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EECD8828-6339-407A-9832-93ECFFF2448C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58" i="1" l="1"/>
  <c r="BJ58" i="1"/>
  <c r="BH58" i="1"/>
  <c r="BI58" i="1" s="1"/>
  <c r="BG58" i="1"/>
  <c r="BF58" i="1"/>
  <c r="BE58" i="1"/>
  <c r="BD58" i="1"/>
  <c r="BC58" i="1"/>
  <c r="AX58" i="1" s="1"/>
  <c r="AZ58" i="1"/>
  <c r="AS58" i="1"/>
  <c r="AN58" i="1"/>
  <c r="AM58" i="1"/>
  <c r="AI58" i="1"/>
  <c r="AG58" i="1"/>
  <c r="Y58" i="1"/>
  <c r="X58" i="1"/>
  <c r="W58" i="1"/>
  <c r="P58" i="1"/>
  <c r="BK57" i="1"/>
  <c r="BJ57" i="1"/>
  <c r="BH57" i="1"/>
  <c r="BG57" i="1"/>
  <c r="BF57" i="1"/>
  <c r="BE57" i="1"/>
  <c r="BD57" i="1"/>
  <c r="BC57" i="1"/>
  <c r="AZ57" i="1"/>
  <c r="AX57" i="1"/>
  <c r="AS57" i="1"/>
  <c r="AM57" i="1"/>
  <c r="AN57" i="1" s="1"/>
  <c r="AI57" i="1"/>
  <c r="AG57" i="1" s="1"/>
  <c r="Y57" i="1"/>
  <c r="X57" i="1"/>
  <c r="W57" i="1" s="1"/>
  <c r="P57" i="1"/>
  <c r="BK56" i="1"/>
  <c r="S56" i="1" s="1"/>
  <c r="BJ56" i="1"/>
  <c r="BI56" i="1"/>
  <c r="BH56" i="1"/>
  <c r="BG56" i="1"/>
  <c r="BF56" i="1"/>
  <c r="BE56" i="1"/>
  <c r="BD56" i="1"/>
  <c r="BC56" i="1"/>
  <c r="AX56" i="1" s="1"/>
  <c r="AZ56" i="1"/>
  <c r="AU56" i="1"/>
  <c r="AS56" i="1"/>
  <c r="AW56" i="1" s="1"/>
  <c r="AN56" i="1"/>
  <c r="AM56" i="1"/>
  <c r="AI56" i="1"/>
  <c r="AG56" i="1" s="1"/>
  <c r="K56" i="1" s="1"/>
  <c r="Y56" i="1"/>
  <c r="X56" i="1"/>
  <c r="W56" i="1" s="1"/>
  <c r="P56" i="1"/>
  <c r="BK55" i="1"/>
  <c r="BJ55" i="1"/>
  <c r="BH55" i="1"/>
  <c r="BI55" i="1" s="1"/>
  <c r="BG55" i="1"/>
  <c r="BF55" i="1"/>
  <c r="BE55" i="1"/>
  <c r="BD55" i="1"/>
  <c r="BC55" i="1"/>
  <c r="AZ55" i="1"/>
  <c r="AX55" i="1"/>
  <c r="AS55" i="1"/>
  <c r="AN55" i="1"/>
  <c r="AM55" i="1"/>
  <c r="AI55" i="1"/>
  <c r="AG55" i="1" s="1"/>
  <c r="AH55" i="1" s="1"/>
  <c r="Y55" i="1"/>
  <c r="X55" i="1"/>
  <c r="W55" i="1" s="1"/>
  <c r="P55" i="1"/>
  <c r="BK54" i="1"/>
  <c r="BJ54" i="1"/>
  <c r="BI54" i="1"/>
  <c r="AU54" i="1" s="1"/>
  <c r="AW54" i="1" s="1"/>
  <c r="BH54" i="1"/>
  <c r="BG54" i="1"/>
  <c r="BF54" i="1"/>
  <c r="BE54" i="1"/>
  <c r="BD54" i="1"/>
  <c r="BC54" i="1"/>
  <c r="AX54" i="1" s="1"/>
  <c r="AZ54" i="1"/>
  <c r="AS54" i="1"/>
  <c r="AN54" i="1"/>
  <c r="AM54" i="1"/>
  <c r="AI54" i="1"/>
  <c r="AG54" i="1" s="1"/>
  <c r="Y54" i="1"/>
  <c r="W54" i="1" s="1"/>
  <c r="X54" i="1"/>
  <c r="P54" i="1"/>
  <c r="I54" i="1"/>
  <c r="AA54" i="1" s="1"/>
  <c r="BK53" i="1"/>
  <c r="BJ53" i="1"/>
  <c r="BI53" i="1" s="1"/>
  <c r="BH53" i="1"/>
  <c r="BG53" i="1"/>
  <c r="BF53" i="1"/>
  <c r="BE53" i="1"/>
  <c r="BD53" i="1"/>
  <c r="BC53" i="1"/>
  <c r="AX53" i="1" s="1"/>
  <c r="AZ53" i="1"/>
  <c r="AS53" i="1"/>
  <c r="AM53" i="1"/>
  <c r="AN53" i="1" s="1"/>
  <c r="AI53" i="1"/>
  <c r="AG53" i="1" s="1"/>
  <c r="Y53" i="1"/>
  <c r="W53" i="1" s="1"/>
  <c r="X53" i="1"/>
  <c r="P53" i="1"/>
  <c r="N53" i="1"/>
  <c r="BK52" i="1"/>
  <c r="BJ52" i="1"/>
  <c r="BI52" i="1"/>
  <c r="BH52" i="1"/>
  <c r="BG52" i="1"/>
  <c r="BF52" i="1"/>
  <c r="BE52" i="1"/>
  <c r="BD52" i="1"/>
  <c r="BC52" i="1"/>
  <c r="AX52" i="1" s="1"/>
  <c r="AZ52" i="1"/>
  <c r="AS52" i="1"/>
  <c r="AM52" i="1"/>
  <c r="AN52" i="1" s="1"/>
  <c r="AI52" i="1"/>
  <c r="AG52" i="1" s="1"/>
  <c r="Y52" i="1"/>
  <c r="W52" i="1" s="1"/>
  <c r="X52" i="1"/>
  <c r="P52" i="1"/>
  <c r="BK51" i="1"/>
  <c r="BJ51" i="1"/>
  <c r="BH51" i="1"/>
  <c r="BI51" i="1" s="1"/>
  <c r="BG51" i="1"/>
  <c r="BF51" i="1"/>
  <c r="BE51" i="1"/>
  <c r="BD51" i="1"/>
  <c r="BC51" i="1"/>
  <c r="AZ51" i="1"/>
  <c r="AX51" i="1"/>
  <c r="AS51" i="1"/>
  <c r="AM51" i="1"/>
  <c r="AN51" i="1" s="1"/>
  <c r="AI51" i="1"/>
  <c r="AH51" i="1"/>
  <c r="AG51" i="1"/>
  <c r="N51" i="1" s="1"/>
  <c r="Y51" i="1"/>
  <c r="X51" i="1"/>
  <c r="W51" i="1" s="1"/>
  <c r="P51" i="1"/>
  <c r="J51" i="1"/>
  <c r="AV51" i="1" s="1"/>
  <c r="BK50" i="1"/>
  <c r="BJ50" i="1"/>
  <c r="BH50" i="1"/>
  <c r="BI50" i="1" s="1"/>
  <c r="BG50" i="1"/>
  <c r="BF50" i="1"/>
  <c r="BE50" i="1"/>
  <c r="BD50" i="1"/>
  <c r="BC50" i="1"/>
  <c r="AX50" i="1" s="1"/>
  <c r="AZ50" i="1"/>
  <c r="AU50" i="1"/>
  <c r="AW50" i="1" s="1"/>
  <c r="AS50" i="1"/>
  <c r="AN50" i="1"/>
  <c r="AM50" i="1"/>
  <c r="AI50" i="1"/>
  <c r="AG50" i="1"/>
  <c r="Y50" i="1"/>
  <c r="X50" i="1"/>
  <c r="W50" i="1"/>
  <c r="S50" i="1"/>
  <c r="P50" i="1"/>
  <c r="K50" i="1"/>
  <c r="BK49" i="1"/>
  <c r="BJ49" i="1"/>
  <c r="BH49" i="1"/>
  <c r="BI49" i="1" s="1"/>
  <c r="BG49" i="1"/>
  <c r="BF49" i="1"/>
  <c r="BE49" i="1"/>
  <c r="BD49" i="1"/>
  <c r="BC49" i="1"/>
  <c r="AZ49" i="1"/>
  <c r="AX49" i="1"/>
  <c r="AV49" i="1"/>
  <c r="AS49" i="1"/>
  <c r="AM49" i="1"/>
  <c r="AN49" i="1" s="1"/>
  <c r="AI49" i="1"/>
  <c r="AH49" i="1"/>
  <c r="AG49" i="1"/>
  <c r="I49" i="1" s="1"/>
  <c r="Y49" i="1"/>
  <c r="X49" i="1"/>
  <c r="W49" i="1" s="1"/>
  <c r="P49" i="1"/>
  <c r="N49" i="1"/>
  <c r="K49" i="1"/>
  <c r="J49" i="1"/>
  <c r="BK48" i="1"/>
  <c r="BJ48" i="1"/>
  <c r="BH48" i="1"/>
  <c r="BI48" i="1" s="1"/>
  <c r="S48" i="1" s="1"/>
  <c r="BG48" i="1"/>
  <c r="BF48" i="1"/>
  <c r="BE48" i="1"/>
  <c r="BD48" i="1"/>
  <c r="BC48" i="1"/>
  <c r="AZ48" i="1"/>
  <c r="AX48" i="1"/>
  <c r="AS48" i="1"/>
  <c r="AN48" i="1"/>
  <c r="AM48" i="1"/>
  <c r="AI48" i="1"/>
  <c r="AG48" i="1" s="1"/>
  <c r="AH48" i="1" s="1"/>
  <c r="Y48" i="1"/>
  <c r="X48" i="1"/>
  <c r="P48" i="1"/>
  <c r="I48" i="1"/>
  <c r="BK47" i="1"/>
  <c r="BJ47" i="1"/>
  <c r="BH47" i="1"/>
  <c r="BI47" i="1" s="1"/>
  <c r="AU47" i="1" s="1"/>
  <c r="BG47" i="1"/>
  <c r="BF47" i="1"/>
  <c r="BE47" i="1"/>
  <c r="BD47" i="1"/>
  <c r="BC47" i="1"/>
  <c r="AX47" i="1" s="1"/>
  <c r="AZ47" i="1"/>
  <c r="AS47" i="1"/>
  <c r="AW47" i="1" s="1"/>
  <c r="AN47" i="1"/>
  <c r="AM47" i="1"/>
  <c r="AI47" i="1"/>
  <c r="AG47" i="1" s="1"/>
  <c r="AH47" i="1"/>
  <c r="Y47" i="1"/>
  <c r="X47" i="1"/>
  <c r="W47" i="1" s="1"/>
  <c r="S47" i="1"/>
  <c r="P47" i="1"/>
  <c r="K47" i="1"/>
  <c r="BK46" i="1"/>
  <c r="BJ46" i="1"/>
  <c r="BI46" i="1"/>
  <c r="AU46" i="1" s="1"/>
  <c r="BH46" i="1"/>
  <c r="BG46" i="1"/>
  <c r="BF46" i="1"/>
  <c r="BE46" i="1"/>
  <c r="BD46" i="1"/>
  <c r="BC46" i="1"/>
  <c r="AX46" i="1" s="1"/>
  <c r="AZ46" i="1"/>
  <c r="AW46" i="1"/>
  <c r="AS46" i="1"/>
  <c r="AN46" i="1"/>
  <c r="AM46" i="1"/>
  <c r="AI46" i="1"/>
  <c r="AG46" i="1" s="1"/>
  <c r="Y46" i="1"/>
  <c r="W46" i="1" s="1"/>
  <c r="X46" i="1"/>
  <c r="P46" i="1"/>
  <c r="BK45" i="1"/>
  <c r="BJ45" i="1"/>
  <c r="BI45" i="1" s="1"/>
  <c r="BH45" i="1"/>
  <c r="BG45" i="1"/>
  <c r="BF45" i="1"/>
  <c r="BE45" i="1"/>
  <c r="BD45" i="1"/>
  <c r="BC45" i="1"/>
  <c r="AX45" i="1" s="1"/>
  <c r="AZ45" i="1"/>
  <c r="AS45" i="1"/>
  <c r="AM45" i="1"/>
  <c r="AN45" i="1" s="1"/>
  <c r="AI45" i="1"/>
  <c r="AG45" i="1" s="1"/>
  <c r="Y45" i="1"/>
  <c r="W45" i="1" s="1"/>
  <c r="X45" i="1"/>
  <c r="P45" i="1"/>
  <c r="N45" i="1"/>
  <c r="J45" i="1"/>
  <c r="AV45" i="1" s="1"/>
  <c r="I45" i="1"/>
  <c r="BK44" i="1"/>
  <c r="BJ44" i="1"/>
  <c r="BI44" i="1"/>
  <c r="S44" i="1" s="1"/>
  <c r="BH44" i="1"/>
  <c r="BG44" i="1"/>
  <c r="BF44" i="1"/>
  <c r="BE44" i="1"/>
  <c r="BD44" i="1"/>
  <c r="BC44" i="1"/>
  <c r="AX44" i="1" s="1"/>
  <c r="AZ44" i="1"/>
  <c r="AW44" i="1"/>
  <c r="AU44" i="1"/>
  <c r="AS44" i="1"/>
  <c r="AM44" i="1"/>
  <c r="AN44" i="1" s="1"/>
  <c r="AI44" i="1"/>
  <c r="AG44" i="1" s="1"/>
  <c r="Y44" i="1"/>
  <c r="W44" i="1" s="1"/>
  <c r="X44" i="1"/>
  <c r="P44" i="1"/>
  <c r="BK43" i="1"/>
  <c r="BJ43" i="1"/>
  <c r="BH43" i="1"/>
  <c r="BG43" i="1"/>
  <c r="BF43" i="1"/>
  <c r="BE43" i="1"/>
  <c r="BD43" i="1"/>
  <c r="BC43" i="1"/>
  <c r="AZ43" i="1"/>
  <c r="AX43" i="1"/>
  <c r="AS43" i="1"/>
  <c r="AM43" i="1"/>
  <c r="AN43" i="1" s="1"/>
  <c r="AI43" i="1"/>
  <c r="AG43" i="1"/>
  <c r="Y43" i="1"/>
  <c r="X43" i="1"/>
  <c r="W43" i="1" s="1"/>
  <c r="P43" i="1"/>
  <c r="BK42" i="1"/>
  <c r="BJ42" i="1"/>
  <c r="BH42" i="1"/>
  <c r="BI42" i="1" s="1"/>
  <c r="BG42" i="1"/>
  <c r="BF42" i="1"/>
  <c r="BE42" i="1"/>
  <c r="BD42" i="1"/>
  <c r="BC42" i="1"/>
  <c r="AZ42" i="1"/>
  <c r="AX42" i="1"/>
  <c r="AS42" i="1"/>
  <c r="AM42" i="1"/>
  <c r="AN42" i="1" s="1"/>
  <c r="AI42" i="1"/>
  <c r="AG42" i="1"/>
  <c r="Y42" i="1"/>
  <c r="X42" i="1"/>
  <c r="W42" i="1" s="1"/>
  <c r="P42" i="1"/>
  <c r="BK41" i="1"/>
  <c r="BJ41" i="1"/>
  <c r="BH41" i="1"/>
  <c r="BI41" i="1" s="1"/>
  <c r="AU41" i="1" s="1"/>
  <c r="AW41" i="1" s="1"/>
  <c r="BG41" i="1"/>
  <c r="BF41" i="1"/>
  <c r="BE41" i="1"/>
  <c r="BD41" i="1"/>
  <c r="BC41" i="1"/>
  <c r="AZ41" i="1"/>
  <c r="AX41" i="1"/>
  <c r="AV41" i="1"/>
  <c r="AY41" i="1" s="1"/>
  <c r="AS41" i="1"/>
  <c r="AM41" i="1"/>
  <c r="AN41" i="1" s="1"/>
  <c r="AI41" i="1"/>
  <c r="AH41" i="1"/>
  <c r="AG41" i="1"/>
  <c r="I41" i="1" s="1"/>
  <c r="Y41" i="1"/>
  <c r="X41" i="1"/>
  <c r="W41" i="1" s="1"/>
  <c r="S41" i="1"/>
  <c r="T41" i="1" s="1"/>
  <c r="U41" i="1" s="1"/>
  <c r="P41" i="1"/>
  <c r="N41" i="1"/>
  <c r="K41" i="1"/>
  <c r="J41" i="1"/>
  <c r="BK40" i="1"/>
  <c r="S40" i="1" s="1"/>
  <c r="BJ40" i="1"/>
  <c r="BI40" i="1"/>
  <c r="AU40" i="1" s="1"/>
  <c r="BH40" i="1"/>
  <c r="BG40" i="1"/>
  <c r="BF40" i="1"/>
  <c r="BE40" i="1"/>
  <c r="BD40" i="1"/>
  <c r="BC40" i="1"/>
  <c r="AX40" i="1" s="1"/>
  <c r="AZ40" i="1"/>
  <c r="AS40" i="1"/>
  <c r="AN40" i="1"/>
  <c r="AM40" i="1"/>
  <c r="AI40" i="1"/>
  <c r="AG40" i="1" s="1"/>
  <c r="Y40" i="1"/>
  <c r="X40" i="1"/>
  <c r="P40" i="1"/>
  <c r="BK39" i="1"/>
  <c r="BJ39" i="1"/>
  <c r="BH39" i="1"/>
  <c r="BI39" i="1" s="1"/>
  <c r="BG39" i="1"/>
  <c r="BF39" i="1"/>
  <c r="BE39" i="1"/>
  <c r="BD39" i="1"/>
  <c r="BC39" i="1"/>
  <c r="AX39" i="1" s="1"/>
  <c r="AZ39" i="1"/>
  <c r="AS39" i="1"/>
  <c r="AN39" i="1"/>
  <c r="AM39" i="1"/>
  <c r="AI39" i="1"/>
  <c r="AG39" i="1" s="1"/>
  <c r="Y39" i="1"/>
  <c r="X39" i="1"/>
  <c r="P39" i="1"/>
  <c r="BK38" i="1"/>
  <c r="S38" i="1" s="1"/>
  <c r="BJ38" i="1"/>
  <c r="BI38" i="1"/>
  <c r="AU38" i="1" s="1"/>
  <c r="BH38" i="1"/>
  <c r="BG38" i="1"/>
  <c r="BF38" i="1"/>
  <c r="BE38" i="1"/>
  <c r="BD38" i="1"/>
  <c r="BC38" i="1"/>
  <c r="AX38" i="1" s="1"/>
  <c r="AZ38" i="1"/>
  <c r="AW38" i="1"/>
  <c r="AS38" i="1"/>
  <c r="AN38" i="1"/>
  <c r="AM38" i="1"/>
  <c r="AI38" i="1"/>
  <c r="AG38" i="1" s="1"/>
  <c r="Y38" i="1"/>
  <c r="X38" i="1"/>
  <c r="W38" i="1"/>
  <c r="P38" i="1"/>
  <c r="K38" i="1"/>
  <c r="BK37" i="1"/>
  <c r="BJ37" i="1"/>
  <c r="BI37" i="1" s="1"/>
  <c r="BH37" i="1"/>
  <c r="BG37" i="1"/>
  <c r="BF37" i="1"/>
  <c r="BE37" i="1"/>
  <c r="BD37" i="1"/>
  <c r="BC37" i="1"/>
  <c r="AX37" i="1" s="1"/>
  <c r="AZ37" i="1"/>
  <c r="AS37" i="1"/>
  <c r="AM37" i="1"/>
  <c r="AN37" i="1" s="1"/>
  <c r="AI37" i="1"/>
  <c r="AG37" i="1" s="1"/>
  <c r="Y37" i="1"/>
  <c r="X37" i="1"/>
  <c r="W37" i="1"/>
  <c r="P37" i="1"/>
  <c r="BK36" i="1"/>
  <c r="BJ36" i="1"/>
  <c r="BI36" i="1" s="1"/>
  <c r="BH36" i="1"/>
  <c r="BG36" i="1"/>
  <c r="BF36" i="1"/>
  <c r="BE36" i="1"/>
  <c r="BD36" i="1"/>
  <c r="BC36" i="1"/>
  <c r="AX36" i="1" s="1"/>
  <c r="AZ36" i="1"/>
  <c r="AS36" i="1"/>
  <c r="AM36" i="1"/>
  <c r="AN36" i="1" s="1"/>
  <c r="AI36" i="1"/>
  <c r="AG36" i="1"/>
  <c r="Y36" i="1"/>
  <c r="W36" i="1" s="1"/>
  <c r="X36" i="1"/>
  <c r="P36" i="1"/>
  <c r="I36" i="1"/>
  <c r="AA36" i="1" s="1"/>
  <c r="BK35" i="1"/>
  <c r="BJ35" i="1"/>
  <c r="BH35" i="1"/>
  <c r="BG35" i="1"/>
  <c r="BF35" i="1"/>
  <c r="BE35" i="1"/>
  <c r="BD35" i="1"/>
  <c r="BC35" i="1"/>
  <c r="AX35" i="1" s="1"/>
  <c r="AZ35" i="1"/>
  <c r="AS35" i="1"/>
  <c r="AN35" i="1"/>
  <c r="AM35" i="1"/>
  <c r="AI35" i="1"/>
  <c r="AG35" i="1"/>
  <c r="N35" i="1" s="1"/>
  <c r="Y35" i="1"/>
  <c r="X35" i="1"/>
  <c r="W35" i="1" s="1"/>
  <c r="P35" i="1"/>
  <c r="J35" i="1"/>
  <c r="AV35" i="1" s="1"/>
  <c r="I35" i="1"/>
  <c r="AA35" i="1" s="1"/>
  <c r="BK34" i="1"/>
  <c r="BJ34" i="1"/>
  <c r="BH34" i="1"/>
  <c r="BI34" i="1" s="1"/>
  <c r="AU34" i="1" s="1"/>
  <c r="BG34" i="1"/>
  <c r="BF34" i="1"/>
  <c r="BE34" i="1"/>
  <c r="BD34" i="1"/>
  <c r="BC34" i="1"/>
  <c r="AX34" i="1" s="1"/>
  <c r="AZ34" i="1"/>
  <c r="AS34" i="1"/>
  <c r="AN34" i="1"/>
  <c r="AM34" i="1"/>
  <c r="AI34" i="1"/>
  <c r="AG34" i="1" s="1"/>
  <c r="Y34" i="1"/>
  <c r="X34" i="1"/>
  <c r="W34" i="1" s="1"/>
  <c r="S34" i="1"/>
  <c r="P34" i="1"/>
  <c r="K34" i="1"/>
  <c r="BK33" i="1"/>
  <c r="BJ33" i="1"/>
  <c r="BI33" i="1" s="1"/>
  <c r="BH33" i="1"/>
  <c r="BG33" i="1"/>
  <c r="BF33" i="1"/>
  <c r="BE33" i="1"/>
  <c r="BD33" i="1"/>
  <c r="BC33" i="1"/>
  <c r="AX33" i="1" s="1"/>
  <c r="AZ33" i="1"/>
  <c r="AV33" i="1"/>
  <c r="AS33" i="1"/>
  <c r="AN33" i="1"/>
  <c r="AM33" i="1"/>
  <c r="AI33" i="1"/>
  <c r="AG33" i="1"/>
  <c r="J33" i="1" s="1"/>
  <c r="Y33" i="1"/>
  <c r="X33" i="1"/>
  <c r="W33" i="1"/>
  <c r="P33" i="1"/>
  <c r="N33" i="1"/>
  <c r="K33" i="1"/>
  <c r="BK32" i="1"/>
  <c r="BJ32" i="1"/>
  <c r="BI32" i="1"/>
  <c r="BH32" i="1"/>
  <c r="BG32" i="1"/>
  <c r="BF32" i="1"/>
  <c r="BE32" i="1"/>
  <c r="BD32" i="1"/>
  <c r="BC32" i="1"/>
  <c r="AX32" i="1" s="1"/>
  <c r="AZ32" i="1"/>
  <c r="AS32" i="1"/>
  <c r="AM32" i="1"/>
  <c r="AN32" i="1" s="1"/>
  <c r="AI32" i="1"/>
  <c r="AG32" i="1" s="1"/>
  <c r="I32" i="1" s="1"/>
  <c r="Y32" i="1"/>
  <c r="X32" i="1"/>
  <c r="W32" i="1" s="1"/>
  <c r="P32" i="1"/>
  <c r="BK31" i="1"/>
  <c r="BJ31" i="1"/>
  <c r="BI31" i="1"/>
  <c r="S31" i="1" s="1"/>
  <c r="BH31" i="1"/>
  <c r="BG31" i="1"/>
  <c r="BF31" i="1"/>
  <c r="BE31" i="1"/>
  <c r="BD31" i="1"/>
  <c r="BC31" i="1"/>
  <c r="AX31" i="1" s="1"/>
  <c r="AZ31" i="1"/>
  <c r="AU31" i="1"/>
  <c r="AS31" i="1"/>
  <c r="AW31" i="1" s="1"/>
  <c r="AN31" i="1"/>
  <c r="AM31" i="1"/>
  <c r="AI31" i="1"/>
  <c r="AG31" i="1" s="1"/>
  <c r="Y31" i="1"/>
  <c r="X31" i="1"/>
  <c r="W31" i="1" s="1"/>
  <c r="P31" i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Y30" i="1"/>
  <c r="X30" i="1"/>
  <c r="W30" i="1"/>
  <c r="P30" i="1"/>
  <c r="BK29" i="1"/>
  <c r="BJ29" i="1"/>
  <c r="BI29" i="1" s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/>
  <c r="AH29" i="1" s="1"/>
  <c r="Y29" i="1"/>
  <c r="X29" i="1"/>
  <c r="W29" i="1"/>
  <c r="P29" i="1"/>
  <c r="K29" i="1"/>
  <c r="J29" i="1"/>
  <c r="AV29" i="1" s="1"/>
  <c r="BK28" i="1"/>
  <c r="BJ28" i="1"/>
  <c r="BI28" i="1" s="1"/>
  <c r="S28" i="1" s="1"/>
  <c r="BH28" i="1"/>
  <c r="BG28" i="1"/>
  <c r="BF28" i="1"/>
  <c r="BE28" i="1"/>
  <c r="BD28" i="1"/>
  <c r="BC28" i="1"/>
  <c r="AX28" i="1" s="1"/>
  <c r="AZ28" i="1"/>
  <c r="AU28" i="1"/>
  <c r="AS28" i="1"/>
  <c r="AW28" i="1" s="1"/>
  <c r="AM28" i="1"/>
  <c r="AN28" i="1" s="1"/>
  <c r="AI28" i="1"/>
  <c r="AG28" i="1" s="1"/>
  <c r="Y28" i="1"/>
  <c r="W28" i="1" s="1"/>
  <c r="X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BJ26" i="1"/>
  <c r="BH26" i="1"/>
  <c r="BI26" i="1" s="1"/>
  <c r="AU26" i="1" s="1"/>
  <c r="BG26" i="1"/>
  <c r="BF26" i="1"/>
  <c r="BE26" i="1"/>
  <c r="BD26" i="1"/>
  <c r="BC26" i="1"/>
  <c r="AX26" i="1" s="1"/>
  <c r="AZ26" i="1"/>
  <c r="AS26" i="1"/>
  <c r="AN26" i="1"/>
  <c r="AM26" i="1"/>
  <c r="AI26" i="1"/>
  <c r="AH26" i="1"/>
  <c r="AG26" i="1"/>
  <c r="I26" i="1" s="1"/>
  <c r="AA26" i="1" s="1"/>
  <c r="Y26" i="1"/>
  <c r="X26" i="1"/>
  <c r="W26" i="1" s="1"/>
  <c r="P26" i="1"/>
  <c r="N26" i="1"/>
  <c r="K26" i="1"/>
  <c r="BK25" i="1"/>
  <c r="BJ25" i="1"/>
  <c r="BI25" i="1" s="1"/>
  <c r="AU25" i="1" s="1"/>
  <c r="BH25" i="1"/>
  <c r="BG25" i="1"/>
  <c r="BF25" i="1"/>
  <c r="BE25" i="1"/>
  <c r="BD25" i="1"/>
  <c r="BC25" i="1"/>
  <c r="AX25" i="1" s="1"/>
  <c r="AZ25" i="1"/>
  <c r="AW25" i="1"/>
  <c r="AS25" i="1"/>
  <c r="AN25" i="1"/>
  <c r="AM25" i="1"/>
  <c r="AI25" i="1"/>
  <c r="AG25" i="1"/>
  <c r="K25" i="1" s="1"/>
  <c r="Y25" i="1"/>
  <c r="X25" i="1"/>
  <c r="W25" i="1"/>
  <c r="P25" i="1"/>
  <c r="N25" i="1"/>
  <c r="BK24" i="1"/>
  <c r="BJ24" i="1"/>
  <c r="BI24" i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N24" i="1" s="1"/>
  <c r="Y24" i="1"/>
  <c r="X24" i="1"/>
  <c r="W24" i="1" s="1"/>
  <c r="P24" i="1"/>
  <c r="BK23" i="1"/>
  <c r="BJ23" i="1"/>
  <c r="BI23" i="1"/>
  <c r="S23" i="1" s="1"/>
  <c r="T23" i="1" s="1"/>
  <c r="U23" i="1" s="1"/>
  <c r="BH23" i="1"/>
  <c r="BG23" i="1"/>
  <c r="BF23" i="1"/>
  <c r="BE23" i="1"/>
  <c r="BD23" i="1"/>
  <c r="BC23" i="1"/>
  <c r="AX23" i="1" s="1"/>
  <c r="AZ23" i="1"/>
  <c r="AU23" i="1"/>
  <c r="AS23" i="1"/>
  <c r="AW23" i="1" s="1"/>
  <c r="AN23" i="1"/>
  <c r="AM23" i="1"/>
  <c r="AI23" i="1"/>
  <c r="AG23" i="1" s="1"/>
  <c r="Y23" i="1"/>
  <c r="X23" i="1"/>
  <c r="P23" i="1"/>
  <c r="I23" i="1"/>
  <c r="AA23" i="1" s="1"/>
  <c r="BK22" i="1"/>
  <c r="S22" i="1" s="1"/>
  <c r="BJ22" i="1"/>
  <c r="BH22" i="1"/>
  <c r="BI22" i="1" s="1"/>
  <c r="AU22" i="1" s="1"/>
  <c r="BG22" i="1"/>
  <c r="BF22" i="1"/>
  <c r="BE22" i="1"/>
  <c r="BD22" i="1"/>
  <c r="BC22" i="1"/>
  <c r="AZ22" i="1"/>
  <c r="AX22" i="1"/>
  <c r="AW22" i="1"/>
  <c r="AS22" i="1"/>
  <c r="AM22" i="1"/>
  <c r="AN22" i="1" s="1"/>
  <c r="AI22" i="1"/>
  <c r="AG22" i="1"/>
  <c r="I22" i="1" s="1"/>
  <c r="Y22" i="1"/>
  <c r="X22" i="1"/>
  <c r="W22" i="1"/>
  <c r="P22" i="1"/>
  <c r="N22" i="1"/>
  <c r="K22" i="1"/>
  <c r="BK21" i="1"/>
  <c r="BJ21" i="1"/>
  <c r="BI21" i="1" s="1"/>
  <c r="BH21" i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 s="1"/>
  <c r="P21" i="1"/>
  <c r="BK20" i="1"/>
  <c r="BJ20" i="1"/>
  <c r="BH20" i="1"/>
  <c r="BI20" i="1" s="1"/>
  <c r="BG20" i="1"/>
  <c r="BF20" i="1"/>
  <c r="BE20" i="1"/>
  <c r="BD20" i="1"/>
  <c r="BC20" i="1"/>
  <c r="AX20" i="1" s="1"/>
  <c r="AZ20" i="1"/>
  <c r="AS20" i="1"/>
  <c r="AN20" i="1"/>
  <c r="AM20" i="1"/>
  <c r="AI20" i="1"/>
  <c r="AG20" i="1"/>
  <c r="K20" i="1" s="1"/>
  <c r="Y20" i="1"/>
  <c r="X20" i="1"/>
  <c r="W20" i="1"/>
  <c r="P20" i="1"/>
  <c r="BK19" i="1"/>
  <c r="BJ19" i="1"/>
  <c r="BI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W19" i="1" s="1"/>
  <c r="X19" i="1"/>
  <c r="P19" i="1"/>
  <c r="BK18" i="1"/>
  <c r="BJ18" i="1"/>
  <c r="BI18" i="1"/>
  <c r="S18" i="1" s="1"/>
  <c r="BH18" i="1"/>
  <c r="BG18" i="1"/>
  <c r="BF18" i="1"/>
  <c r="BE18" i="1"/>
  <c r="BD18" i="1"/>
  <c r="BC18" i="1"/>
  <c r="AZ18" i="1"/>
  <c r="AX18" i="1"/>
  <c r="AU18" i="1"/>
  <c r="AW18" i="1" s="1"/>
  <c r="AS18" i="1"/>
  <c r="AM18" i="1"/>
  <c r="AN18" i="1" s="1"/>
  <c r="AI18" i="1"/>
  <c r="AG18" i="1" s="1"/>
  <c r="Y18" i="1"/>
  <c r="W18" i="1" s="1"/>
  <c r="X18" i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N17" i="1"/>
  <c r="AM17" i="1"/>
  <c r="AI17" i="1"/>
  <c r="AG17" i="1" s="1"/>
  <c r="Y17" i="1"/>
  <c r="X17" i="1"/>
  <c r="W17" i="1" s="1"/>
  <c r="P17" i="1"/>
  <c r="AU17" i="1" l="1"/>
  <c r="S17" i="1"/>
  <c r="AH19" i="1"/>
  <c r="J19" i="1"/>
  <c r="AV19" i="1" s="1"/>
  <c r="AY19" i="1" s="1"/>
  <c r="K19" i="1"/>
  <c r="I19" i="1"/>
  <c r="N19" i="1"/>
  <c r="AH21" i="1"/>
  <c r="J21" i="1"/>
  <c r="AV21" i="1" s="1"/>
  <c r="I21" i="1"/>
  <c r="N21" i="1"/>
  <c r="K21" i="1"/>
  <c r="T22" i="1"/>
  <c r="U22" i="1" s="1"/>
  <c r="AA32" i="1"/>
  <c r="AW19" i="1"/>
  <c r="AU19" i="1"/>
  <c r="S19" i="1"/>
  <c r="V23" i="1"/>
  <c r="Z23" i="1" s="1"/>
  <c r="AC23" i="1"/>
  <c r="AB23" i="1"/>
  <c r="AU20" i="1"/>
  <c r="AW20" i="1" s="1"/>
  <c r="S20" i="1"/>
  <c r="AW17" i="1"/>
  <c r="AA22" i="1"/>
  <c r="N17" i="1"/>
  <c r="K17" i="1"/>
  <c r="J17" i="1"/>
  <c r="AV17" i="1" s="1"/>
  <c r="AY17" i="1" s="1"/>
  <c r="AH17" i="1"/>
  <c r="I17" i="1"/>
  <c r="AU21" i="1"/>
  <c r="AW21" i="1" s="1"/>
  <c r="S21" i="1"/>
  <c r="K18" i="1"/>
  <c r="I18" i="1"/>
  <c r="T18" i="1" s="1"/>
  <c r="U18" i="1" s="1"/>
  <c r="J18" i="1"/>
  <c r="AV18" i="1" s="1"/>
  <c r="AY18" i="1" s="1"/>
  <c r="AH18" i="1"/>
  <c r="N18" i="1"/>
  <c r="V41" i="1"/>
  <c r="Z41" i="1" s="1"/>
  <c r="AC41" i="1"/>
  <c r="Q48" i="1"/>
  <c r="O48" i="1" s="1"/>
  <c r="R48" i="1" s="1"/>
  <c r="L48" i="1" s="1"/>
  <c r="M48" i="1" s="1"/>
  <c r="AA48" i="1"/>
  <c r="N20" i="1"/>
  <c r="J22" i="1"/>
  <c r="AV22" i="1" s="1"/>
  <c r="AY22" i="1" s="1"/>
  <c r="N27" i="1"/>
  <c r="K27" i="1"/>
  <c r="J27" i="1"/>
  <c r="AV27" i="1" s="1"/>
  <c r="AY27" i="1" s="1"/>
  <c r="I27" i="1"/>
  <c r="AU30" i="1"/>
  <c r="AW30" i="1" s="1"/>
  <c r="S30" i="1"/>
  <c r="AU32" i="1"/>
  <c r="S32" i="1"/>
  <c r="AY33" i="1"/>
  <c r="S33" i="1"/>
  <c r="AU33" i="1"/>
  <c r="AW33" i="1" s="1"/>
  <c r="I34" i="1"/>
  <c r="AH34" i="1"/>
  <c r="N34" i="1"/>
  <c r="J34" i="1"/>
  <c r="AV34" i="1" s="1"/>
  <c r="AY34" i="1" s="1"/>
  <c r="AU39" i="1"/>
  <c r="AW39" i="1" s="1"/>
  <c r="S39" i="1"/>
  <c r="K44" i="1"/>
  <c r="J44" i="1"/>
  <c r="AV44" i="1" s="1"/>
  <c r="AY44" i="1" s="1"/>
  <c r="AH44" i="1"/>
  <c r="N44" i="1"/>
  <c r="I44" i="1"/>
  <c r="AW45" i="1"/>
  <c r="AU45" i="1"/>
  <c r="AY45" i="1" s="1"/>
  <c r="S45" i="1"/>
  <c r="T47" i="1"/>
  <c r="U47" i="1" s="1"/>
  <c r="S49" i="1"/>
  <c r="AU49" i="1"/>
  <c r="AW49" i="1" s="1"/>
  <c r="K52" i="1"/>
  <c r="J52" i="1"/>
  <c r="AV52" i="1" s="1"/>
  <c r="AY52" i="1" s="1"/>
  <c r="AH52" i="1"/>
  <c r="N52" i="1"/>
  <c r="I52" i="1"/>
  <c r="AH20" i="1"/>
  <c r="W23" i="1"/>
  <c r="AW26" i="1"/>
  <c r="AW36" i="1"/>
  <c r="S36" i="1"/>
  <c r="AU36" i="1"/>
  <c r="AH37" i="1"/>
  <c r="K37" i="1"/>
  <c r="I37" i="1"/>
  <c r="N37" i="1"/>
  <c r="J37" i="1"/>
  <c r="AV37" i="1" s="1"/>
  <c r="AY37" i="1" s="1"/>
  <c r="T48" i="1"/>
  <c r="U48" i="1" s="1"/>
  <c r="I20" i="1"/>
  <c r="AH22" i="1"/>
  <c r="AD23" i="1"/>
  <c r="J25" i="1"/>
  <c r="AV25" i="1" s="1"/>
  <c r="AY25" i="1" s="1"/>
  <c r="I25" i="1"/>
  <c r="AH25" i="1"/>
  <c r="AW27" i="1"/>
  <c r="AU27" i="1"/>
  <c r="S27" i="1"/>
  <c r="K30" i="1"/>
  <c r="J30" i="1"/>
  <c r="AV30" i="1" s="1"/>
  <c r="I30" i="1"/>
  <c r="AH30" i="1"/>
  <c r="N30" i="1"/>
  <c r="AW34" i="1"/>
  <c r="AU37" i="1"/>
  <c r="AW37" i="1" s="1"/>
  <c r="S37" i="1"/>
  <c r="J38" i="1"/>
  <c r="AV38" i="1" s="1"/>
  <c r="AY38" i="1" s="1"/>
  <c r="AH38" i="1"/>
  <c r="N38" i="1"/>
  <c r="I38" i="1"/>
  <c r="K24" i="1"/>
  <c r="AH24" i="1"/>
  <c r="J20" i="1"/>
  <c r="AV20" i="1" s="1"/>
  <c r="AY20" i="1" s="1"/>
  <c r="S25" i="1"/>
  <c r="K28" i="1"/>
  <c r="J28" i="1"/>
  <c r="AV28" i="1" s="1"/>
  <c r="AY28" i="1" s="1"/>
  <c r="I28" i="1"/>
  <c r="AH28" i="1"/>
  <c r="N28" i="1"/>
  <c r="AU29" i="1"/>
  <c r="AW29" i="1" s="1"/>
  <c r="S29" i="1"/>
  <c r="T34" i="1"/>
  <c r="U34" i="1" s="1"/>
  <c r="AD41" i="1"/>
  <c r="AU24" i="1"/>
  <c r="AW24" i="1" s="1"/>
  <c r="S24" i="1"/>
  <c r="N32" i="1"/>
  <c r="K32" i="1"/>
  <c r="J32" i="1"/>
  <c r="AV32" i="1" s="1"/>
  <c r="AY32" i="1" s="1"/>
  <c r="AH32" i="1"/>
  <c r="T50" i="1"/>
  <c r="U50" i="1" s="1"/>
  <c r="J31" i="1"/>
  <c r="AV31" i="1" s="1"/>
  <c r="AY31" i="1" s="1"/>
  <c r="I31" i="1"/>
  <c r="AH31" i="1"/>
  <c r="N31" i="1"/>
  <c r="K31" i="1"/>
  <c r="J23" i="1"/>
  <c r="AV23" i="1" s="1"/>
  <c r="AY23" i="1" s="1"/>
  <c r="AH23" i="1"/>
  <c r="N23" i="1"/>
  <c r="K23" i="1"/>
  <c r="I24" i="1"/>
  <c r="J39" i="1"/>
  <c r="AV39" i="1" s="1"/>
  <c r="AY39" i="1" s="1"/>
  <c r="N39" i="1"/>
  <c r="K39" i="1"/>
  <c r="I39" i="1"/>
  <c r="AH39" i="1"/>
  <c r="S42" i="1"/>
  <c r="AU42" i="1"/>
  <c r="AW42" i="1" s="1"/>
  <c r="AU48" i="1"/>
  <c r="AW48" i="1" s="1"/>
  <c r="Q23" i="1"/>
  <c r="O23" i="1" s="1"/>
  <c r="R23" i="1" s="1"/>
  <c r="J24" i="1"/>
  <c r="AV24" i="1" s="1"/>
  <c r="AY24" i="1" s="1"/>
  <c r="S26" i="1"/>
  <c r="AH27" i="1"/>
  <c r="AW32" i="1"/>
  <c r="J40" i="1"/>
  <c r="AV40" i="1" s="1"/>
  <c r="AY40" i="1" s="1"/>
  <c r="N40" i="1"/>
  <c r="K40" i="1"/>
  <c r="I40" i="1"/>
  <c r="T40" i="1" s="1"/>
  <c r="U40" i="1" s="1"/>
  <c r="AH40" i="1"/>
  <c r="AA45" i="1"/>
  <c r="J46" i="1"/>
  <c r="AV46" i="1" s="1"/>
  <c r="AY46" i="1" s="1"/>
  <c r="AH46" i="1"/>
  <c r="K46" i="1"/>
  <c r="I46" i="1"/>
  <c r="N46" i="1"/>
  <c r="S54" i="1"/>
  <c r="J26" i="1"/>
  <c r="AV26" i="1" s="1"/>
  <c r="AY26" i="1" s="1"/>
  <c r="I29" i="1"/>
  <c r="BI43" i="1"/>
  <c r="W48" i="1"/>
  <c r="I50" i="1"/>
  <c r="AH50" i="1"/>
  <c r="N50" i="1"/>
  <c r="AY51" i="1"/>
  <c r="J53" i="1"/>
  <c r="AV53" i="1" s="1"/>
  <c r="AY53" i="1" s="1"/>
  <c r="I53" i="1"/>
  <c r="AH53" i="1"/>
  <c r="K53" i="1"/>
  <c r="N57" i="1"/>
  <c r="K57" i="1"/>
  <c r="I57" i="1"/>
  <c r="AH57" i="1"/>
  <c r="Q41" i="1"/>
  <c r="O41" i="1" s="1"/>
  <c r="R41" i="1" s="1"/>
  <c r="L41" i="1" s="1"/>
  <c r="M41" i="1" s="1"/>
  <c r="I42" i="1"/>
  <c r="N42" i="1"/>
  <c r="N43" i="1"/>
  <c r="K43" i="1"/>
  <c r="I43" i="1"/>
  <c r="J47" i="1"/>
  <c r="AV47" i="1" s="1"/>
  <c r="AY47" i="1" s="1"/>
  <c r="I47" i="1"/>
  <c r="K48" i="1"/>
  <c r="AW53" i="1"/>
  <c r="J57" i="1"/>
  <c r="AV57" i="1" s="1"/>
  <c r="BI57" i="1"/>
  <c r="K58" i="1"/>
  <c r="J58" i="1"/>
  <c r="AV58" i="1" s="1"/>
  <c r="I58" i="1"/>
  <c r="AH58" i="1"/>
  <c r="N58" i="1"/>
  <c r="AH33" i="1"/>
  <c r="K35" i="1"/>
  <c r="BI35" i="1"/>
  <c r="W39" i="1"/>
  <c r="W40" i="1"/>
  <c r="AH42" i="1"/>
  <c r="AH43" i="1"/>
  <c r="AA49" i="1"/>
  <c r="AU53" i="1"/>
  <c r="S53" i="1"/>
  <c r="K55" i="1"/>
  <c r="J55" i="1"/>
  <c r="AV55" i="1" s="1"/>
  <c r="I55" i="1"/>
  <c r="I56" i="1"/>
  <c r="AH56" i="1"/>
  <c r="N56" i="1"/>
  <c r="J56" i="1"/>
  <c r="AV56" i="1" s="1"/>
  <c r="AY56" i="1" s="1"/>
  <c r="I33" i="1"/>
  <c r="AW40" i="1"/>
  <c r="J42" i="1"/>
  <c r="AV42" i="1" s="1"/>
  <c r="AY42" i="1" s="1"/>
  <c r="J43" i="1"/>
  <c r="AV43" i="1" s="1"/>
  <c r="S46" i="1"/>
  <c r="AB48" i="1"/>
  <c r="J50" i="1"/>
  <c r="AV50" i="1" s="1"/>
  <c r="AY50" i="1" s="1"/>
  <c r="AU52" i="1"/>
  <c r="AW52" i="1" s="1"/>
  <c r="S52" i="1"/>
  <c r="N55" i="1"/>
  <c r="N29" i="1"/>
  <c r="AH35" i="1"/>
  <c r="K42" i="1"/>
  <c r="N48" i="1"/>
  <c r="J48" i="1"/>
  <c r="AV48" i="1" s="1"/>
  <c r="AY48" i="1" s="1"/>
  <c r="AW51" i="1"/>
  <c r="AU51" i="1"/>
  <c r="S51" i="1"/>
  <c r="N54" i="1"/>
  <c r="J54" i="1"/>
  <c r="AV54" i="1" s="1"/>
  <c r="AY54" i="1" s="1"/>
  <c r="AH54" i="1"/>
  <c r="S58" i="1"/>
  <c r="AU58" i="1"/>
  <c r="AW58" i="1" s="1"/>
  <c r="K36" i="1"/>
  <c r="AH36" i="1"/>
  <c r="N36" i="1"/>
  <c r="K54" i="1"/>
  <c r="J36" i="1"/>
  <c r="AV36" i="1" s="1"/>
  <c r="AY36" i="1" s="1"/>
  <c r="AB41" i="1"/>
  <c r="AA41" i="1"/>
  <c r="AH45" i="1"/>
  <c r="K45" i="1"/>
  <c r="N47" i="1"/>
  <c r="S55" i="1"/>
  <c r="AU55" i="1"/>
  <c r="AW55" i="1" s="1"/>
  <c r="I51" i="1"/>
  <c r="K51" i="1"/>
  <c r="AC40" i="1" l="1"/>
  <c r="V40" i="1"/>
  <c r="Z40" i="1" s="1"/>
  <c r="AB40" i="1"/>
  <c r="AC18" i="1"/>
  <c r="V18" i="1"/>
  <c r="Z18" i="1" s="1"/>
  <c r="AB18" i="1"/>
  <c r="AA57" i="1"/>
  <c r="V50" i="1"/>
  <c r="Z50" i="1" s="1"/>
  <c r="AC50" i="1"/>
  <c r="AA38" i="1"/>
  <c r="V48" i="1"/>
  <c r="Z48" i="1" s="1"/>
  <c r="AC48" i="1"/>
  <c r="AD48" i="1" s="1"/>
  <c r="AC47" i="1"/>
  <c r="V47" i="1"/>
  <c r="Z47" i="1" s="1"/>
  <c r="Q34" i="1"/>
  <c r="O34" i="1" s="1"/>
  <c r="R34" i="1" s="1"/>
  <c r="L34" i="1" s="1"/>
  <c r="M34" i="1" s="1"/>
  <c r="AA34" i="1"/>
  <c r="AA27" i="1"/>
  <c r="T19" i="1"/>
  <c r="U19" i="1" s="1"/>
  <c r="AA19" i="1"/>
  <c r="Q19" i="1"/>
  <c r="O19" i="1" s="1"/>
  <c r="R19" i="1" s="1"/>
  <c r="L19" i="1" s="1"/>
  <c r="M19" i="1" s="1"/>
  <c r="T46" i="1"/>
  <c r="U46" i="1" s="1"/>
  <c r="AA25" i="1"/>
  <c r="T45" i="1"/>
  <c r="U45" i="1" s="1"/>
  <c r="AA17" i="1"/>
  <c r="Q17" i="1"/>
  <c r="O17" i="1" s="1"/>
  <c r="R17" i="1" s="1"/>
  <c r="L17" i="1" s="1"/>
  <c r="M17" i="1" s="1"/>
  <c r="AC22" i="1"/>
  <c r="V22" i="1"/>
  <c r="Z22" i="1" s="1"/>
  <c r="AA33" i="1"/>
  <c r="AA39" i="1"/>
  <c r="AU35" i="1"/>
  <c r="S35" i="1"/>
  <c r="T38" i="1"/>
  <c r="U38" i="1" s="1"/>
  <c r="Q38" i="1" s="1"/>
  <c r="O38" i="1" s="1"/>
  <c r="R38" i="1" s="1"/>
  <c r="L38" i="1" s="1"/>
  <c r="M38" i="1" s="1"/>
  <c r="T24" i="1"/>
  <c r="U24" i="1" s="1"/>
  <c r="AA30" i="1"/>
  <c r="T36" i="1"/>
  <c r="U36" i="1" s="1"/>
  <c r="T39" i="1"/>
  <c r="U39" i="1" s="1"/>
  <c r="Q39" i="1" s="1"/>
  <c r="O39" i="1" s="1"/>
  <c r="R39" i="1" s="1"/>
  <c r="L39" i="1" s="1"/>
  <c r="M39" i="1" s="1"/>
  <c r="T33" i="1"/>
  <c r="U33" i="1" s="1"/>
  <c r="Q33" i="1" s="1"/>
  <c r="O33" i="1" s="1"/>
  <c r="R33" i="1" s="1"/>
  <c r="L33" i="1" s="1"/>
  <c r="M33" i="1" s="1"/>
  <c r="T21" i="1"/>
  <c r="U21" i="1" s="1"/>
  <c r="T20" i="1"/>
  <c r="U20" i="1" s="1"/>
  <c r="AA43" i="1"/>
  <c r="AA29" i="1"/>
  <c r="T51" i="1"/>
  <c r="U51" i="1" s="1"/>
  <c r="Q50" i="1"/>
  <c r="O50" i="1" s="1"/>
  <c r="R50" i="1" s="1"/>
  <c r="L50" i="1" s="1"/>
  <c r="M50" i="1" s="1"/>
  <c r="AA50" i="1"/>
  <c r="AA24" i="1"/>
  <c r="AA56" i="1"/>
  <c r="AA42" i="1"/>
  <c r="AB50" i="1"/>
  <c r="Q40" i="1"/>
  <c r="O40" i="1" s="1"/>
  <c r="R40" i="1" s="1"/>
  <c r="L40" i="1" s="1"/>
  <c r="M40" i="1" s="1"/>
  <c r="AA40" i="1"/>
  <c r="T29" i="1"/>
  <c r="U29" i="1" s="1"/>
  <c r="Q29" i="1" s="1"/>
  <c r="O29" i="1" s="1"/>
  <c r="R29" i="1" s="1"/>
  <c r="L29" i="1" s="1"/>
  <c r="M29" i="1" s="1"/>
  <c r="T25" i="1"/>
  <c r="U25" i="1" s="1"/>
  <c r="T37" i="1"/>
  <c r="U37" i="1" s="1"/>
  <c r="AA37" i="1"/>
  <c r="T32" i="1"/>
  <c r="U32" i="1" s="1"/>
  <c r="Q21" i="1"/>
  <c r="O21" i="1" s="1"/>
  <c r="R21" i="1" s="1"/>
  <c r="L21" i="1" s="1"/>
  <c r="M21" i="1" s="1"/>
  <c r="AA21" i="1"/>
  <c r="T17" i="1"/>
  <c r="U17" i="1" s="1"/>
  <c r="AA20" i="1"/>
  <c r="Q20" i="1"/>
  <c r="O20" i="1" s="1"/>
  <c r="R20" i="1" s="1"/>
  <c r="L20" i="1" s="1"/>
  <c r="M20" i="1" s="1"/>
  <c r="L23" i="1"/>
  <c r="M23" i="1" s="1"/>
  <c r="AA28" i="1"/>
  <c r="Q28" i="1"/>
  <c r="O28" i="1" s="1"/>
  <c r="R28" i="1" s="1"/>
  <c r="L28" i="1" s="1"/>
  <c r="M28" i="1" s="1"/>
  <c r="V34" i="1"/>
  <c r="Z34" i="1" s="1"/>
  <c r="AC34" i="1"/>
  <c r="AB34" i="1"/>
  <c r="AA51" i="1"/>
  <c r="AB47" i="1"/>
  <c r="Q31" i="1"/>
  <c r="O31" i="1" s="1"/>
  <c r="R31" i="1" s="1"/>
  <c r="L31" i="1" s="1"/>
  <c r="M31" i="1" s="1"/>
  <c r="AA31" i="1"/>
  <c r="T31" i="1"/>
  <c r="U31" i="1" s="1"/>
  <c r="Q46" i="1"/>
  <c r="O46" i="1" s="1"/>
  <c r="R46" i="1" s="1"/>
  <c r="L46" i="1" s="1"/>
  <c r="M46" i="1" s="1"/>
  <c r="AA46" i="1"/>
  <c r="T42" i="1"/>
  <c r="U42" i="1" s="1"/>
  <c r="Q42" i="1" s="1"/>
  <c r="O42" i="1" s="1"/>
  <c r="R42" i="1" s="1"/>
  <c r="L42" i="1" s="1"/>
  <c r="M42" i="1" s="1"/>
  <c r="T27" i="1"/>
  <c r="U27" i="1" s="1"/>
  <c r="Q27" i="1" s="1"/>
  <c r="O27" i="1" s="1"/>
  <c r="R27" i="1" s="1"/>
  <c r="L27" i="1" s="1"/>
  <c r="M27" i="1" s="1"/>
  <c r="T49" i="1"/>
  <c r="U49" i="1" s="1"/>
  <c r="AA44" i="1"/>
  <c r="Q44" i="1"/>
  <c r="O44" i="1" s="1"/>
  <c r="R44" i="1" s="1"/>
  <c r="L44" i="1" s="1"/>
  <c r="M44" i="1" s="1"/>
  <c r="T44" i="1"/>
  <c r="U44" i="1" s="1"/>
  <c r="AA18" i="1"/>
  <c r="Q18" i="1"/>
  <c r="O18" i="1" s="1"/>
  <c r="R18" i="1" s="1"/>
  <c r="L18" i="1" s="1"/>
  <c r="M18" i="1" s="1"/>
  <c r="AY21" i="1"/>
  <c r="AA52" i="1"/>
  <c r="T53" i="1"/>
  <c r="U53" i="1" s="1"/>
  <c r="Q53" i="1" s="1"/>
  <c r="O53" i="1" s="1"/>
  <c r="R53" i="1" s="1"/>
  <c r="L53" i="1" s="1"/>
  <c r="M53" i="1" s="1"/>
  <c r="AU57" i="1"/>
  <c r="AW57" i="1" s="1"/>
  <c r="S57" i="1"/>
  <c r="T54" i="1"/>
  <c r="U54" i="1" s="1"/>
  <c r="T28" i="1"/>
  <c r="U28" i="1" s="1"/>
  <c r="AY30" i="1"/>
  <c r="T55" i="1"/>
  <c r="U55" i="1" s="1"/>
  <c r="T52" i="1"/>
  <c r="U52" i="1" s="1"/>
  <c r="Q52" i="1" s="1"/>
  <c r="O52" i="1" s="1"/>
  <c r="R52" i="1" s="1"/>
  <c r="L52" i="1" s="1"/>
  <c r="M52" i="1" s="1"/>
  <c r="AA55" i="1"/>
  <c r="Q55" i="1"/>
  <c r="O55" i="1" s="1"/>
  <c r="R55" i="1" s="1"/>
  <c r="L55" i="1" s="1"/>
  <c r="M55" i="1" s="1"/>
  <c r="AA58" i="1"/>
  <c r="T58" i="1"/>
  <c r="U58" i="1" s="1"/>
  <c r="Q58" i="1" s="1"/>
  <c r="O58" i="1" s="1"/>
  <c r="R58" i="1" s="1"/>
  <c r="L58" i="1" s="1"/>
  <c r="M58" i="1" s="1"/>
  <c r="AY55" i="1"/>
  <c r="AY58" i="1"/>
  <c r="Q47" i="1"/>
  <c r="O47" i="1" s="1"/>
  <c r="R47" i="1" s="1"/>
  <c r="L47" i="1" s="1"/>
  <c r="M47" i="1" s="1"/>
  <c r="AA47" i="1"/>
  <c r="AA53" i="1"/>
  <c r="S43" i="1"/>
  <c r="AU43" i="1"/>
  <c r="AW43" i="1" s="1"/>
  <c r="T26" i="1"/>
  <c r="U26" i="1" s="1"/>
  <c r="T56" i="1"/>
  <c r="U56" i="1" s="1"/>
  <c r="Q56" i="1" s="1"/>
  <c r="O56" i="1" s="1"/>
  <c r="R56" i="1" s="1"/>
  <c r="L56" i="1" s="1"/>
  <c r="M56" i="1" s="1"/>
  <c r="AY29" i="1"/>
  <c r="AY49" i="1"/>
  <c r="T30" i="1"/>
  <c r="U30" i="1" s="1"/>
  <c r="Q30" i="1" s="1"/>
  <c r="O30" i="1" s="1"/>
  <c r="R30" i="1" s="1"/>
  <c r="L30" i="1" s="1"/>
  <c r="M30" i="1" s="1"/>
  <c r="Q22" i="1"/>
  <c r="O22" i="1" s="1"/>
  <c r="R22" i="1" s="1"/>
  <c r="L22" i="1" s="1"/>
  <c r="M22" i="1" s="1"/>
  <c r="AB22" i="1"/>
  <c r="V17" i="1" l="1"/>
  <c r="Z17" i="1" s="1"/>
  <c r="AC17" i="1"/>
  <c r="AB17" i="1"/>
  <c r="AC20" i="1"/>
  <c r="V20" i="1"/>
  <c r="Z20" i="1" s="1"/>
  <c r="AB20" i="1"/>
  <c r="AY35" i="1"/>
  <c r="AW35" i="1"/>
  <c r="AD47" i="1"/>
  <c r="V36" i="1"/>
  <c r="Z36" i="1" s="1"/>
  <c r="AC36" i="1"/>
  <c r="AB36" i="1"/>
  <c r="Q36" i="1"/>
  <c r="O36" i="1" s="1"/>
  <c r="R36" i="1" s="1"/>
  <c r="L36" i="1" s="1"/>
  <c r="M36" i="1" s="1"/>
  <c r="T35" i="1"/>
  <c r="U35" i="1" s="1"/>
  <c r="AC55" i="1"/>
  <c r="AD55" i="1" s="1"/>
  <c r="V55" i="1"/>
  <c r="Z55" i="1" s="1"/>
  <c r="AB55" i="1"/>
  <c r="AD34" i="1"/>
  <c r="AC37" i="1"/>
  <c r="AB37" i="1"/>
  <c r="V37" i="1"/>
  <c r="Z37" i="1" s="1"/>
  <c r="V51" i="1"/>
  <c r="Z51" i="1" s="1"/>
  <c r="AC51" i="1"/>
  <c r="AD51" i="1" s="1"/>
  <c r="AB51" i="1"/>
  <c r="AC45" i="1"/>
  <c r="AD45" i="1" s="1"/>
  <c r="AB45" i="1"/>
  <c r="V45" i="1"/>
  <c r="Z45" i="1" s="1"/>
  <c r="Q45" i="1"/>
  <c r="O45" i="1" s="1"/>
  <c r="R45" i="1" s="1"/>
  <c r="L45" i="1" s="1"/>
  <c r="M45" i="1" s="1"/>
  <c r="V19" i="1"/>
  <c r="Z19" i="1" s="1"/>
  <c r="AC19" i="1"/>
  <c r="AB19" i="1"/>
  <c r="T43" i="1"/>
  <c r="U43" i="1" s="1"/>
  <c r="AC30" i="1"/>
  <c r="V30" i="1"/>
  <c r="Z30" i="1" s="1"/>
  <c r="AB30" i="1"/>
  <c r="V31" i="1"/>
  <c r="Z31" i="1" s="1"/>
  <c r="AC31" i="1"/>
  <c r="AB31" i="1"/>
  <c r="V28" i="1"/>
  <c r="Z28" i="1" s="1"/>
  <c r="AC28" i="1"/>
  <c r="AD28" i="1" s="1"/>
  <c r="AB28" i="1"/>
  <c r="V49" i="1"/>
  <c r="Z49" i="1" s="1"/>
  <c r="AC49" i="1"/>
  <c r="AD49" i="1" s="1"/>
  <c r="AB49" i="1"/>
  <c r="Q49" i="1"/>
  <c r="O49" i="1" s="1"/>
  <c r="R49" i="1" s="1"/>
  <c r="L49" i="1" s="1"/>
  <c r="M49" i="1" s="1"/>
  <c r="AY43" i="1"/>
  <c r="V21" i="1"/>
  <c r="Z21" i="1" s="1"/>
  <c r="AB21" i="1"/>
  <c r="AC21" i="1"/>
  <c r="AC25" i="1"/>
  <c r="AD25" i="1" s="1"/>
  <c r="V25" i="1"/>
  <c r="Z25" i="1" s="1"/>
  <c r="AB25" i="1"/>
  <c r="AD18" i="1"/>
  <c r="V32" i="1"/>
  <c r="Z32" i="1" s="1"/>
  <c r="AC32" i="1"/>
  <c r="AD32" i="1" s="1"/>
  <c r="Q32" i="1"/>
  <c r="O32" i="1" s="1"/>
  <c r="R32" i="1" s="1"/>
  <c r="L32" i="1" s="1"/>
  <c r="M32" i="1" s="1"/>
  <c r="AB32" i="1"/>
  <c r="V29" i="1"/>
  <c r="Z29" i="1" s="1"/>
  <c r="AC29" i="1"/>
  <c r="AD29" i="1" s="1"/>
  <c r="AB29" i="1"/>
  <c r="AC33" i="1"/>
  <c r="AD33" i="1" s="1"/>
  <c r="V33" i="1"/>
  <c r="Z33" i="1" s="1"/>
  <c r="AB33" i="1"/>
  <c r="AC24" i="1"/>
  <c r="AD24" i="1" s="1"/>
  <c r="V24" i="1"/>
  <c r="Z24" i="1" s="1"/>
  <c r="AB24" i="1"/>
  <c r="Q25" i="1"/>
  <c r="O25" i="1" s="1"/>
  <c r="R25" i="1" s="1"/>
  <c r="L25" i="1" s="1"/>
  <c r="M25" i="1" s="1"/>
  <c r="V58" i="1"/>
  <c r="Z58" i="1" s="1"/>
  <c r="AC58" i="1"/>
  <c r="AB58" i="1"/>
  <c r="V54" i="1"/>
  <c r="Z54" i="1" s="1"/>
  <c r="AC54" i="1"/>
  <c r="AD54" i="1" s="1"/>
  <c r="AB54" i="1"/>
  <c r="Q54" i="1"/>
  <c r="O54" i="1" s="1"/>
  <c r="R54" i="1" s="1"/>
  <c r="L54" i="1" s="1"/>
  <c r="M54" i="1" s="1"/>
  <c r="V56" i="1"/>
  <c r="Z56" i="1" s="1"/>
  <c r="AC56" i="1"/>
  <c r="AB56" i="1"/>
  <c r="V26" i="1"/>
  <c r="Z26" i="1" s="1"/>
  <c r="AC26" i="1"/>
  <c r="AB26" i="1"/>
  <c r="Q26" i="1"/>
  <c r="O26" i="1" s="1"/>
  <c r="R26" i="1" s="1"/>
  <c r="L26" i="1" s="1"/>
  <c r="M26" i="1" s="1"/>
  <c r="T57" i="1"/>
  <c r="U57" i="1" s="1"/>
  <c r="V42" i="1"/>
  <c r="Z42" i="1" s="1"/>
  <c r="AC42" i="1"/>
  <c r="AB42" i="1"/>
  <c r="Q51" i="1"/>
  <c r="O51" i="1" s="1"/>
  <c r="R51" i="1" s="1"/>
  <c r="L51" i="1" s="1"/>
  <c r="M51" i="1" s="1"/>
  <c r="Q24" i="1"/>
  <c r="O24" i="1" s="1"/>
  <c r="R24" i="1" s="1"/>
  <c r="L24" i="1" s="1"/>
  <c r="M24" i="1" s="1"/>
  <c r="AC39" i="1"/>
  <c r="V39" i="1"/>
  <c r="Z39" i="1" s="1"/>
  <c r="AB39" i="1"/>
  <c r="AC38" i="1"/>
  <c r="AB38" i="1"/>
  <c r="V38" i="1"/>
  <c r="Z38" i="1" s="1"/>
  <c r="AD50" i="1"/>
  <c r="AC53" i="1"/>
  <c r="AD53" i="1" s="1"/>
  <c r="AB53" i="1"/>
  <c r="V53" i="1"/>
  <c r="Z53" i="1" s="1"/>
  <c r="V27" i="1"/>
  <c r="Z27" i="1" s="1"/>
  <c r="AC27" i="1"/>
  <c r="AB27" i="1"/>
  <c r="AC52" i="1"/>
  <c r="AD52" i="1" s="1"/>
  <c r="AB52" i="1"/>
  <c r="V52" i="1"/>
  <c r="Z52" i="1" s="1"/>
  <c r="V44" i="1"/>
  <c r="Z44" i="1" s="1"/>
  <c r="AC44" i="1"/>
  <c r="AB44" i="1"/>
  <c r="Q37" i="1"/>
  <c r="O37" i="1" s="1"/>
  <c r="R37" i="1" s="1"/>
  <c r="L37" i="1" s="1"/>
  <c r="M37" i="1" s="1"/>
  <c r="AY57" i="1"/>
  <c r="AD22" i="1"/>
  <c r="AC46" i="1"/>
  <c r="AB46" i="1"/>
  <c r="V46" i="1"/>
  <c r="Z46" i="1" s="1"/>
  <c r="AD40" i="1"/>
  <c r="AD42" i="1" l="1"/>
  <c r="AD58" i="1"/>
  <c r="AD31" i="1"/>
  <c r="AD19" i="1"/>
  <c r="V35" i="1"/>
  <c r="Z35" i="1" s="1"/>
  <c r="AC35" i="1"/>
  <c r="AB35" i="1"/>
  <c r="Q35" i="1"/>
  <c r="O35" i="1" s="1"/>
  <c r="R35" i="1" s="1"/>
  <c r="L35" i="1" s="1"/>
  <c r="M35" i="1" s="1"/>
  <c r="AD27" i="1"/>
  <c r="AD38" i="1"/>
  <c r="AD56" i="1"/>
  <c r="V57" i="1"/>
  <c r="Z57" i="1" s="1"/>
  <c r="AC57" i="1"/>
  <c r="AB57" i="1"/>
  <c r="Q57" i="1"/>
  <c r="O57" i="1" s="1"/>
  <c r="R57" i="1" s="1"/>
  <c r="L57" i="1" s="1"/>
  <c r="M57" i="1" s="1"/>
  <c r="AD44" i="1"/>
  <c r="AD37" i="1"/>
  <c r="AD20" i="1"/>
  <c r="AD39" i="1"/>
  <c r="AD21" i="1"/>
  <c r="AD30" i="1"/>
  <c r="AD36" i="1"/>
  <c r="V43" i="1"/>
  <c r="Z43" i="1" s="1"/>
  <c r="AC43" i="1"/>
  <c r="AD43" i="1" s="1"/>
  <c r="AB43" i="1"/>
  <c r="Q43" i="1"/>
  <c r="O43" i="1" s="1"/>
  <c r="R43" i="1" s="1"/>
  <c r="L43" i="1" s="1"/>
  <c r="M43" i="1" s="1"/>
  <c r="AD17" i="1"/>
  <c r="AD46" i="1"/>
  <c r="AD26" i="1"/>
  <c r="AD35" i="1" l="1"/>
  <c r="AD57" i="1"/>
</calcChain>
</file>

<file path=xl/sharedStrings.xml><?xml version="1.0" encoding="utf-8"?>
<sst xmlns="http://schemas.openxmlformats.org/spreadsheetml/2006/main" count="965" uniqueCount="502">
  <si>
    <t>File opened</t>
  </si>
  <si>
    <t>2020-12-08 10:25:20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</si>
  <si>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</si>
  <si>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</si>
  <si>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</si>
  <si>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</si>
  <si>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</si>
  <si>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</si>
  <si>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</si>
  <si>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</si>
  <si>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</si>
  <si>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</si>
  <si>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</si>
  <si>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{"co2aspan2b": "0.306383", "co2bspan2": "-0.0301809", "h2obzero": "1.1444", "h2obspanconc2": "0", "h2obspan2": "0", "co2bspanconc1": "2500", "co2bspan2b": "0.308367", "tbzero": "0.134552", "co2bspanconc2": "299.2", "chamberpressurezero": "2.68126", "flowmeterzero": "1.00299", "ssb_ref": "37377.7", "h2oaspanconc2": "0", "co2bspan2a": "0.310949", "h2oazero": "1.13424", "h2obspan1": "0.99587", "co2aspanconc1": "2500", "flowazero": "0.29042", "h2oaspanconc1": "12.28", "co2bzero": "0.964262", "h2obspan2a": "0.0708892", "tazero": "0.0863571", "co2bspan1": "1.00108", "h2oaspan2a": "0.0696095", "flowbzero": "0.29097", "h2oaspan2": "0", "h2obspan2b": "0.0705964", "co2aspanconc2": "299.2", "ssa_ref": "35809.5", "co2aspan2": "-0.0279682", "co2azero": "0.965182", "h2oaspan1": "1.00771", "h2oaspan2b": "0.070146", "co2aspan2a": "0.308883", "h2obspanconc1": "12.28", "oxygen": "21", "co2aspan1": "1.00054"}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</si>
  <si>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</si>
  <si>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</si>
  <si>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</si>
  <si>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</si>
  <si>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</si>
  <si>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</si>
  <si>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</si>
  <si>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</si>
  <si>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</si>
  <si>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10:25:20</t>
  </si>
  <si>
    <t>Stability Definition:	A (GasEx): Slp&lt;0.5 Per=15	ΔH2O (Meas2): Slp&lt;0.2 Per=15	ΔCO2 (Meas2): Slp&lt;0.2 Per=15</t>
  </si>
  <si>
    <t>10:25:54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</si>
  <si>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</si>
  <si>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</si>
  <si>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</si>
  <si>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</si>
  <si>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</si>
  <si>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</si>
  <si>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</si>
  <si>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</si>
  <si>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</si>
  <si>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</si>
  <si>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</si>
  <si>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</si>
  <si>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</si>
  <si>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</si>
  <si>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</si>
  <si>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</si>
  <si>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</si>
  <si>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</si>
  <si>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</si>
  <si>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</si>
  <si>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</si>
  <si>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</si>
  <si>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</si>
  <si>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</si>
  <si>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</si>
  <si>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</si>
  <si>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</si>
  <si>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</si>
  <si>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</si>
  <si>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</si>
  <si>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</si>
  <si>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</si>
  <si>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</si>
  <si>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</si>
  <si>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</si>
  <si>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</si>
  <si>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</si>
  <si>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</si>
  <si>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</si>
  <si>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</si>
  <si>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</si>
  <si>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</si>
  <si>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</si>
  <si>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</si>
  <si>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</si>
  <si>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</si>
  <si>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</si>
  <si>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</si>
  <si>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</si>
  <si>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</si>
  <si>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</si>
  <si>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</si>
  <si>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0.876043 66.7085 368.915 626.761 889.236 1106.67 1307.12 1497.81</t>
  </si>
  <si>
    <t>Fs_true</t>
  </si>
  <si>
    <t>-0.0920671 100.761 403.897 601.342 801.245 1000.21 1201.64 1398.86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</si>
  <si>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</si>
  <si>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</si>
  <si>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</si>
  <si>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</si>
  <si>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</si>
  <si>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</si>
  <si>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</si>
  <si>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</si>
  <si>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</si>
  <si>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</si>
  <si>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</si>
  <si>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</si>
  <si>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</si>
  <si>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</si>
  <si>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</si>
  <si>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</si>
  <si>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</si>
  <si>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</si>
  <si>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</si>
  <si>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</si>
  <si>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</si>
  <si>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</si>
  <si>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</si>
  <si>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</si>
  <si>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</si>
  <si>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</si>
  <si>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</si>
  <si>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</si>
  <si>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</si>
  <si>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</si>
  <si>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</si>
  <si>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</si>
  <si>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</si>
  <si>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</si>
  <si>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</si>
  <si>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</si>
  <si>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</si>
  <si>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</si>
  <si>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</si>
  <si>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</si>
  <si>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</si>
  <si>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</si>
  <si>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</si>
  <si>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</si>
  <si>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</si>
  <si>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</si>
  <si>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</si>
  <si>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</si>
  <si>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</si>
  <si>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</si>
  <si>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</si>
  <si>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</si>
  <si>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</si>
  <si>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</si>
  <si>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</si>
  <si>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</si>
  <si>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</si>
  <si>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</si>
  <si>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</si>
  <si>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</si>
  <si>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</si>
  <si>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</si>
  <si>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</si>
  <si>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</si>
  <si>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</si>
  <si>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</si>
  <si>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</si>
  <si>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</si>
  <si>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</si>
  <si>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</si>
  <si>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</si>
  <si>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</si>
  <si>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</si>
  <si>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</si>
  <si>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</si>
  <si>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</si>
  <si>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</si>
  <si>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</si>
  <si>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</si>
  <si>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</si>
  <si>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</si>
  <si>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</si>
  <si>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</si>
  <si>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</si>
  <si>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</si>
  <si>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</si>
  <si>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</si>
  <si>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</si>
  <si>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</si>
  <si>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</si>
  <si>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</si>
  <si>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</si>
  <si>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</si>
  <si>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</si>
  <si>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</si>
  <si>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</si>
  <si>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</si>
  <si>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</si>
  <si>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</si>
  <si>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</si>
  <si>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</si>
  <si>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</si>
  <si>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</si>
  <si>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</si>
  <si>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</si>
  <si>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</si>
  <si>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</si>
  <si>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</si>
  <si>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</si>
  <si>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</si>
  <si>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</si>
  <si>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</si>
  <si>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</si>
  <si>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</si>
  <si>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</si>
  <si>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</si>
  <si>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</si>
  <si>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</si>
  <si>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</si>
  <si>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</si>
  <si>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</si>
  <si>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</si>
  <si>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</si>
  <si>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</si>
  <si>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</si>
  <si>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</si>
  <si>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</si>
  <si>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</si>
  <si>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</si>
  <si>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</si>
  <si>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</si>
  <si>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</si>
  <si>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</si>
  <si>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</si>
  <si>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</si>
  <si>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</si>
  <si>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</si>
  <si>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</si>
  <si>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</si>
  <si>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</si>
  <si>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</si>
  <si>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</si>
  <si>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</si>
  <si>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</si>
  <si>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</si>
  <si>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</si>
  <si>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</si>
  <si>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</si>
  <si>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</si>
  <si>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</si>
  <si>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</si>
  <si>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</si>
  <si>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</si>
  <si>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</si>
  <si>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</si>
  <si>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</si>
  <si>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</si>
  <si>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</si>
  <si>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</si>
  <si>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</si>
  <si>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</si>
  <si>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</si>
  <si>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</si>
  <si>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</si>
  <si>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</si>
  <si>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</si>
  <si>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</si>
  <si>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</si>
  <si>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</si>
  <si>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</si>
  <si>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</si>
  <si>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</si>
  <si>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</si>
  <si>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</si>
  <si>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</si>
  <si>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</si>
  <si>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</si>
  <si>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</si>
  <si>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</si>
  <si>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</si>
  <si>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</si>
  <si>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</si>
  <si>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</si>
  <si>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</si>
  <si>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</si>
  <si>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</si>
  <si>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</si>
  <si>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</si>
  <si>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</si>
  <si>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</si>
  <si>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</si>
  <si>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</si>
  <si>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</si>
  <si>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</si>
  <si>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</si>
  <si>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</si>
  <si>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</si>
  <si>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</si>
  <si>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</si>
  <si>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</si>
  <si>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</si>
  <si>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</si>
  <si>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</si>
  <si>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20201208 11:02:26</t>
  </si>
  <si>
    <t>11:02:26</t>
  </si>
  <si>
    <t>OCK1-SO2</t>
  </si>
  <si>
    <t>_6</t>
  </si>
  <si>
    <t>RECT-4143-20200907-06_33_50</t>
  </si>
  <si>
    <t>RECT-6262-20201208-11_02_27</t>
  </si>
  <si>
    <t>DARK-6263-20201208-11_02_29</t>
  </si>
  <si>
    <t>0: Broadleaf</t>
  </si>
  <si>
    <t>10:59:58</t>
  </si>
  <si>
    <t>1/3</t>
  </si>
  <si>
    <t>20201208 11:05:46</t>
  </si>
  <si>
    <t>11:05:46</t>
  </si>
  <si>
    <t>RECT-6264-20201208-11_05_46</t>
  </si>
  <si>
    <t>DARK-6265-20201208-11_05_48</t>
  </si>
  <si>
    <t>2/3</t>
  </si>
  <si>
    <t>20201208 11:10:46</t>
  </si>
  <si>
    <t>11:10:46</t>
  </si>
  <si>
    <t>TX6704</t>
  </si>
  <si>
    <t>_8</t>
  </si>
  <si>
    <t>RECT-6266-20201208-11_10_46</t>
  </si>
  <si>
    <t>DARK-6267-20201208-11_10_48</t>
  </si>
  <si>
    <t>11:11:05</t>
  </si>
  <si>
    <t>20201208 11:17:12</t>
  </si>
  <si>
    <t>11:17:12</t>
  </si>
  <si>
    <t>RECT-6268-20201208-11_17_13</t>
  </si>
  <si>
    <t>DARK-6269-20201208-11_17_15</t>
  </si>
  <si>
    <t>3/3</t>
  </si>
  <si>
    <t>20201208 11:23:31</t>
  </si>
  <si>
    <t>11:23:31</t>
  </si>
  <si>
    <t>UT12-075</t>
  </si>
  <si>
    <t>_3</t>
  </si>
  <si>
    <t>RECT-6270-20201208-11_23_31</t>
  </si>
  <si>
    <t>DARK-6271-20201208-11_23_33</t>
  </si>
  <si>
    <t>11:23:56</t>
  </si>
  <si>
    <t>20201208 11:32:35</t>
  </si>
  <si>
    <t>11:32:35</t>
  </si>
  <si>
    <t>RECT-6272-20201208-11_32_35</t>
  </si>
  <si>
    <t>DARK-6273-20201208-11_32_37</t>
  </si>
  <si>
    <t>20201208 11:40:16</t>
  </si>
  <si>
    <t>11:40:16</t>
  </si>
  <si>
    <t>588155.01</t>
  </si>
  <si>
    <t>_2</t>
  </si>
  <si>
    <t>RECT-6274-20201208-11_40_17</t>
  </si>
  <si>
    <t>DARK-6275-20201208-11_40_19</t>
  </si>
  <si>
    <t>11:40:36</t>
  </si>
  <si>
    <t>20201208 11:43:07</t>
  </si>
  <si>
    <t>11:43:07</t>
  </si>
  <si>
    <t>RECT-6276-20201208-11_43_07</t>
  </si>
  <si>
    <t>DARK-6277-20201208-11_43_09</t>
  </si>
  <si>
    <t>20201208 11:48:23</t>
  </si>
  <si>
    <t>11:48:23</t>
  </si>
  <si>
    <t>V60-96</t>
  </si>
  <si>
    <t>RECT-6278-20201208-11_48_23</t>
  </si>
  <si>
    <t>DARK-6279-20201208-11_48_25</t>
  </si>
  <si>
    <t>20201208 11:51:21</t>
  </si>
  <si>
    <t>11:51:21</t>
  </si>
  <si>
    <t>RECT-6280-20201208-11_51_22</t>
  </si>
  <si>
    <t>DARK-6281-20201208-11_51_24</t>
  </si>
  <si>
    <t>11:51:56</t>
  </si>
  <si>
    <t>20201208 11:58:15</t>
  </si>
  <si>
    <t>11:58:15</t>
  </si>
  <si>
    <t>9031</t>
  </si>
  <si>
    <t>RECT-6282-20201208-11_58_15</t>
  </si>
  <si>
    <t>DARK-6283-20201208-11_58_17</t>
  </si>
  <si>
    <t>20201208 12:01:23</t>
  </si>
  <si>
    <t>12:01:23</t>
  </si>
  <si>
    <t>RECT-6284-20201208-12_01_24</t>
  </si>
  <si>
    <t>DARK-6285-20201208-12_01_26</t>
  </si>
  <si>
    <t>0/3</t>
  </si>
  <si>
    <t>20201208 12:04:38</t>
  </si>
  <si>
    <t>12:04:38</t>
  </si>
  <si>
    <t>9035</t>
  </si>
  <si>
    <t>_1</t>
  </si>
  <si>
    <t>RECT-6286-20201208-12_04_39</t>
  </si>
  <si>
    <t>DARK-6287-20201208-12_04_41</t>
  </si>
  <si>
    <t>12:04:56</t>
  </si>
  <si>
    <t>20201208 12:07:22</t>
  </si>
  <si>
    <t>12:07:22</t>
  </si>
  <si>
    <t>RECT-6288-20201208-12_07_23</t>
  </si>
  <si>
    <t>DARK-6289-20201208-12_07_25</t>
  </si>
  <si>
    <t>20201208 12:13:14</t>
  </si>
  <si>
    <t>12:13:14</t>
  </si>
  <si>
    <t>T48</t>
  </si>
  <si>
    <t>RECT-6290-20201208-12_13_14</t>
  </si>
  <si>
    <t>DARK-6291-20201208-12_13_16</t>
  </si>
  <si>
    <t>20201208 12:16:06</t>
  </si>
  <si>
    <t>12:16:06</t>
  </si>
  <si>
    <t>RECT-6292-20201208-12_16_06</t>
  </si>
  <si>
    <t>DARK-6293-20201208-12_16_08</t>
  </si>
  <si>
    <t>12:16:35</t>
  </si>
  <si>
    <t>20201208 12:21:41</t>
  </si>
  <si>
    <t>12:21:41</t>
  </si>
  <si>
    <t>Vru42</t>
  </si>
  <si>
    <t>RECT-6294-20201208-12_21_42</t>
  </si>
  <si>
    <t>DARK-6295-20201208-12_21_44</t>
  </si>
  <si>
    <t>20201208 12:24:20</t>
  </si>
  <si>
    <t>12:24:20</t>
  </si>
  <si>
    <t>RECT-6296-20201208-12_24_20</t>
  </si>
  <si>
    <t>DARK-6297-20201208-12_24_23</t>
  </si>
  <si>
    <t>20201208 12:28:10</t>
  </si>
  <si>
    <t>12:28:10</t>
  </si>
  <si>
    <t>CC12</t>
  </si>
  <si>
    <t>RECT-6298-20201208-12_28_11</t>
  </si>
  <si>
    <t>DARK-6299-20201208-12_28_13</t>
  </si>
  <si>
    <t>12:28:30</t>
  </si>
  <si>
    <t>20201208 12:32:09</t>
  </si>
  <si>
    <t>12:32:09</t>
  </si>
  <si>
    <t>RECT-6300-20201208-12_32_10</t>
  </si>
  <si>
    <t>DARK-6301-20201208-12_32_12</t>
  </si>
  <si>
    <t>20201208 12:38:18</t>
  </si>
  <si>
    <t>12:38:18</t>
  </si>
  <si>
    <t>1149</t>
  </si>
  <si>
    <t>_7</t>
  </si>
  <si>
    <t>RECT-6302-20201208-12_38_18</t>
  </si>
  <si>
    <t>DARK-6303-20201208-12_38_20</t>
  </si>
  <si>
    <t>20201208 12:46:13</t>
  </si>
  <si>
    <t>12:46:13</t>
  </si>
  <si>
    <t>RECT-6304-20201208-12_46_13</t>
  </si>
  <si>
    <t>DARK-6305-20201208-12_46_15</t>
  </si>
  <si>
    <t>12:46:33</t>
  </si>
  <si>
    <t>20201208 12:52:48</t>
  </si>
  <si>
    <t>12:52:48</t>
  </si>
  <si>
    <t>V57-96</t>
  </si>
  <si>
    <t>RECT-6306-20201208-12_52_48</t>
  </si>
  <si>
    <t>DARK-6307-20201208-12_52_51</t>
  </si>
  <si>
    <t>20201208 12:57:27</t>
  </si>
  <si>
    <t>12:57:27</t>
  </si>
  <si>
    <t>RECT-6308-20201208-12_57_27</t>
  </si>
  <si>
    <t>DARK-6309-20201208-12_57_30</t>
  </si>
  <si>
    <t>12:57:47</t>
  </si>
  <si>
    <t>20201208 13:03:26</t>
  </si>
  <si>
    <t>13:03:26</t>
  </si>
  <si>
    <t>RECT-6310-20201208-13_03_26</t>
  </si>
  <si>
    <t>DARK-6311-20201208-13_03_28</t>
  </si>
  <si>
    <t>20201208 13:12:45</t>
  </si>
  <si>
    <t>13:12:45</t>
  </si>
  <si>
    <t>RECT-6312-20201208-13_12_46</t>
  </si>
  <si>
    <t>DARK-6313-20201208-13_12_48</t>
  </si>
  <si>
    <t>13:13:10</t>
  </si>
  <si>
    <t>20201208 13:17:36</t>
  </si>
  <si>
    <t>13:17:36</t>
  </si>
  <si>
    <t>C56-94</t>
  </si>
  <si>
    <t>RECT-6314-20201208-13_17_36</t>
  </si>
  <si>
    <t>DARK-6315-20201208-13_17_39</t>
  </si>
  <si>
    <t>20201208 13:20:21</t>
  </si>
  <si>
    <t>13:20:21</t>
  </si>
  <si>
    <t>RECT-6316-20201208-13_20_21</t>
  </si>
  <si>
    <t>DARK-6317-20201208-13_20_23</t>
  </si>
  <si>
    <t>20201208 13:25:19</t>
  </si>
  <si>
    <t>13:25:19</t>
  </si>
  <si>
    <t>RECT-6318-20201208-13_25_20</t>
  </si>
  <si>
    <t>DARK-6319-20201208-13_25_22</t>
  </si>
  <si>
    <t>13:25:37</t>
  </si>
  <si>
    <t>20201208 13:27:59</t>
  </si>
  <si>
    <t>13:27:59</t>
  </si>
  <si>
    <t>RECT-6320-20201208-13_27_59</t>
  </si>
  <si>
    <t>DARK-6321-20201208-13_28_02</t>
  </si>
  <si>
    <t>20201208 13:39:13</t>
  </si>
  <si>
    <t>13:39:13</t>
  </si>
  <si>
    <t>b42-34</t>
  </si>
  <si>
    <t>_5</t>
  </si>
  <si>
    <t>RECT-6322-20201208-13_39_13</t>
  </si>
  <si>
    <t>DARK-6323-20201208-13_39_16</t>
  </si>
  <si>
    <t>13:39:46</t>
  </si>
  <si>
    <t>20201208 13:43:24</t>
  </si>
  <si>
    <t>13:43:24</t>
  </si>
  <si>
    <t>RECT-6324-20201208-13_43_24</t>
  </si>
  <si>
    <t>DARK-6325-20201208-13_43_26</t>
  </si>
  <si>
    <t>20201208 13:54:06</t>
  </si>
  <si>
    <t>13:54:06</t>
  </si>
  <si>
    <t>RECT-6326-20201208-13_54_06</t>
  </si>
  <si>
    <t>DARK-6327-20201208-13_54_08</t>
  </si>
  <si>
    <t>13:54:25</t>
  </si>
  <si>
    <t>20201208 13:59:18</t>
  </si>
  <si>
    <t>13:59:18</t>
  </si>
  <si>
    <t>RECT-6328-20201208-13_59_18</t>
  </si>
  <si>
    <t>DARK-6329-20201208-13_59_21</t>
  </si>
  <si>
    <t>20201208 14:14:10</t>
  </si>
  <si>
    <t>14:14:10</t>
  </si>
  <si>
    <t>2214.4</t>
  </si>
  <si>
    <t>RECT-6330-20201208-14_14_11</t>
  </si>
  <si>
    <t>DARK-6331-20201208-14_14_13</t>
  </si>
  <si>
    <t>14:14:30</t>
  </si>
  <si>
    <t>20201208 14:17:01</t>
  </si>
  <si>
    <t>14:17:01</t>
  </si>
  <si>
    <t>RECT-6332-20201208-14_17_01</t>
  </si>
  <si>
    <t>DARK-6333-20201208-14_17_04</t>
  </si>
  <si>
    <t>20201208 14:24:35</t>
  </si>
  <si>
    <t>14:24:35</t>
  </si>
  <si>
    <t>T52</t>
  </si>
  <si>
    <t>_10</t>
  </si>
  <si>
    <t>RECT-6334-20201208-14_24_36</t>
  </si>
  <si>
    <t>DARK-6335-20201208-14_24_38</t>
  </si>
  <si>
    <t>14:25:00</t>
  </si>
  <si>
    <t>20201208 14:30:54</t>
  </si>
  <si>
    <t>14:30:54</t>
  </si>
  <si>
    <t>RECT-6336-20201208-14_30_54</t>
  </si>
  <si>
    <t>DARK-6337-20201208-14_30_56</t>
  </si>
  <si>
    <t>20201208 14:37:55</t>
  </si>
  <si>
    <t>14:37:55</t>
  </si>
  <si>
    <t>NY1</t>
  </si>
  <si>
    <t>RECT-6338-20201208-14_37_56</t>
  </si>
  <si>
    <t>DARK-6339-20201208-14_37_58</t>
  </si>
  <si>
    <t>14:38:24</t>
  </si>
  <si>
    <t>20201208 14:40:30</t>
  </si>
  <si>
    <t>14:40:30</t>
  </si>
  <si>
    <t>RECT-6340-20201208-14_40_31</t>
  </si>
  <si>
    <t>DARK-6341-20201208-14_40_33</t>
  </si>
  <si>
    <t>20201208 14:47:36</t>
  </si>
  <si>
    <t>14:47:36</t>
  </si>
  <si>
    <t>_9</t>
  </si>
  <si>
    <t>RECT-6342-20201208-14_47_37</t>
  </si>
  <si>
    <t>DARK-6343-20201208-14_47_39</t>
  </si>
  <si>
    <t>20201208 14:51:20</t>
  </si>
  <si>
    <t>14:51:20</t>
  </si>
  <si>
    <t>RECT-6344-20201208-14_51_21</t>
  </si>
  <si>
    <t>DARK-6345-20201208-14_51_23</t>
  </si>
  <si>
    <t>14:51:49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</si>
</sst>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58"/>
  <sheetViews>
    <sheetView workbookViewId="0"/>
  </sheetViews>
  <sheetFormatPr defaultRowHeight="15" x14ac:dyDescent="0.25"/>
  <sheetData>
    <row r="2" spans="1:170" x14ac:dyDescent="0.25">
      <c r="A2" t="s">
        <v>26</v>
      </c>
      <c r="B2" t="s">
        <v>27</v>
      </c>
      <c r="C2" t="s">
        <v>29</v>
      </c>
    </row>
    <row r="3" spans="1:170" x14ac:dyDescent="0.25">
      <c r="B3" t="s">
        <v>28</v>
      </c>
      <c r="C3">
        <v>21</v>
      </c>
    </row>
    <row r="4" spans="1:170" x14ac:dyDescent="0.25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0" x14ac:dyDescent="0.25">
      <c r="B5" t="s">
        <v>15</v>
      </c>
      <c r="C5" t="s">
        <v>33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0" x14ac:dyDescent="0.25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78</v>
      </c>
      <c r="G13" t="s">
        <v>80</v>
      </c>
      <c r="H13">
        <v>0</v>
      </c>
    </row>
    <row r="14" spans="1:170" x14ac:dyDescent="0.25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85</v>
      </c>
      <c r="AF14" t="s">
        <v>85</v>
      </c>
      <c r="AG14" t="s">
        <v>85</v>
      </c>
      <c r="AH14" t="s">
        <v>85</v>
      </c>
      <c r="AI14" t="s">
        <v>85</v>
      </c>
      <c r="AJ14" t="s">
        <v>86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87</v>
      </c>
      <c r="BI14" t="s">
        <v>87</v>
      </c>
      <c r="BJ14" t="s">
        <v>87</v>
      </c>
      <c r="BK14" t="s">
        <v>87</v>
      </c>
      <c r="BL14" t="s">
        <v>88</v>
      </c>
      <c r="BM14" t="s">
        <v>88</v>
      </c>
      <c r="BN14" t="s">
        <v>88</v>
      </c>
      <c r="BO14" t="s">
        <v>88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92</v>
      </c>
      <c r="DF14" t="s">
        <v>92</v>
      </c>
      <c r="DG14" t="s">
        <v>92</v>
      </c>
      <c r="DH14" t="s">
        <v>92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93</v>
      </c>
      <c r="DS14" t="s">
        <v>93</v>
      </c>
      <c r="DT14" t="s">
        <v>93</v>
      </c>
      <c r="DU14" t="s">
        <v>93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95</v>
      </c>
      <c r="EZ14" t="s">
        <v>95</v>
      </c>
      <c r="FA14" t="s">
        <v>95</v>
      </c>
      <c r="FB14" t="s">
        <v>95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</row>
    <row r="15" spans="1:170" x14ac:dyDescent="0.25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85</v>
      </c>
      <c r="AF15" t="s">
        <v>126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103</v>
      </c>
      <c r="BQ15" t="s">
        <v>162</v>
      </c>
      <c r="BR15" t="s">
        <v>163</v>
      </c>
      <c r="BS15" t="s">
        <v>164</v>
      </c>
      <c r="BT15" t="s">
        <v>165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97</v>
      </c>
      <c r="DF15" t="s">
        <v>100</v>
      </c>
      <c r="DG15" t="s">
        <v>202</v>
      </c>
      <c r="DH15" t="s">
        <v>203</v>
      </c>
      <c r="DI15" t="s">
        <v>204</v>
      </c>
      <c r="DJ15" t="s">
        <v>205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</row>
    <row r="16" spans="1:170" x14ac:dyDescent="0.25">
      <c r="B16" t="s">
        <v>262</v>
      </c>
      <c r="C16" t="s">
        <v>262</v>
      </c>
      <c r="H16" t="s">
        <v>262</v>
      </c>
      <c r="I16" t="s">
        <v>263</v>
      </c>
      <c r="J16" t="s">
        <v>264</v>
      </c>
      <c r="K16" t="s">
        <v>265</v>
      </c>
      <c r="L16" t="s">
        <v>265</v>
      </c>
      <c r="M16" t="s">
        <v>169</v>
      </c>
      <c r="N16" t="s">
        <v>169</v>
      </c>
      <c r="O16" t="s">
        <v>263</v>
      </c>
      <c r="P16" t="s">
        <v>263</v>
      </c>
      <c r="Q16" t="s">
        <v>263</v>
      </c>
      <c r="R16" t="s">
        <v>263</v>
      </c>
      <c r="S16" t="s">
        <v>266</v>
      </c>
      <c r="T16" t="s">
        <v>267</v>
      </c>
      <c r="U16" t="s">
        <v>267</v>
      </c>
      <c r="V16" t="s">
        <v>268</v>
      </c>
      <c r="W16" t="s">
        <v>269</v>
      </c>
      <c r="X16" t="s">
        <v>268</v>
      </c>
      <c r="Y16" t="s">
        <v>268</v>
      </c>
      <c r="Z16" t="s">
        <v>268</v>
      </c>
      <c r="AA16" t="s">
        <v>266</v>
      </c>
      <c r="AB16" t="s">
        <v>266</v>
      </c>
      <c r="AC16" t="s">
        <v>266</v>
      </c>
      <c r="AD16" t="s">
        <v>266</v>
      </c>
      <c r="AE16" t="s">
        <v>270</v>
      </c>
      <c r="AF16" t="s">
        <v>269</v>
      </c>
      <c r="AH16" t="s">
        <v>269</v>
      </c>
      <c r="AI16" t="s">
        <v>270</v>
      </c>
      <c r="AO16" t="s">
        <v>264</v>
      </c>
      <c r="AU16" t="s">
        <v>264</v>
      </c>
      <c r="AV16" t="s">
        <v>264</v>
      </c>
      <c r="AW16" t="s">
        <v>264</v>
      </c>
      <c r="AY16" t="s">
        <v>271</v>
      </c>
      <c r="BH16" t="s">
        <v>264</v>
      </c>
      <c r="BI16" t="s">
        <v>264</v>
      </c>
      <c r="BK16" t="s">
        <v>272</v>
      </c>
      <c r="BL16" t="s">
        <v>273</v>
      </c>
      <c r="BO16" t="s">
        <v>263</v>
      </c>
      <c r="BP16" t="s">
        <v>262</v>
      </c>
      <c r="BQ16" t="s">
        <v>265</v>
      </c>
      <c r="BR16" t="s">
        <v>265</v>
      </c>
      <c r="BS16" t="s">
        <v>274</v>
      </c>
      <c r="BT16" t="s">
        <v>274</v>
      </c>
      <c r="BU16" t="s">
        <v>265</v>
      </c>
      <c r="BV16" t="s">
        <v>274</v>
      </c>
      <c r="BW16" t="s">
        <v>270</v>
      </c>
      <c r="BX16" t="s">
        <v>268</v>
      </c>
      <c r="BY16" t="s">
        <v>268</v>
      </c>
      <c r="BZ16" t="s">
        <v>267</v>
      </c>
      <c r="CA16" t="s">
        <v>267</v>
      </c>
      <c r="CB16" t="s">
        <v>267</v>
      </c>
      <c r="CC16" t="s">
        <v>267</v>
      </c>
      <c r="CD16" t="s">
        <v>267</v>
      </c>
      <c r="CE16" t="s">
        <v>275</v>
      </c>
      <c r="CF16" t="s">
        <v>264</v>
      </c>
      <c r="CG16" t="s">
        <v>264</v>
      </c>
      <c r="CH16" t="s">
        <v>264</v>
      </c>
      <c r="CM16" t="s">
        <v>264</v>
      </c>
      <c r="CP16" t="s">
        <v>267</v>
      </c>
      <c r="CQ16" t="s">
        <v>267</v>
      </c>
      <c r="CR16" t="s">
        <v>267</v>
      </c>
      <c r="CS16" t="s">
        <v>267</v>
      </c>
      <c r="CT16" t="s">
        <v>267</v>
      </c>
      <c r="CU16" t="s">
        <v>264</v>
      </c>
      <c r="CV16" t="s">
        <v>264</v>
      </c>
      <c r="CW16" t="s">
        <v>264</v>
      </c>
      <c r="CX16" t="s">
        <v>262</v>
      </c>
      <c r="DA16" t="s">
        <v>276</v>
      </c>
      <c r="DB16" t="s">
        <v>276</v>
      </c>
      <c r="DD16" t="s">
        <v>262</v>
      </c>
      <c r="DE16" t="s">
        <v>277</v>
      </c>
      <c r="DG16" t="s">
        <v>262</v>
      </c>
      <c r="DH16" t="s">
        <v>262</v>
      </c>
      <c r="DJ16" t="s">
        <v>278</v>
      </c>
      <c r="DK16" t="s">
        <v>279</v>
      </c>
      <c r="DL16" t="s">
        <v>278</v>
      </c>
      <c r="DM16" t="s">
        <v>279</v>
      </c>
      <c r="DN16" t="s">
        <v>278</v>
      </c>
      <c r="DO16" t="s">
        <v>279</v>
      </c>
      <c r="DP16" t="s">
        <v>269</v>
      </c>
      <c r="DQ16" t="s">
        <v>269</v>
      </c>
      <c r="DR16" t="s">
        <v>264</v>
      </c>
      <c r="DS16" t="s">
        <v>280</v>
      </c>
      <c r="DT16" t="s">
        <v>264</v>
      </c>
      <c r="DV16" t="s">
        <v>265</v>
      </c>
      <c r="DW16" t="s">
        <v>281</v>
      </c>
      <c r="DX16" t="s">
        <v>265</v>
      </c>
      <c r="DZ16" t="s">
        <v>274</v>
      </c>
      <c r="EA16" t="s">
        <v>282</v>
      </c>
      <c r="EB16" t="s">
        <v>274</v>
      </c>
      <c r="EG16" t="s">
        <v>269</v>
      </c>
      <c r="EH16" t="s">
        <v>269</v>
      </c>
      <c r="EI16" t="s">
        <v>278</v>
      </c>
      <c r="EJ16" t="s">
        <v>279</v>
      </c>
      <c r="EK16" t="s">
        <v>279</v>
      </c>
      <c r="EO16" t="s">
        <v>279</v>
      </c>
      <c r="ES16" t="s">
        <v>265</v>
      </c>
      <c r="ET16" t="s">
        <v>265</v>
      </c>
      <c r="EU16" t="s">
        <v>274</v>
      </c>
      <c r="EV16" t="s">
        <v>274</v>
      </c>
      <c r="EW16" t="s">
        <v>283</v>
      </c>
      <c r="EX16" t="s">
        <v>283</v>
      </c>
      <c r="EZ16" t="s">
        <v>270</v>
      </c>
      <c r="FA16" t="s">
        <v>270</v>
      </c>
      <c r="FB16" t="s">
        <v>267</v>
      </c>
      <c r="FC16" t="s">
        <v>267</v>
      </c>
      <c r="FD16" t="s">
        <v>267</v>
      </c>
      <c r="FE16" t="s">
        <v>267</v>
      </c>
      <c r="FF16" t="s">
        <v>267</v>
      </c>
      <c r="FG16" t="s">
        <v>269</v>
      </c>
      <c r="FH16" t="s">
        <v>269</v>
      </c>
      <c r="FI16" t="s">
        <v>269</v>
      </c>
      <c r="FJ16" t="s">
        <v>267</v>
      </c>
      <c r="FK16" t="s">
        <v>265</v>
      </c>
      <c r="FL16" t="s">
        <v>274</v>
      </c>
      <c r="FM16" t="s">
        <v>269</v>
      </c>
      <c r="FN16" t="s">
        <v>269</v>
      </c>
    </row>
    <row r="17" spans="1:170" x14ac:dyDescent="0.25">
      <c r="A17">
        <v>1</v>
      </c>
      <c r="B17">
        <v>1607454146.5</v>
      </c>
      <c r="C17">
        <v>0</v>
      </c>
      <c r="D17" t="s">
        <v>284</v>
      </c>
      <c r="E17" t="s">
        <v>285</v>
      </c>
      <c r="F17" t="s">
        <v>286</v>
      </c>
      <c r="G17" t="s">
        <v>287</v>
      </c>
      <c r="H17">
        <v>1607454138.5</v>
      </c>
      <c r="I17">
        <f t="shared" ref="I17:I58" si="0">BW17*AG17*(BS17-BT17)/(100*BL17*(1000-AG17*BS17))</f>
        <v>9.6553370287407966E-4</v>
      </c>
      <c r="J17">
        <f t="shared" ref="J17:J58" si="1">BW17*AG17*(BR17-BQ17*(1000-AG17*BT17)/(1000-AG17*BS17))/(100*BL17)</f>
        <v>10.343908444736753</v>
      </c>
      <c r="K17">
        <f t="shared" ref="K17:K58" si="2">BQ17 - IF(AG17&gt;1, J17*BL17*100/(AI17*CE17), 0)</f>
        <v>387.33087096774199</v>
      </c>
      <c r="L17">
        <f t="shared" ref="L17:L58" si="3">((R17-I17/2)*K17-J17)/(R17+I17/2)</f>
        <v>65.651343655955799</v>
      </c>
      <c r="M17">
        <f t="shared" ref="M17:M58" si="4">L17*(BX17+BY17)/1000</f>
        <v>6.7145142774502977</v>
      </c>
      <c r="N17">
        <f t="shared" ref="N17:N58" si="5">(BQ17 - IF(AG17&gt;1, J17*BL17*100/(AI17*CE17), 0))*(BX17+BY17)/1000</f>
        <v>39.614401143703425</v>
      </c>
      <c r="O17">
        <f t="shared" ref="O17:O58" si="6">2/((1/Q17-1/P17)+SIGN(Q17)*SQRT((1/Q17-1/P17)*(1/Q17-1/P17) + 4*BM17/((BM17+1)*(BM17+1))*(2*1/Q17*1/P17-1/P17*1/P17)))</f>
        <v>5.2983058053323255E-2</v>
      </c>
      <c r="P17">
        <f t="shared" ref="P17:P58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2.9680092192083016</v>
      </c>
      <c r="Q17">
        <f t="shared" ref="Q17:Q58" si="8">I17*(1000-(1000*0.61365*EXP(17.502*U17/(240.97+U17))/(BX17+BY17)+BS17)/2)/(1000*0.61365*EXP(17.502*U17/(240.97+U17))/(BX17+BY17)-BS17)</f>
        <v>5.2463167662576679E-2</v>
      </c>
      <c r="R17">
        <f t="shared" ref="R17:R58" si="9">1/((BM17+1)/(O17/1.6)+1/(P17/1.37)) + BM17/((BM17+1)/(O17/1.6) + BM17/(P17/1.37))</f>
        <v>3.2835764621134488E-2</v>
      </c>
      <c r="S17">
        <f t="shared" ref="S17:S58" si="10">(BI17*BK17)</f>
        <v>231.28699453258631</v>
      </c>
      <c r="T17">
        <f t="shared" ref="T17:T58" si="11">(BZ17+(S17+2*0.95*0.0000000567*(((BZ17+$B$7)+273)^4-(BZ17+273)^4)-44100*I17)/(1.84*29.3*P17+8*0.95*0.0000000567*(BZ17+273)^3))</f>
        <v>33.528320337586841</v>
      </c>
      <c r="U17">
        <f t="shared" ref="U17:U58" si="12">($C$7*CA17+$D$7*CB17+$E$7*T17)</f>
        <v>32.817916129032298</v>
      </c>
      <c r="V17">
        <f t="shared" ref="V17:V58" si="13">0.61365*EXP(17.502*U17/(240.97+U17))</f>
        <v>5.0006485979199624</v>
      </c>
      <c r="W17">
        <f t="shared" ref="W17:W58" si="14">(X17/Y17*100)</f>
        <v>65.267315850902236</v>
      </c>
      <c r="X17">
        <f t="shared" ref="X17:X58" si="15">BS17*(BX17+BY17)/1000</f>
        <v>3.193775179403187</v>
      </c>
      <c r="Y17">
        <f t="shared" ref="Y17:Y58" si="16">0.61365*EXP(17.502*BZ17/(240.97+BZ17))</f>
        <v>4.8933760148787195</v>
      </c>
      <c r="Z17">
        <f t="shared" ref="Z17:Z58" si="17">(V17-BS17*(BX17+BY17)/1000)</f>
        <v>1.8068734185167754</v>
      </c>
      <c r="AA17">
        <f t="shared" ref="AA17:AA58" si="18">(-I17*44100)</f>
        <v>-42.580036296746911</v>
      </c>
      <c r="AB17">
        <f t="shared" ref="AB17:AB58" si="19">2*29.3*P17*0.92*(BZ17-U17)</f>
        <v>-61.585773556070706</v>
      </c>
      <c r="AC17">
        <f t="shared" ref="AC17:AC58" si="20">2*0.95*0.0000000567*(((BZ17+$B$7)+273)^4-(U17+273)^4)</f>
        <v>-4.7347296497308511</v>
      </c>
      <c r="AD17">
        <f t="shared" ref="AD17:AD58" si="21">S17+AC17+AA17+AB17</f>
        <v>122.38645503003784</v>
      </c>
      <c r="AE17">
        <v>0</v>
      </c>
      <c r="AF17">
        <v>0</v>
      </c>
      <c r="AG17">
        <f t="shared" ref="AG17:AG58" si="22">IF(AE17*$H$13&gt;=AI17,1,(AI17/(AI17-AE17*$H$13)))</f>
        <v>1</v>
      </c>
      <c r="AH17">
        <f t="shared" ref="AH17:AH58" si="23">(AG17-1)*100</f>
        <v>0</v>
      </c>
      <c r="AI17">
        <f t="shared" ref="AI17:AI58" si="24">MAX(0,($B$13+$C$13*CE17)/(1+$D$13*CE17)*BX17/(BZ17+273)*$E$13)</f>
        <v>53083.15854179905</v>
      </c>
      <c r="AJ17" t="s">
        <v>288</v>
      </c>
      <c r="AK17">
        <v>715.47692307692296</v>
      </c>
      <c r="AL17">
        <v>3262.08</v>
      </c>
      <c r="AM17">
        <f t="shared" ref="AM17:AM58" si="25">AL17-AK17</f>
        <v>2546.603076923077</v>
      </c>
      <c r="AN17">
        <f t="shared" ref="AN17:AN58" si="26">AM17/AL17</f>
        <v>0.78066849277855754</v>
      </c>
      <c r="AO17">
        <v>-0.57774747981622299</v>
      </c>
      <c r="AP17" t="s">
        <v>289</v>
      </c>
      <c r="AQ17">
        <v>947.67435999999998</v>
      </c>
      <c r="AR17">
        <v>1119.9100000000001</v>
      </c>
      <c r="AS17">
        <f t="shared" ref="AS17:AS58" si="27">1-AQ17/AR17</f>
        <v>0.15379417988945543</v>
      </c>
      <c r="AT17">
        <v>0.5</v>
      </c>
      <c r="AU17">
        <f t="shared" ref="AU17:AU58" si="28">BI17</f>
        <v>1180.1665652634083</v>
      </c>
      <c r="AV17">
        <f t="shared" ref="AV17:AV58" si="29">J17</f>
        <v>10.343908444736753</v>
      </c>
      <c r="AW17">
        <f t="shared" ref="AW17:AW58" si="30">AS17*AT17*AU17</f>
        <v>90.751374518820683</v>
      </c>
      <c r="AX17">
        <f t="shared" ref="AX17:AX58" si="31">BC17/AR17</f>
        <v>0.41548874463126506</v>
      </c>
      <c r="AY17">
        <f t="shared" ref="AY17:AY58" si="32">(AV17-AO17)/AU17</f>
        <v>9.2543342999344396E-3</v>
      </c>
      <c r="AZ17">
        <f t="shared" ref="AZ17:AZ58" si="33">(AL17-AR17)/AR17</f>
        <v>1.9128054932985685</v>
      </c>
      <c r="BA17" t="s">
        <v>290</v>
      </c>
      <c r="BB17">
        <v>654.6</v>
      </c>
      <c r="BC17">
        <f t="shared" ref="BC17:BC58" si="34">AR17-BB17</f>
        <v>465.31000000000006</v>
      </c>
      <c r="BD17">
        <f t="shared" ref="BD17:BD58" si="35">(AR17-AQ17)/(AR17-BB17)</f>
        <v>0.37015245750145082</v>
      </c>
      <c r="BE17">
        <f t="shared" ref="BE17:BE58" si="36">(AL17-AR17)/(AL17-BB17)</f>
        <v>0.82154800803841255</v>
      </c>
      <c r="BF17">
        <f t="shared" ref="BF17:BF58" si="37">(AR17-AQ17)/(AR17-AK17)</f>
        <v>0.42586932134821209</v>
      </c>
      <c r="BG17">
        <f t="shared" ref="BG17:BG58" si="38">(AL17-AR17)/(AL17-AK17)</f>
        <v>0.84118723463896405</v>
      </c>
      <c r="BH17">
        <f t="shared" ref="BH17:BH58" si="39">$B$11*CF17+$C$11*CG17+$F$11*CH17*(1-CK17)</f>
        <v>1399.9783870967699</v>
      </c>
      <c r="BI17">
        <f t="shared" ref="BI17:BI58" si="40">BH17*BJ17</f>
        <v>1180.1665652634083</v>
      </c>
      <c r="BJ17">
        <f t="shared" ref="BJ17:BJ58" si="41">($B$11*$D$9+$C$11*$D$9+$F$11*((CU17+CM17)/MAX(CU17+CM17+CV17, 0.1)*$I$9+CV17/MAX(CU17+CM17+CV17, 0.1)*$J$9))/($B$11+$C$11+$F$11)</f>
        <v>0.84298913193281488</v>
      </c>
      <c r="BK17">
        <f t="shared" ref="BK17:BK58" si="42">($B$11*$K$9+$C$11*$K$9+$F$11*((CU17+CM17)/MAX(CU17+CM17+CV17, 0.1)*$P$9+CV17/MAX(CU17+CM17+CV17, 0.1)*$Q$9))/($B$11+$C$11+$F$11)</f>
        <v>0.19597826386562986</v>
      </c>
      <c r="BL17">
        <v>6</v>
      </c>
      <c r="BM17">
        <v>0.5</v>
      </c>
      <c r="BN17" t="s">
        <v>291</v>
      </c>
      <c r="BO17">
        <v>2</v>
      </c>
      <c r="BP17">
        <v>1607454138.5</v>
      </c>
      <c r="BQ17">
        <v>387.33087096774199</v>
      </c>
      <c r="BR17">
        <v>400.19180645161299</v>
      </c>
      <c r="BS17">
        <v>31.227222580645201</v>
      </c>
      <c r="BT17">
        <v>30.1048096774194</v>
      </c>
      <c r="BU17">
        <v>385.14090322580603</v>
      </c>
      <c r="BV17">
        <v>31.2729</v>
      </c>
      <c r="BW17">
        <v>500.02067741935502</v>
      </c>
      <c r="BX17">
        <v>102.17535483871001</v>
      </c>
      <c r="BY17">
        <v>9.9997096774193606E-2</v>
      </c>
      <c r="BZ17">
        <v>32.4330322580645</v>
      </c>
      <c r="CA17">
        <v>32.817916129032298</v>
      </c>
      <c r="CB17">
        <v>999.9</v>
      </c>
      <c r="CC17">
        <v>0</v>
      </c>
      <c r="CD17">
        <v>0</v>
      </c>
      <c r="CE17">
        <v>10003.2929032258</v>
      </c>
      <c r="CF17">
        <v>0</v>
      </c>
      <c r="CG17">
        <v>153.97480645161301</v>
      </c>
      <c r="CH17">
        <v>1399.9783870967699</v>
      </c>
      <c r="CI17">
        <v>0.90000254838709703</v>
      </c>
      <c r="CJ17">
        <v>9.9997322580645101E-2</v>
      </c>
      <c r="CK17">
        <v>0</v>
      </c>
      <c r="CL17">
        <v>948.02761290322599</v>
      </c>
      <c r="CM17">
        <v>4.9997499999999997</v>
      </c>
      <c r="CN17">
        <v>13127.7677419355</v>
      </c>
      <c r="CO17">
        <v>12177.8806451613</v>
      </c>
      <c r="CP17">
        <v>46.154935483871</v>
      </c>
      <c r="CQ17">
        <v>47.741870967741903</v>
      </c>
      <c r="CR17">
        <v>47.001741935483899</v>
      </c>
      <c r="CS17">
        <v>47.533935483870899</v>
      </c>
      <c r="CT17">
        <v>47.784064516129</v>
      </c>
      <c r="CU17">
        <v>1255.48774193548</v>
      </c>
      <c r="CV17">
        <v>139.49064516128999</v>
      </c>
      <c r="CW17">
        <v>0</v>
      </c>
      <c r="CX17">
        <v>1607454146</v>
      </c>
      <c r="CY17">
        <v>0</v>
      </c>
      <c r="CZ17">
        <v>947.67435999999998</v>
      </c>
      <c r="DA17">
        <v>-39.784076872376403</v>
      </c>
      <c r="DB17">
        <v>-552.807691461628</v>
      </c>
      <c r="DC17">
        <v>13122.66</v>
      </c>
      <c r="DD17">
        <v>15</v>
      </c>
      <c r="DE17">
        <v>1607453998</v>
      </c>
      <c r="DF17" t="s">
        <v>292</v>
      </c>
      <c r="DG17">
        <v>1607453986.5</v>
      </c>
      <c r="DH17">
        <v>1607453998</v>
      </c>
      <c r="DI17">
        <v>1</v>
      </c>
      <c r="DJ17">
        <v>-0.54700000000000004</v>
      </c>
      <c r="DK17">
        <v>-0.35499999999999998</v>
      </c>
      <c r="DL17">
        <v>2.19</v>
      </c>
      <c r="DM17">
        <v>-4.5999999999999999E-2</v>
      </c>
      <c r="DN17">
        <v>401</v>
      </c>
      <c r="DO17">
        <v>11</v>
      </c>
      <c r="DP17">
        <v>0.15</v>
      </c>
      <c r="DQ17">
        <v>0.01</v>
      </c>
      <c r="DR17">
        <v>10.353344643054999</v>
      </c>
      <c r="DS17">
        <v>0.91415244153777298</v>
      </c>
      <c r="DT17">
        <v>0.12905567133606299</v>
      </c>
      <c r="DU17">
        <v>0</v>
      </c>
      <c r="DV17">
        <v>-12.861070967741901</v>
      </c>
      <c r="DW17">
        <v>-0.71746451612899198</v>
      </c>
      <c r="DX17">
        <v>0.16120982358914801</v>
      </c>
      <c r="DY17">
        <v>0</v>
      </c>
      <c r="DZ17">
        <v>1.1224135483871001</v>
      </c>
      <c r="EA17">
        <v>-5.7113709677420299E-2</v>
      </c>
      <c r="EB17">
        <v>1.2414833621944401E-2</v>
      </c>
      <c r="EC17">
        <v>1</v>
      </c>
      <c r="ED17">
        <v>1</v>
      </c>
      <c r="EE17">
        <v>3</v>
      </c>
      <c r="EF17" t="s">
        <v>293</v>
      </c>
      <c r="EG17">
        <v>100</v>
      </c>
      <c r="EH17">
        <v>100</v>
      </c>
      <c r="EI17">
        <v>2.19</v>
      </c>
      <c r="EJ17">
        <v>-4.5699999999999998E-2</v>
      </c>
      <c r="EK17">
        <v>2.1899523809523802</v>
      </c>
      <c r="EL17">
        <v>0</v>
      </c>
      <c r="EM17">
        <v>0</v>
      </c>
      <c r="EN17">
        <v>0</v>
      </c>
      <c r="EO17">
        <v>-4.5675000000002797E-2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2.7</v>
      </c>
      <c r="EX17">
        <v>2.5</v>
      </c>
      <c r="EY17">
        <v>2</v>
      </c>
      <c r="EZ17">
        <v>505.40300000000002</v>
      </c>
      <c r="FA17">
        <v>563.15</v>
      </c>
      <c r="FB17">
        <v>30.837499999999999</v>
      </c>
      <c r="FC17">
        <v>28.927399999999999</v>
      </c>
      <c r="FD17">
        <v>30.001300000000001</v>
      </c>
      <c r="FE17">
        <v>28.701000000000001</v>
      </c>
      <c r="FF17">
        <v>28.651</v>
      </c>
      <c r="FG17">
        <v>20.167000000000002</v>
      </c>
      <c r="FH17">
        <v>14.641999999999999</v>
      </c>
      <c r="FI17">
        <v>100</v>
      </c>
      <c r="FJ17">
        <v>-999.9</v>
      </c>
      <c r="FK17">
        <v>400</v>
      </c>
      <c r="FL17">
        <v>30.023599999999998</v>
      </c>
      <c r="FM17">
        <v>101.934</v>
      </c>
      <c r="FN17">
        <v>101.374</v>
      </c>
    </row>
    <row r="18" spans="1:170" x14ac:dyDescent="0.25">
      <c r="A18">
        <v>2</v>
      </c>
      <c r="B18">
        <v>1607454346</v>
      </c>
      <c r="C18">
        <v>199.5</v>
      </c>
      <c r="D18" t="s">
        <v>294</v>
      </c>
      <c r="E18" t="s">
        <v>295</v>
      </c>
      <c r="F18" t="s">
        <v>286</v>
      </c>
      <c r="G18" t="s">
        <v>287</v>
      </c>
      <c r="H18">
        <v>1607454338.25</v>
      </c>
      <c r="I18">
        <f t="shared" si="0"/>
        <v>-1.2883748308167546E-4</v>
      </c>
      <c r="J18">
        <f t="shared" si="1"/>
        <v>7.4986005289498587</v>
      </c>
      <c r="K18">
        <f t="shared" si="2"/>
        <v>390.79463333333302</v>
      </c>
      <c r="L18">
        <f t="shared" si="3"/>
        <v>2116.4199561204291</v>
      </c>
      <c r="M18">
        <f t="shared" si="4"/>
        <v>216.41525049930053</v>
      </c>
      <c r="N18">
        <f t="shared" si="5"/>
        <v>39.960839634892906</v>
      </c>
      <c r="O18">
        <f t="shared" si="6"/>
        <v>-6.7955364570827931E-3</v>
      </c>
      <c r="P18">
        <f t="shared" si="7"/>
        <v>2.9667347897058178</v>
      </c>
      <c r="Q18">
        <f t="shared" si="8"/>
        <v>-6.804195972429373E-3</v>
      </c>
      <c r="R18">
        <f t="shared" si="9"/>
        <v>-4.2518435626999977E-3</v>
      </c>
      <c r="S18">
        <f t="shared" si="10"/>
        <v>231.28698606030255</v>
      </c>
      <c r="T18">
        <f t="shared" si="11"/>
        <v>34.373457929358842</v>
      </c>
      <c r="U18">
        <f t="shared" si="12"/>
        <v>33.544453333333301</v>
      </c>
      <c r="V18">
        <f t="shared" si="13"/>
        <v>5.2087324085182303</v>
      </c>
      <c r="W18">
        <f t="shared" si="14"/>
        <v>66.387329144577095</v>
      </c>
      <c r="X18">
        <f t="shared" si="15"/>
        <v>3.3535908005921811</v>
      </c>
      <c r="Y18">
        <f t="shared" si="16"/>
        <v>5.0515525233569702</v>
      </c>
      <c r="Z18">
        <f t="shared" si="17"/>
        <v>1.8551416079260492</v>
      </c>
      <c r="AA18">
        <f t="shared" si="18"/>
        <v>5.6817330039018881</v>
      </c>
      <c r="AB18">
        <f t="shared" si="19"/>
        <v>-87.393706192932584</v>
      </c>
      <c r="AC18">
        <f t="shared" si="20"/>
        <v>-6.7644373585216897</v>
      </c>
      <c r="AD18">
        <f t="shared" si="21"/>
        <v>142.81057551275018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52948.05327370618</v>
      </c>
      <c r="AJ18" t="s">
        <v>288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296</v>
      </c>
      <c r="AQ18">
        <v>1906.5024000000001</v>
      </c>
      <c r="AR18">
        <v>2059.4699999999998</v>
      </c>
      <c r="AS18">
        <f t="shared" si="27"/>
        <v>7.4275226150417262E-2</v>
      </c>
      <c r="AT18">
        <v>0.5</v>
      </c>
      <c r="AU18">
        <f t="shared" si="28"/>
        <v>1180.1650097508923</v>
      </c>
      <c r="AV18">
        <f t="shared" si="29"/>
        <v>7.4986005289498587</v>
      </c>
      <c r="AW18">
        <f t="shared" si="30"/>
        <v>43.828511497028458</v>
      </c>
      <c r="AX18">
        <f t="shared" si="31"/>
        <v>0.57358446590627676</v>
      </c>
      <c r="AY18">
        <f t="shared" si="32"/>
        <v>6.8434057458378874E-3</v>
      </c>
      <c r="AZ18">
        <f t="shared" si="33"/>
        <v>0.58394149951201046</v>
      </c>
      <c r="BA18" t="s">
        <v>297</v>
      </c>
      <c r="BB18">
        <v>878.19</v>
      </c>
      <c r="BC18">
        <f t="shared" si="34"/>
        <v>1181.2799999999997</v>
      </c>
      <c r="BD18">
        <f t="shared" si="35"/>
        <v>0.12949309223892705</v>
      </c>
      <c r="BE18">
        <f t="shared" si="36"/>
        <v>0.50447378024992773</v>
      </c>
      <c r="BF18">
        <f t="shared" si="37"/>
        <v>0.1138157648476896</v>
      </c>
      <c r="BG18">
        <f t="shared" si="38"/>
        <v>0.47224084934863458</v>
      </c>
      <c r="BH18">
        <f t="shared" si="39"/>
        <v>1399.9763333333301</v>
      </c>
      <c r="BI18">
        <f t="shared" si="40"/>
        <v>1180.1650097508923</v>
      </c>
      <c r="BJ18">
        <f t="shared" si="41"/>
        <v>0.84298925749761133</v>
      </c>
      <c r="BK18">
        <f t="shared" si="42"/>
        <v>0.19597851499522284</v>
      </c>
      <c r="BL18">
        <v>6</v>
      </c>
      <c r="BM18">
        <v>0.5</v>
      </c>
      <c r="BN18" t="s">
        <v>291</v>
      </c>
      <c r="BO18">
        <v>2</v>
      </c>
      <c r="BP18">
        <v>1607454338.25</v>
      </c>
      <c r="BQ18">
        <v>390.79463333333302</v>
      </c>
      <c r="BR18">
        <v>399.73186666666697</v>
      </c>
      <c r="BS18">
        <v>32.796239999999997</v>
      </c>
      <c r="BT18">
        <v>32.945763333333304</v>
      </c>
      <c r="BU18">
        <v>388.60466666666701</v>
      </c>
      <c r="BV18">
        <v>32.841916666666698</v>
      </c>
      <c r="BW18">
        <v>500.03739999999999</v>
      </c>
      <c r="BX18">
        <v>102.1553</v>
      </c>
      <c r="BY18">
        <v>0.10004392333333301</v>
      </c>
      <c r="BZ18">
        <v>32.998046666666703</v>
      </c>
      <c r="CA18">
        <v>33.544453333333301</v>
      </c>
      <c r="CB18">
        <v>999.9</v>
      </c>
      <c r="CC18">
        <v>0</v>
      </c>
      <c r="CD18">
        <v>0</v>
      </c>
      <c r="CE18">
        <v>9998.0383333333302</v>
      </c>
      <c r="CF18">
        <v>0</v>
      </c>
      <c r="CG18">
        <v>141.538366666667</v>
      </c>
      <c r="CH18">
        <v>1399.9763333333301</v>
      </c>
      <c r="CI18">
        <v>0.900000666666667</v>
      </c>
      <c r="CJ18">
        <v>9.99990766666667E-2</v>
      </c>
      <c r="CK18">
        <v>0</v>
      </c>
      <c r="CL18">
        <v>1913.0509999999999</v>
      </c>
      <c r="CM18">
        <v>4.9997499999999997</v>
      </c>
      <c r="CN18">
        <v>26662.4866666667</v>
      </c>
      <c r="CO18">
        <v>12177.8533333333</v>
      </c>
      <c r="CP18">
        <v>46.945466666666697</v>
      </c>
      <c r="CQ18">
        <v>48.5082666666666</v>
      </c>
      <c r="CR18">
        <v>47.795466666666599</v>
      </c>
      <c r="CS18">
        <v>48.307866666666598</v>
      </c>
      <c r="CT18">
        <v>48.587200000000003</v>
      </c>
      <c r="CU18">
        <v>1255.48033333333</v>
      </c>
      <c r="CV18">
        <v>139.49633333333301</v>
      </c>
      <c r="CW18">
        <v>0</v>
      </c>
      <c r="CX18">
        <v>198.59999990463299</v>
      </c>
      <c r="CY18">
        <v>0</v>
      </c>
      <c r="CZ18">
        <v>1906.5024000000001</v>
      </c>
      <c r="DA18">
        <v>-661.01769332444803</v>
      </c>
      <c r="DB18">
        <v>-9154.4923216228999</v>
      </c>
      <c r="DC18">
        <v>26570.835999999999</v>
      </c>
      <c r="DD18">
        <v>15</v>
      </c>
      <c r="DE18">
        <v>1607453998</v>
      </c>
      <c r="DF18" t="s">
        <v>292</v>
      </c>
      <c r="DG18">
        <v>1607453986.5</v>
      </c>
      <c r="DH18">
        <v>1607453998</v>
      </c>
      <c r="DI18">
        <v>1</v>
      </c>
      <c r="DJ18">
        <v>-0.54700000000000004</v>
      </c>
      <c r="DK18">
        <v>-0.35499999999999998</v>
      </c>
      <c r="DL18">
        <v>2.19</v>
      </c>
      <c r="DM18">
        <v>-4.5999999999999999E-2</v>
      </c>
      <c r="DN18">
        <v>401</v>
      </c>
      <c r="DO18">
        <v>11</v>
      </c>
      <c r="DP18">
        <v>0.15</v>
      </c>
      <c r="DQ18">
        <v>0.01</v>
      </c>
      <c r="DR18">
        <v>7.4905970571351803</v>
      </c>
      <c r="DS18">
        <v>6.0472981817586903E-2</v>
      </c>
      <c r="DT18">
        <v>4.8491475381526997E-2</v>
      </c>
      <c r="DU18">
        <v>1</v>
      </c>
      <c r="DV18">
        <v>-8.9323445161290298</v>
      </c>
      <c r="DW18">
        <v>0.114449032258108</v>
      </c>
      <c r="DX18">
        <v>6.0314325577984898E-2</v>
      </c>
      <c r="DY18">
        <v>1</v>
      </c>
      <c r="DZ18">
        <v>-0.143185774193548</v>
      </c>
      <c r="EA18">
        <v>-0.56052208548387095</v>
      </c>
      <c r="EB18">
        <v>4.2492013649534602E-2</v>
      </c>
      <c r="EC18">
        <v>0</v>
      </c>
      <c r="ED18">
        <v>2</v>
      </c>
      <c r="EE18">
        <v>3</v>
      </c>
      <c r="EF18" t="s">
        <v>298</v>
      </c>
      <c r="EG18">
        <v>100</v>
      </c>
      <c r="EH18">
        <v>100</v>
      </c>
      <c r="EI18">
        <v>2.19</v>
      </c>
      <c r="EJ18">
        <v>-4.5699999999999998E-2</v>
      </c>
      <c r="EK18">
        <v>2.1899523809523802</v>
      </c>
      <c r="EL18">
        <v>0</v>
      </c>
      <c r="EM18">
        <v>0</v>
      </c>
      <c r="EN18">
        <v>0</v>
      </c>
      <c r="EO18">
        <v>-4.5675000000002797E-2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6</v>
      </c>
      <c r="EX18">
        <v>5.8</v>
      </c>
      <c r="EY18">
        <v>2</v>
      </c>
      <c r="EZ18">
        <v>505.63499999999999</v>
      </c>
      <c r="FA18">
        <v>562.30499999999995</v>
      </c>
      <c r="FB18">
        <v>31.310199999999998</v>
      </c>
      <c r="FC18">
        <v>29.7239</v>
      </c>
      <c r="FD18">
        <v>30.001799999999999</v>
      </c>
      <c r="FE18">
        <v>29.439699999999998</v>
      </c>
      <c r="FF18">
        <v>29.383800000000001</v>
      </c>
      <c r="FG18">
        <v>20.2134</v>
      </c>
      <c r="FH18">
        <v>7.9119900000000003</v>
      </c>
      <c r="FI18">
        <v>100</v>
      </c>
      <c r="FJ18">
        <v>-999.9</v>
      </c>
      <c r="FK18">
        <v>400</v>
      </c>
      <c r="FL18">
        <v>33.401299999999999</v>
      </c>
      <c r="FM18">
        <v>101.80500000000001</v>
      </c>
      <c r="FN18">
        <v>101.21599999999999</v>
      </c>
    </row>
    <row r="19" spans="1:170" x14ac:dyDescent="0.25">
      <c r="A19">
        <v>3</v>
      </c>
      <c r="B19">
        <v>1607454646.0999999</v>
      </c>
      <c r="C19">
        <v>499.59999990463302</v>
      </c>
      <c r="D19" t="s">
        <v>299</v>
      </c>
      <c r="E19" t="s">
        <v>300</v>
      </c>
      <c r="F19" t="s">
        <v>301</v>
      </c>
      <c r="G19" t="s">
        <v>302</v>
      </c>
      <c r="H19">
        <v>1607454638.0999999</v>
      </c>
      <c r="I19">
        <f t="shared" si="0"/>
        <v>9.7480929870996961E-4</v>
      </c>
      <c r="J19">
        <f t="shared" si="1"/>
        <v>6.6900755395818567</v>
      </c>
      <c r="K19">
        <f t="shared" si="2"/>
        <v>391.37</v>
      </c>
      <c r="L19">
        <f t="shared" si="3"/>
        <v>181.64234658408967</v>
      </c>
      <c r="M19">
        <f t="shared" si="4"/>
        <v>18.576169650178691</v>
      </c>
      <c r="N19">
        <f t="shared" si="5"/>
        <v>40.024562844021517</v>
      </c>
      <c r="O19">
        <f t="shared" si="6"/>
        <v>5.362573027062046E-2</v>
      </c>
      <c r="P19">
        <f t="shared" si="7"/>
        <v>2.9667564366223047</v>
      </c>
      <c r="Q19">
        <f t="shared" si="8"/>
        <v>5.3092997011495044E-2</v>
      </c>
      <c r="R19">
        <f t="shared" si="9"/>
        <v>3.3230545938659907E-2</v>
      </c>
      <c r="S19">
        <f t="shared" si="10"/>
        <v>231.29422701580145</v>
      </c>
      <c r="T19">
        <f t="shared" si="11"/>
        <v>34.960210799867681</v>
      </c>
      <c r="U19">
        <f t="shared" si="12"/>
        <v>33.924941935483901</v>
      </c>
      <c r="V19">
        <f t="shared" si="13"/>
        <v>5.3206808769813776</v>
      </c>
      <c r="W19">
        <f t="shared" si="14"/>
        <v>66.447004121588606</v>
      </c>
      <c r="X19">
        <f t="shared" si="15"/>
        <v>3.5241991014358192</v>
      </c>
      <c r="Y19">
        <f t="shared" si="16"/>
        <v>5.3037742604422524</v>
      </c>
      <c r="Z19">
        <f t="shared" si="17"/>
        <v>1.7964817755455584</v>
      </c>
      <c r="AA19">
        <f t="shared" si="18"/>
        <v>-42.989090073109658</v>
      </c>
      <c r="AB19">
        <f t="shared" si="19"/>
        <v>-9.1188588522564267</v>
      </c>
      <c r="AC19">
        <f t="shared" si="20"/>
        <v>-0.71014223803119036</v>
      </c>
      <c r="AD19">
        <f t="shared" si="21"/>
        <v>178.47613585240418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52798.84612864424</v>
      </c>
      <c r="AJ19" t="s">
        <v>288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303</v>
      </c>
      <c r="AQ19">
        <v>973.78304000000003</v>
      </c>
      <c r="AR19">
        <v>1147.33</v>
      </c>
      <c r="AS19">
        <f t="shared" si="27"/>
        <v>0.15126158995232397</v>
      </c>
      <c r="AT19">
        <v>0.5</v>
      </c>
      <c r="AU19">
        <f t="shared" si="28"/>
        <v>1180.2008601090483</v>
      </c>
      <c r="AV19">
        <f t="shared" si="29"/>
        <v>6.6900755395818567</v>
      </c>
      <c r="AW19">
        <f t="shared" si="30"/>
        <v>89.259529281597466</v>
      </c>
      <c r="AX19">
        <f t="shared" si="31"/>
        <v>0.38746480960142243</v>
      </c>
      <c r="AY19">
        <f t="shared" si="32"/>
        <v>6.1581238118455081E-3</v>
      </c>
      <c r="AZ19">
        <f t="shared" si="33"/>
        <v>1.8431924555271806</v>
      </c>
      <c r="BA19" t="s">
        <v>304</v>
      </c>
      <c r="BB19">
        <v>702.78</v>
      </c>
      <c r="BC19">
        <f t="shared" si="34"/>
        <v>444.54999999999995</v>
      </c>
      <c r="BD19">
        <f t="shared" si="35"/>
        <v>0.3903879428635697</v>
      </c>
      <c r="BE19">
        <f t="shared" si="36"/>
        <v>0.82630016020005459</v>
      </c>
      <c r="BF19">
        <f t="shared" si="37"/>
        <v>0.40186574850064721</v>
      </c>
      <c r="BG19">
        <f t="shared" si="38"/>
        <v>0.83041995007527369</v>
      </c>
      <c r="BH19">
        <f t="shared" si="39"/>
        <v>1400.01870967742</v>
      </c>
      <c r="BI19">
        <f t="shared" si="40"/>
        <v>1180.2008601090483</v>
      </c>
      <c r="BJ19">
        <f t="shared" si="41"/>
        <v>0.84298934860733377</v>
      </c>
      <c r="BK19">
        <f t="shared" si="42"/>
        <v>0.1959786972146676</v>
      </c>
      <c r="BL19">
        <v>6</v>
      </c>
      <c r="BM19">
        <v>0.5</v>
      </c>
      <c r="BN19" t="s">
        <v>291</v>
      </c>
      <c r="BO19">
        <v>2</v>
      </c>
      <c r="BP19">
        <v>1607454638.0999999</v>
      </c>
      <c r="BQ19">
        <v>391.37</v>
      </c>
      <c r="BR19">
        <v>399.85574193548399</v>
      </c>
      <c r="BS19">
        <v>34.4604838709677</v>
      </c>
      <c r="BT19">
        <v>33.331045161290298</v>
      </c>
      <c r="BU19">
        <v>389.185</v>
      </c>
      <c r="BV19">
        <v>33.702483870967697</v>
      </c>
      <c r="BW19">
        <v>500.00954838709703</v>
      </c>
      <c r="BX19">
        <v>102.167838709677</v>
      </c>
      <c r="BY19">
        <v>9.9996954838709698E-2</v>
      </c>
      <c r="BZ19">
        <v>33.867929032258097</v>
      </c>
      <c r="CA19">
        <v>33.924941935483901</v>
      </c>
      <c r="CB19">
        <v>999.9</v>
      </c>
      <c r="CC19">
        <v>0</v>
      </c>
      <c r="CD19">
        <v>0</v>
      </c>
      <c r="CE19">
        <v>9996.9338709677395</v>
      </c>
      <c r="CF19">
        <v>0</v>
      </c>
      <c r="CG19">
        <v>111.105709677419</v>
      </c>
      <c r="CH19">
        <v>1400.01870967742</v>
      </c>
      <c r="CI19">
        <v>0.89999929032258097</v>
      </c>
      <c r="CJ19">
        <v>0.100000709677419</v>
      </c>
      <c r="CK19">
        <v>0</v>
      </c>
      <c r="CL19">
        <v>974.04661290322599</v>
      </c>
      <c r="CM19">
        <v>4.9997499999999997</v>
      </c>
      <c r="CN19">
        <v>13590.7193548387</v>
      </c>
      <c r="CO19">
        <v>12178.203225806499</v>
      </c>
      <c r="CP19">
        <v>47.858741935483899</v>
      </c>
      <c r="CQ19">
        <v>49.475612903225802</v>
      </c>
      <c r="CR19">
        <v>48.7296774193548</v>
      </c>
      <c r="CS19">
        <v>49.169064516128998</v>
      </c>
      <c r="CT19">
        <v>49.477645161290297</v>
      </c>
      <c r="CU19">
        <v>1255.51451612903</v>
      </c>
      <c r="CV19">
        <v>139.50483870967699</v>
      </c>
      <c r="CW19">
        <v>0</v>
      </c>
      <c r="CX19">
        <v>299.200000047684</v>
      </c>
      <c r="CY19">
        <v>0</v>
      </c>
      <c r="CZ19">
        <v>973.78304000000003</v>
      </c>
      <c r="DA19">
        <v>-18.564153859825701</v>
      </c>
      <c r="DB19">
        <v>-255.30000020933099</v>
      </c>
      <c r="DC19">
        <v>13587.168</v>
      </c>
      <c r="DD19">
        <v>15</v>
      </c>
      <c r="DE19">
        <v>1607454665.0999999</v>
      </c>
      <c r="DF19" t="s">
        <v>305</v>
      </c>
      <c r="DG19">
        <v>1607454664.0999999</v>
      </c>
      <c r="DH19">
        <v>1607454665.0999999</v>
      </c>
      <c r="DI19">
        <v>2</v>
      </c>
      <c r="DJ19">
        <v>-5.0000000000000001E-3</v>
      </c>
      <c r="DK19">
        <v>0.80400000000000005</v>
      </c>
      <c r="DL19">
        <v>2.1850000000000001</v>
      </c>
      <c r="DM19">
        <v>0.75800000000000001</v>
      </c>
      <c r="DN19">
        <v>400</v>
      </c>
      <c r="DO19">
        <v>33</v>
      </c>
      <c r="DP19">
        <v>0.14000000000000001</v>
      </c>
      <c r="DQ19">
        <v>0.18</v>
      </c>
      <c r="DR19">
        <v>6.9618878948315999</v>
      </c>
      <c r="DS19">
        <v>-0.33561990640936101</v>
      </c>
      <c r="DT19">
        <v>2.7827055619186601E-2</v>
      </c>
      <c r="DU19">
        <v>1</v>
      </c>
      <c r="DV19">
        <v>-8.4817316666666702</v>
      </c>
      <c r="DW19">
        <v>0.24482909899888999</v>
      </c>
      <c r="DX19">
        <v>2.2422172669530002E-2</v>
      </c>
      <c r="DY19">
        <v>0</v>
      </c>
      <c r="DZ19">
        <v>0.32489570000000001</v>
      </c>
      <c r="EA19">
        <v>0.23847977753058999</v>
      </c>
      <c r="EB19">
        <v>1.7318696410045801E-2</v>
      </c>
      <c r="EC19">
        <v>0</v>
      </c>
      <c r="ED19">
        <v>1</v>
      </c>
      <c r="EE19">
        <v>3</v>
      </c>
      <c r="EF19" t="s">
        <v>293</v>
      </c>
      <c r="EG19">
        <v>100</v>
      </c>
      <c r="EH19">
        <v>100</v>
      </c>
      <c r="EI19">
        <v>2.1850000000000001</v>
      </c>
      <c r="EJ19">
        <v>0.75800000000000001</v>
      </c>
      <c r="EK19">
        <v>2.1899523809523802</v>
      </c>
      <c r="EL19">
        <v>0</v>
      </c>
      <c r="EM19">
        <v>0</v>
      </c>
      <c r="EN19">
        <v>0</v>
      </c>
      <c r="EO19">
        <v>-4.5675000000002797E-2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</v>
      </c>
      <c r="EX19">
        <v>10.8</v>
      </c>
      <c r="EY19">
        <v>2</v>
      </c>
      <c r="EZ19">
        <v>506.34100000000001</v>
      </c>
      <c r="FA19">
        <v>553.58799999999997</v>
      </c>
      <c r="FB19">
        <v>32.182099999999998</v>
      </c>
      <c r="FC19">
        <v>30.861799999999999</v>
      </c>
      <c r="FD19">
        <v>30.000599999999999</v>
      </c>
      <c r="FE19">
        <v>30.558900000000001</v>
      </c>
      <c r="FF19">
        <v>30.486699999999999</v>
      </c>
      <c r="FG19">
        <v>20.682099999999998</v>
      </c>
      <c r="FH19">
        <v>0</v>
      </c>
      <c r="FI19">
        <v>100</v>
      </c>
      <c r="FJ19">
        <v>-999.9</v>
      </c>
      <c r="FK19">
        <v>400</v>
      </c>
      <c r="FL19">
        <v>33.943600000000004</v>
      </c>
      <c r="FM19">
        <v>101.655</v>
      </c>
      <c r="FN19">
        <v>101.02800000000001</v>
      </c>
    </row>
    <row r="20" spans="1:170" x14ac:dyDescent="0.25">
      <c r="A20">
        <v>4</v>
      </c>
      <c r="B20">
        <v>1607455032.5999999</v>
      </c>
      <c r="C20">
        <v>886.09999990463302</v>
      </c>
      <c r="D20" t="s">
        <v>306</v>
      </c>
      <c r="E20" t="s">
        <v>307</v>
      </c>
      <c r="F20" t="s">
        <v>301</v>
      </c>
      <c r="G20" t="s">
        <v>302</v>
      </c>
      <c r="H20">
        <v>1607455024.8499999</v>
      </c>
      <c r="I20">
        <f t="shared" si="0"/>
        <v>7.9473019319453015E-4</v>
      </c>
      <c r="J20">
        <f t="shared" si="1"/>
        <v>3.8324153010962156</v>
      </c>
      <c r="K20">
        <f t="shared" si="2"/>
        <v>395.21896666666697</v>
      </c>
      <c r="L20">
        <f t="shared" si="3"/>
        <v>206.61993544194999</v>
      </c>
      <c r="M20">
        <f t="shared" si="4"/>
        <v>21.126368557645208</v>
      </c>
      <c r="N20">
        <f t="shared" si="5"/>
        <v>40.410144998411894</v>
      </c>
      <c r="O20">
        <f t="shared" si="6"/>
        <v>3.473385546097723E-2</v>
      </c>
      <c r="P20">
        <f t="shared" si="7"/>
        <v>2.9665635934704135</v>
      </c>
      <c r="Q20">
        <f t="shared" si="8"/>
        <v>3.4509497966241837E-2</v>
      </c>
      <c r="R20">
        <f t="shared" si="9"/>
        <v>2.1588472900039988E-2</v>
      </c>
      <c r="S20">
        <f t="shared" si="10"/>
        <v>231.29619453806171</v>
      </c>
      <c r="T20">
        <f t="shared" si="11"/>
        <v>35.368598797564786</v>
      </c>
      <c r="U20">
        <f t="shared" si="12"/>
        <v>34.435209999999998</v>
      </c>
      <c r="V20">
        <f t="shared" si="13"/>
        <v>5.4740947117887311</v>
      </c>
      <c r="W20">
        <f t="shared" si="14"/>
        <v>59.487445172728989</v>
      </c>
      <c r="X20">
        <f t="shared" si="15"/>
        <v>3.219508793205502</v>
      </c>
      <c r="Y20">
        <f t="shared" si="16"/>
        <v>5.4120811271307225</v>
      </c>
      <c r="Z20">
        <f t="shared" si="17"/>
        <v>2.2545859185832291</v>
      </c>
      <c r="AA20">
        <f t="shared" si="18"/>
        <v>-35.047601519878782</v>
      </c>
      <c r="AB20">
        <f t="shared" si="19"/>
        <v>-32.745825717129073</v>
      </c>
      <c r="AC20">
        <f t="shared" si="20"/>
        <v>-2.5611819525214039</v>
      </c>
      <c r="AD20">
        <f t="shared" si="21"/>
        <v>160.94158534853247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52730.590037207716</v>
      </c>
      <c r="AJ20" t="s">
        <v>288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308</v>
      </c>
      <c r="AQ20">
        <v>924.79264000000001</v>
      </c>
      <c r="AR20">
        <v>1096.69</v>
      </c>
      <c r="AS20">
        <f t="shared" si="27"/>
        <v>0.15674197813420387</v>
      </c>
      <c r="AT20">
        <v>0.5</v>
      </c>
      <c r="AU20">
        <f t="shared" si="28"/>
        <v>1180.2116907473235</v>
      </c>
      <c r="AV20">
        <f t="shared" si="29"/>
        <v>3.8324153010962156</v>
      </c>
      <c r="AW20">
        <f t="shared" si="30"/>
        <v>92.494357512424386</v>
      </c>
      <c r="AX20">
        <f t="shared" si="31"/>
        <v>0.35165817140668743</v>
      </c>
      <c r="AY20">
        <f t="shared" si="32"/>
        <v>3.7367557155105566E-3</v>
      </c>
      <c r="AZ20">
        <f t="shared" si="33"/>
        <v>1.9744777466740826</v>
      </c>
      <c r="BA20" t="s">
        <v>309</v>
      </c>
      <c r="BB20">
        <v>711.03</v>
      </c>
      <c r="BC20">
        <f t="shared" si="34"/>
        <v>385.66000000000008</v>
      </c>
      <c r="BD20">
        <f t="shared" si="35"/>
        <v>0.44572255354457296</v>
      </c>
      <c r="BE20">
        <f t="shared" si="36"/>
        <v>0.84882303365280953</v>
      </c>
      <c r="BF20">
        <f t="shared" si="37"/>
        <v>0.45092199194070742</v>
      </c>
      <c r="BG20">
        <f t="shared" si="38"/>
        <v>0.85030526336138879</v>
      </c>
      <c r="BH20">
        <f t="shared" si="39"/>
        <v>1400.0316666666699</v>
      </c>
      <c r="BI20">
        <f t="shared" si="40"/>
        <v>1180.2116907473235</v>
      </c>
      <c r="BJ20">
        <f t="shared" si="41"/>
        <v>0.84298928291906783</v>
      </c>
      <c r="BK20">
        <f t="shared" si="42"/>
        <v>0.19597856583813564</v>
      </c>
      <c r="BL20">
        <v>6</v>
      </c>
      <c r="BM20">
        <v>0.5</v>
      </c>
      <c r="BN20" t="s">
        <v>291</v>
      </c>
      <c r="BO20">
        <v>2</v>
      </c>
      <c r="BP20">
        <v>1607455024.8499999</v>
      </c>
      <c r="BQ20">
        <v>395.21896666666697</v>
      </c>
      <c r="BR20">
        <v>400.19470000000001</v>
      </c>
      <c r="BS20">
        <v>31.487413333333301</v>
      </c>
      <c r="BT20">
        <v>30.563780000000001</v>
      </c>
      <c r="BU20">
        <v>393.03440000000001</v>
      </c>
      <c r="BV20">
        <v>30.729230000000001</v>
      </c>
      <c r="BW20">
        <v>500.00763333333299</v>
      </c>
      <c r="BX20">
        <v>102.14749999999999</v>
      </c>
      <c r="BY20">
        <v>9.9984069999999994E-2</v>
      </c>
      <c r="BZ20">
        <v>34.230463333333297</v>
      </c>
      <c r="CA20">
        <v>34.435209999999998</v>
      </c>
      <c r="CB20">
        <v>999.9</v>
      </c>
      <c r="CC20">
        <v>0</v>
      </c>
      <c r="CD20">
        <v>0</v>
      </c>
      <c r="CE20">
        <v>9997.8323333333301</v>
      </c>
      <c r="CF20">
        <v>0</v>
      </c>
      <c r="CG20">
        <v>124.157833333333</v>
      </c>
      <c r="CH20">
        <v>1400.0316666666699</v>
      </c>
      <c r="CI20">
        <v>0.90000186666666704</v>
      </c>
      <c r="CJ20">
        <v>9.9998080000000003E-2</v>
      </c>
      <c r="CK20">
        <v>0</v>
      </c>
      <c r="CL20">
        <v>924.84</v>
      </c>
      <c r="CM20">
        <v>4.9997499999999997</v>
      </c>
      <c r="CN20">
        <v>12851.163333333299</v>
      </c>
      <c r="CO20">
        <v>12178.33</v>
      </c>
      <c r="CP20">
        <v>47.995800000000003</v>
      </c>
      <c r="CQ20">
        <v>49.5165333333333</v>
      </c>
      <c r="CR20">
        <v>48.895600000000002</v>
      </c>
      <c r="CS20">
        <v>49.2624</v>
      </c>
      <c r="CT20">
        <v>49.670466666666698</v>
      </c>
      <c r="CU20">
        <v>1255.52866666667</v>
      </c>
      <c r="CV20">
        <v>139.50299999999999</v>
      </c>
      <c r="CW20">
        <v>0</v>
      </c>
      <c r="CX20">
        <v>385.5</v>
      </c>
      <c r="CY20">
        <v>0</v>
      </c>
      <c r="CZ20">
        <v>924.79264000000001</v>
      </c>
      <c r="DA20">
        <v>-9.0006923067555196</v>
      </c>
      <c r="DB20">
        <v>-125.86153852327099</v>
      </c>
      <c r="DC20">
        <v>12850.164000000001</v>
      </c>
      <c r="DD20">
        <v>15</v>
      </c>
      <c r="DE20">
        <v>1607454665.0999999</v>
      </c>
      <c r="DF20" t="s">
        <v>305</v>
      </c>
      <c r="DG20">
        <v>1607454664.0999999</v>
      </c>
      <c r="DH20">
        <v>1607454665.0999999</v>
      </c>
      <c r="DI20">
        <v>2</v>
      </c>
      <c r="DJ20">
        <v>-5.0000000000000001E-3</v>
      </c>
      <c r="DK20">
        <v>0.80400000000000005</v>
      </c>
      <c r="DL20">
        <v>2.1850000000000001</v>
      </c>
      <c r="DM20">
        <v>0.75800000000000001</v>
      </c>
      <c r="DN20">
        <v>400</v>
      </c>
      <c r="DO20">
        <v>33</v>
      </c>
      <c r="DP20">
        <v>0.14000000000000001</v>
      </c>
      <c r="DQ20">
        <v>0.18</v>
      </c>
      <c r="DR20">
        <v>3.83140119493439</v>
      </c>
      <c r="DS20">
        <v>9.4113228842427094E-2</v>
      </c>
      <c r="DT20">
        <v>1.7203622775100999E-2</v>
      </c>
      <c r="DU20">
        <v>1</v>
      </c>
      <c r="DV20">
        <v>-4.97576966666667</v>
      </c>
      <c r="DW20">
        <v>-0.18039537263626099</v>
      </c>
      <c r="DX20">
        <v>2.4154225921955999E-2</v>
      </c>
      <c r="DY20">
        <v>1</v>
      </c>
      <c r="DZ20">
        <v>0.92362246666666703</v>
      </c>
      <c r="EA20">
        <v>0.109466589543936</v>
      </c>
      <c r="EB20">
        <v>1.0556560095452E-2</v>
      </c>
      <c r="EC20">
        <v>1</v>
      </c>
      <c r="ED20">
        <v>3</v>
      </c>
      <c r="EE20">
        <v>3</v>
      </c>
      <c r="EF20" t="s">
        <v>310</v>
      </c>
      <c r="EG20">
        <v>100</v>
      </c>
      <c r="EH20">
        <v>100</v>
      </c>
      <c r="EI20">
        <v>2.1840000000000002</v>
      </c>
      <c r="EJ20">
        <v>0.75819999999999999</v>
      </c>
      <c r="EK20">
        <v>2.1845500000000602</v>
      </c>
      <c r="EL20">
        <v>0</v>
      </c>
      <c r="EM20">
        <v>0</v>
      </c>
      <c r="EN20">
        <v>0</v>
      </c>
      <c r="EO20">
        <v>0.758184999999997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6.1</v>
      </c>
      <c r="EX20">
        <v>6.1</v>
      </c>
      <c r="EY20">
        <v>2</v>
      </c>
      <c r="EZ20">
        <v>513.92600000000004</v>
      </c>
      <c r="FA20">
        <v>552.05899999999997</v>
      </c>
      <c r="FB20">
        <v>32.719299999999997</v>
      </c>
      <c r="FC20">
        <v>30.654199999999999</v>
      </c>
      <c r="FD20">
        <v>29.998799999999999</v>
      </c>
      <c r="FE20">
        <v>30.507300000000001</v>
      </c>
      <c r="FF20">
        <v>30.4559</v>
      </c>
      <c r="FG20">
        <v>20.472100000000001</v>
      </c>
      <c r="FH20">
        <v>0</v>
      </c>
      <c r="FI20">
        <v>100</v>
      </c>
      <c r="FJ20">
        <v>-999.9</v>
      </c>
      <c r="FK20">
        <v>400</v>
      </c>
      <c r="FL20">
        <v>33.943600000000004</v>
      </c>
      <c r="FM20">
        <v>101.78100000000001</v>
      </c>
      <c r="FN20">
        <v>101.145</v>
      </c>
    </row>
    <row r="21" spans="1:170" x14ac:dyDescent="0.25">
      <c r="A21">
        <v>5</v>
      </c>
      <c r="B21">
        <v>1607455411.0999999</v>
      </c>
      <c r="C21">
        <v>1264.5999999046301</v>
      </c>
      <c r="D21" t="s">
        <v>311</v>
      </c>
      <c r="E21" t="s">
        <v>312</v>
      </c>
      <c r="F21" t="s">
        <v>313</v>
      </c>
      <c r="G21" t="s">
        <v>314</v>
      </c>
      <c r="H21">
        <v>1607455403.3499999</v>
      </c>
      <c r="I21">
        <f t="shared" si="0"/>
        <v>1.8382657829543413E-4</v>
      </c>
      <c r="J21">
        <f t="shared" si="1"/>
        <v>0.96049467028260516</v>
      </c>
      <c r="K21">
        <f t="shared" si="2"/>
        <v>398.93729999999999</v>
      </c>
      <c r="L21">
        <f t="shared" si="3"/>
        <v>177.84778124969614</v>
      </c>
      <c r="M21">
        <f t="shared" si="4"/>
        <v>18.18325666850928</v>
      </c>
      <c r="N21">
        <f t="shared" si="5"/>
        <v>40.787572774706632</v>
      </c>
      <c r="O21">
        <f t="shared" si="6"/>
        <v>7.3432863731822239E-3</v>
      </c>
      <c r="P21">
        <f t="shared" si="7"/>
        <v>2.9663351091768115</v>
      </c>
      <c r="Q21">
        <f t="shared" si="8"/>
        <v>7.3332021216345406E-3</v>
      </c>
      <c r="R21">
        <f t="shared" si="9"/>
        <v>4.5841561823482188E-3</v>
      </c>
      <c r="S21">
        <f t="shared" si="10"/>
        <v>231.29101839253983</v>
      </c>
      <c r="T21">
        <f t="shared" si="11"/>
        <v>35.897248495613198</v>
      </c>
      <c r="U21">
        <f t="shared" si="12"/>
        <v>34.544426666666702</v>
      </c>
      <c r="V21">
        <f t="shared" si="13"/>
        <v>5.5074261643653513</v>
      </c>
      <c r="W21">
        <f t="shared" si="14"/>
        <v>55.231438509657359</v>
      </c>
      <c r="X21">
        <f t="shared" si="15"/>
        <v>3.0517692601585975</v>
      </c>
      <c r="Y21">
        <f t="shared" si="16"/>
        <v>5.5254205621042942</v>
      </c>
      <c r="Z21">
        <f t="shared" si="17"/>
        <v>2.4556569042067538</v>
      </c>
      <c r="AA21">
        <f t="shared" si="18"/>
        <v>-8.1067521028286453</v>
      </c>
      <c r="AB21">
        <f t="shared" si="19"/>
        <v>9.3910976197857678</v>
      </c>
      <c r="AC21">
        <f t="shared" si="20"/>
        <v>0.73630088109268366</v>
      </c>
      <c r="AD21">
        <f t="shared" si="21"/>
        <v>233.31166479058965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52660.018128449752</v>
      </c>
      <c r="AJ21" t="s">
        <v>288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315</v>
      </c>
      <c r="AQ21">
        <v>730.20642307692299</v>
      </c>
      <c r="AR21">
        <v>786.31</v>
      </c>
      <c r="AS21">
        <f t="shared" si="27"/>
        <v>7.1350455829223836E-2</v>
      </c>
      <c r="AT21">
        <v>0.5</v>
      </c>
      <c r="AU21">
        <f t="shared" si="28"/>
        <v>1180.1857807473102</v>
      </c>
      <c r="AV21">
        <f t="shared" si="29"/>
        <v>0.96049467028260516</v>
      </c>
      <c r="AW21">
        <f t="shared" si="30"/>
        <v>42.103396709744501</v>
      </c>
      <c r="AX21">
        <f t="shared" si="31"/>
        <v>0.34301992852691676</v>
      </c>
      <c r="AY21">
        <f t="shared" si="32"/>
        <v>1.3033898350518947E-3</v>
      </c>
      <c r="AZ21">
        <f t="shared" si="33"/>
        <v>3.1485927941905865</v>
      </c>
      <c r="BA21" t="s">
        <v>316</v>
      </c>
      <c r="BB21">
        <v>516.59</v>
      </c>
      <c r="BC21">
        <f t="shared" si="34"/>
        <v>269.71999999999991</v>
      </c>
      <c r="BD21">
        <f t="shared" si="35"/>
        <v>0.2080067363305538</v>
      </c>
      <c r="BE21">
        <f t="shared" si="36"/>
        <v>0.90175888457069597</v>
      </c>
      <c r="BF21">
        <f t="shared" si="37"/>
        <v>0.7920533648990582</v>
      </c>
      <c r="BG21">
        <f t="shared" si="38"/>
        <v>0.97218527003090693</v>
      </c>
      <c r="BH21">
        <f t="shared" si="39"/>
        <v>1400.001</v>
      </c>
      <c r="BI21">
        <f t="shared" si="40"/>
        <v>1180.1857807473102</v>
      </c>
      <c r="BJ21">
        <f t="shared" si="41"/>
        <v>0.84298924125576358</v>
      </c>
      <c r="BK21">
        <f t="shared" si="42"/>
        <v>0.19597848251152722</v>
      </c>
      <c r="BL21">
        <v>6</v>
      </c>
      <c r="BM21">
        <v>0.5</v>
      </c>
      <c r="BN21" t="s">
        <v>291</v>
      </c>
      <c r="BO21">
        <v>2</v>
      </c>
      <c r="BP21">
        <v>1607455403.3499999</v>
      </c>
      <c r="BQ21">
        <v>398.93729999999999</v>
      </c>
      <c r="BR21">
        <v>400.17783333333301</v>
      </c>
      <c r="BS21">
        <v>29.84891</v>
      </c>
      <c r="BT21">
        <v>29.634913333333301</v>
      </c>
      <c r="BU21">
        <v>396.80630000000002</v>
      </c>
      <c r="BV21">
        <v>29.24391</v>
      </c>
      <c r="BW21">
        <v>500.02523333333301</v>
      </c>
      <c r="BX21">
        <v>102.1405</v>
      </c>
      <c r="BY21">
        <v>0.100059543333333</v>
      </c>
      <c r="BZ21">
        <v>34.603149999999999</v>
      </c>
      <c r="CA21">
        <v>34.544426666666702</v>
      </c>
      <c r="CB21">
        <v>999.9</v>
      </c>
      <c r="CC21">
        <v>0</v>
      </c>
      <c r="CD21">
        <v>0</v>
      </c>
      <c r="CE21">
        <v>9997.2236666666595</v>
      </c>
      <c r="CF21">
        <v>0</v>
      </c>
      <c r="CG21">
        <v>123.754566666667</v>
      </c>
      <c r="CH21">
        <v>1400.001</v>
      </c>
      <c r="CI21">
        <v>0.90000080000000005</v>
      </c>
      <c r="CJ21">
        <v>9.99985766666667E-2</v>
      </c>
      <c r="CK21">
        <v>0</v>
      </c>
      <c r="CL21">
        <v>730.30426666666699</v>
      </c>
      <c r="CM21">
        <v>4.9997499999999997</v>
      </c>
      <c r="CN21">
        <v>10243.1</v>
      </c>
      <c r="CO21">
        <v>12178.05</v>
      </c>
      <c r="CP21">
        <v>48.233199999999997</v>
      </c>
      <c r="CQ21">
        <v>49.649799999999999</v>
      </c>
      <c r="CR21">
        <v>49.0662666666666</v>
      </c>
      <c r="CS21">
        <v>49.432933333333303</v>
      </c>
      <c r="CT21">
        <v>49.820399999999999</v>
      </c>
      <c r="CU21">
        <v>1255.5029999999999</v>
      </c>
      <c r="CV21">
        <v>139.49799999999999</v>
      </c>
      <c r="CW21">
        <v>0</v>
      </c>
      <c r="CX21">
        <v>377.700000047684</v>
      </c>
      <c r="CY21">
        <v>0</v>
      </c>
      <c r="CZ21">
        <v>730.20642307692299</v>
      </c>
      <c r="DA21">
        <v>-19.2900170894011</v>
      </c>
      <c r="DB21">
        <v>-285.244444424302</v>
      </c>
      <c r="DC21">
        <v>10241.746153846199</v>
      </c>
      <c r="DD21">
        <v>15</v>
      </c>
      <c r="DE21">
        <v>1607455436.5999999</v>
      </c>
      <c r="DF21" t="s">
        <v>317</v>
      </c>
      <c r="DG21">
        <v>1607455433.5999999</v>
      </c>
      <c r="DH21">
        <v>1607455436.5999999</v>
      </c>
      <c r="DI21">
        <v>3</v>
      </c>
      <c r="DJ21">
        <v>-5.3999999999999999E-2</v>
      </c>
      <c r="DK21">
        <v>-0.153</v>
      </c>
      <c r="DL21">
        <v>2.1309999999999998</v>
      </c>
      <c r="DM21">
        <v>0.60499999999999998</v>
      </c>
      <c r="DN21">
        <v>400</v>
      </c>
      <c r="DO21">
        <v>30</v>
      </c>
      <c r="DP21">
        <v>0.39</v>
      </c>
      <c r="DQ21">
        <v>0.19</v>
      </c>
      <c r="DR21">
        <v>0.87677693595393003</v>
      </c>
      <c r="DS21">
        <v>-1.0718840795349001</v>
      </c>
      <c r="DT21">
        <v>8.4755039530243298E-2</v>
      </c>
      <c r="DU21">
        <v>0</v>
      </c>
      <c r="DV21">
        <v>-1.1919983333333299</v>
      </c>
      <c r="DW21">
        <v>1.23314642936596</v>
      </c>
      <c r="DX21">
        <v>9.6175261201736403E-2</v>
      </c>
      <c r="DY21">
        <v>0</v>
      </c>
      <c r="DZ21">
        <v>0.36646709999999999</v>
      </c>
      <c r="EA21">
        <v>9.9123123470522795E-2</v>
      </c>
      <c r="EB21">
        <v>7.18106218396694E-3</v>
      </c>
      <c r="EC21">
        <v>1</v>
      </c>
      <c r="ED21">
        <v>1</v>
      </c>
      <c r="EE21">
        <v>3</v>
      </c>
      <c r="EF21" t="s">
        <v>293</v>
      </c>
      <c r="EG21">
        <v>100</v>
      </c>
      <c r="EH21">
        <v>100</v>
      </c>
      <c r="EI21">
        <v>2.1309999999999998</v>
      </c>
      <c r="EJ21">
        <v>0.60499999999999998</v>
      </c>
      <c r="EK21">
        <v>2.1845500000000602</v>
      </c>
      <c r="EL21">
        <v>0</v>
      </c>
      <c r="EM21">
        <v>0</v>
      </c>
      <c r="EN21">
        <v>0</v>
      </c>
      <c r="EO21">
        <v>0.758184999999997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12.4</v>
      </c>
      <c r="EX21">
        <v>12.4</v>
      </c>
      <c r="EY21">
        <v>2</v>
      </c>
      <c r="EZ21">
        <v>505.27</v>
      </c>
      <c r="FA21">
        <v>547.71299999999997</v>
      </c>
      <c r="FB21">
        <v>32.934199999999997</v>
      </c>
      <c r="FC21">
        <v>30.568300000000001</v>
      </c>
      <c r="FD21">
        <v>30.001300000000001</v>
      </c>
      <c r="FE21">
        <v>30.37</v>
      </c>
      <c r="FF21">
        <v>30.3353</v>
      </c>
      <c r="FG21">
        <v>19.626300000000001</v>
      </c>
      <c r="FH21">
        <v>0</v>
      </c>
      <c r="FI21">
        <v>100</v>
      </c>
      <c r="FJ21">
        <v>-999.9</v>
      </c>
      <c r="FK21">
        <v>400</v>
      </c>
      <c r="FL21">
        <v>31.411100000000001</v>
      </c>
      <c r="FM21">
        <v>101.783</v>
      </c>
      <c r="FN21">
        <v>101.137</v>
      </c>
    </row>
    <row r="22" spans="1:170" x14ac:dyDescent="0.25">
      <c r="A22">
        <v>6</v>
      </c>
      <c r="B22">
        <v>1607455955.0999999</v>
      </c>
      <c r="C22">
        <v>1808.5999999046301</v>
      </c>
      <c r="D22" t="s">
        <v>318</v>
      </c>
      <c r="E22" t="s">
        <v>319</v>
      </c>
      <c r="F22" t="s">
        <v>313</v>
      </c>
      <c r="G22" t="s">
        <v>314</v>
      </c>
      <c r="H22">
        <v>1607455947.3499999</v>
      </c>
      <c r="I22">
        <f t="shared" si="0"/>
        <v>5.0533158214303997E-4</v>
      </c>
      <c r="J22">
        <f t="shared" si="1"/>
        <v>1.6560904695965328</v>
      </c>
      <c r="K22">
        <f t="shared" si="2"/>
        <v>397.87656666666697</v>
      </c>
      <c r="L22">
        <f t="shared" si="3"/>
        <v>250.05906145279008</v>
      </c>
      <c r="M22">
        <f t="shared" si="4"/>
        <v>25.56580342409082</v>
      </c>
      <c r="N22">
        <f t="shared" si="5"/>
        <v>40.678526230382595</v>
      </c>
      <c r="O22">
        <f t="shared" si="6"/>
        <v>1.9760218825006448E-2</v>
      </c>
      <c r="P22">
        <f t="shared" si="7"/>
        <v>2.9665537015220038</v>
      </c>
      <c r="Q22">
        <f t="shared" si="8"/>
        <v>1.9687386046614783E-2</v>
      </c>
      <c r="R22">
        <f t="shared" si="9"/>
        <v>1.2311137540886582E-2</v>
      </c>
      <c r="S22">
        <f t="shared" si="10"/>
        <v>231.29274921551385</v>
      </c>
      <c r="T22">
        <f t="shared" si="11"/>
        <v>36.071114221689989</v>
      </c>
      <c r="U22">
        <f t="shared" si="12"/>
        <v>34.409253333333297</v>
      </c>
      <c r="V22">
        <f t="shared" si="13"/>
        <v>5.4661989304081127</v>
      </c>
      <c r="W22">
        <f t="shared" si="14"/>
        <v>52.634832627160058</v>
      </c>
      <c r="X22">
        <f t="shared" si="15"/>
        <v>2.9499608562854553</v>
      </c>
      <c r="Y22">
        <f t="shared" si="16"/>
        <v>5.6045791523297233</v>
      </c>
      <c r="Z22">
        <f t="shared" si="17"/>
        <v>2.5162380741226573</v>
      </c>
      <c r="AA22">
        <f t="shared" si="18"/>
        <v>-22.285122772508064</v>
      </c>
      <c r="AB22">
        <f t="shared" si="19"/>
        <v>72.012428178585893</v>
      </c>
      <c r="AC22">
        <f t="shared" si="20"/>
        <v>5.6489966327513343</v>
      </c>
      <c r="AD22">
        <f t="shared" si="21"/>
        <v>286.669051254343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52622.382785471877</v>
      </c>
      <c r="AJ22" t="s">
        <v>288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320</v>
      </c>
      <c r="AQ22">
        <v>857.58434615384601</v>
      </c>
      <c r="AR22">
        <v>912</v>
      </c>
      <c r="AS22">
        <f t="shared" si="27"/>
        <v>5.9666287112010941E-2</v>
      </c>
      <c r="AT22">
        <v>0.5</v>
      </c>
      <c r="AU22">
        <f t="shared" si="28"/>
        <v>1180.1940007473258</v>
      </c>
      <c r="AV22">
        <f t="shared" si="29"/>
        <v>1.6560904695965328</v>
      </c>
      <c r="AW22">
        <f t="shared" si="30"/>
        <v>35.2088970482314</v>
      </c>
      <c r="AX22">
        <f t="shared" si="31"/>
        <v>0.32014254385964913</v>
      </c>
      <c r="AY22">
        <f t="shared" si="32"/>
        <v>1.8927718222582378E-3</v>
      </c>
      <c r="AZ22">
        <f t="shared" si="33"/>
        <v>2.5768421052631578</v>
      </c>
      <c r="BA22" t="s">
        <v>321</v>
      </c>
      <c r="BB22">
        <v>620.03</v>
      </c>
      <c r="BC22">
        <f t="shared" si="34"/>
        <v>291.97000000000003</v>
      </c>
      <c r="BD22">
        <f t="shared" si="35"/>
        <v>0.18637412695192651</v>
      </c>
      <c r="BE22">
        <f t="shared" si="36"/>
        <v>0.8894911148539959</v>
      </c>
      <c r="BF22">
        <f t="shared" si="37"/>
        <v>0.27689192891811548</v>
      </c>
      <c r="BG22">
        <f t="shared" si="38"/>
        <v>0.92282932558122666</v>
      </c>
      <c r="BH22">
        <f t="shared" si="39"/>
        <v>1400.01066666667</v>
      </c>
      <c r="BI22">
        <f t="shared" si="40"/>
        <v>1180.1940007473258</v>
      </c>
      <c r="BJ22">
        <f t="shared" si="41"/>
        <v>0.84298929204395812</v>
      </c>
      <c r="BK22">
        <f t="shared" si="42"/>
        <v>0.19597858408791605</v>
      </c>
      <c r="BL22">
        <v>6</v>
      </c>
      <c r="BM22">
        <v>0.5</v>
      </c>
      <c r="BN22" t="s">
        <v>291</v>
      </c>
      <c r="BO22">
        <v>2</v>
      </c>
      <c r="BP22">
        <v>1607455947.3499999</v>
      </c>
      <c r="BQ22">
        <v>397.87656666666697</v>
      </c>
      <c r="BR22">
        <v>400.10506666666703</v>
      </c>
      <c r="BS22">
        <v>28.853560000000002</v>
      </c>
      <c r="BT22">
        <v>28.264679999999998</v>
      </c>
      <c r="BU22">
        <v>395.74586666666698</v>
      </c>
      <c r="BV22">
        <v>28.248186666666701</v>
      </c>
      <c r="BW22">
        <v>500.01796666666701</v>
      </c>
      <c r="BX22">
        <v>102.139</v>
      </c>
      <c r="BY22">
        <v>0.100060146666667</v>
      </c>
      <c r="BZ22">
        <v>34.859520000000003</v>
      </c>
      <c r="CA22">
        <v>34.409253333333297</v>
      </c>
      <c r="CB22">
        <v>999.9</v>
      </c>
      <c r="CC22">
        <v>0</v>
      </c>
      <c r="CD22">
        <v>0</v>
      </c>
      <c r="CE22">
        <v>9998.6083333333409</v>
      </c>
      <c r="CF22">
        <v>0</v>
      </c>
      <c r="CG22">
        <v>41.647646666666702</v>
      </c>
      <c r="CH22">
        <v>1400.01066666667</v>
      </c>
      <c r="CI22">
        <v>0.89999893333333403</v>
      </c>
      <c r="CJ22">
        <v>0.10000108000000001</v>
      </c>
      <c r="CK22">
        <v>0</v>
      </c>
      <c r="CL22">
        <v>857.62313333333304</v>
      </c>
      <c r="CM22">
        <v>4.9997499999999997</v>
      </c>
      <c r="CN22">
        <v>12061.45</v>
      </c>
      <c r="CO22">
        <v>12178.1466666667</v>
      </c>
      <c r="CP22">
        <v>48.682933333333303</v>
      </c>
      <c r="CQ22">
        <v>49.812066666666603</v>
      </c>
      <c r="CR22">
        <v>49.593566666666703</v>
      </c>
      <c r="CS22">
        <v>49.456033333333302</v>
      </c>
      <c r="CT22">
        <v>50.245733333333298</v>
      </c>
      <c r="CU22">
        <v>1255.50933333333</v>
      </c>
      <c r="CV22">
        <v>139.50133333333301</v>
      </c>
      <c r="CW22">
        <v>0</v>
      </c>
      <c r="CX22">
        <v>543.29999995231606</v>
      </c>
      <c r="CY22">
        <v>0</v>
      </c>
      <c r="CZ22">
        <v>857.58434615384601</v>
      </c>
      <c r="DA22">
        <v>-4.0617777787055802</v>
      </c>
      <c r="DB22">
        <v>-67.456410254635003</v>
      </c>
      <c r="DC22">
        <v>12060.865384615399</v>
      </c>
      <c r="DD22">
        <v>15</v>
      </c>
      <c r="DE22">
        <v>1607455436.5999999</v>
      </c>
      <c r="DF22" t="s">
        <v>317</v>
      </c>
      <c r="DG22">
        <v>1607455433.5999999</v>
      </c>
      <c r="DH22">
        <v>1607455436.5999999</v>
      </c>
      <c r="DI22">
        <v>3</v>
      </c>
      <c r="DJ22">
        <v>-5.3999999999999999E-2</v>
      </c>
      <c r="DK22">
        <v>-0.153</v>
      </c>
      <c r="DL22">
        <v>2.1309999999999998</v>
      </c>
      <c r="DM22">
        <v>0.60499999999999998</v>
      </c>
      <c r="DN22">
        <v>400</v>
      </c>
      <c r="DO22">
        <v>30</v>
      </c>
      <c r="DP22">
        <v>0.39</v>
      </c>
      <c r="DQ22">
        <v>0.19</v>
      </c>
      <c r="DR22">
        <v>1.6492040433920001</v>
      </c>
      <c r="DS22">
        <v>0.37520257570244703</v>
      </c>
      <c r="DT22">
        <v>3.77959560300122E-2</v>
      </c>
      <c r="DU22">
        <v>1</v>
      </c>
      <c r="DV22">
        <v>-2.22418433333333</v>
      </c>
      <c r="DW22">
        <v>-0.54059078976640895</v>
      </c>
      <c r="DX22">
        <v>5.0154162850377902E-2</v>
      </c>
      <c r="DY22">
        <v>0</v>
      </c>
      <c r="DZ22">
        <v>0.58823463333333303</v>
      </c>
      <c r="EA22">
        <v>7.3312791991100995E-2</v>
      </c>
      <c r="EB22">
        <v>5.3944115927710102E-3</v>
      </c>
      <c r="EC22">
        <v>1</v>
      </c>
      <c r="ED22">
        <v>2</v>
      </c>
      <c r="EE22">
        <v>3</v>
      </c>
      <c r="EF22" t="s">
        <v>298</v>
      </c>
      <c r="EG22">
        <v>100</v>
      </c>
      <c r="EH22">
        <v>100</v>
      </c>
      <c r="EI22">
        <v>2.1309999999999998</v>
      </c>
      <c r="EJ22">
        <v>0.60540000000000005</v>
      </c>
      <c r="EK22">
        <v>2.13074999999992</v>
      </c>
      <c r="EL22">
        <v>0</v>
      </c>
      <c r="EM22">
        <v>0</v>
      </c>
      <c r="EN22">
        <v>0</v>
      </c>
      <c r="EO22">
        <v>0.60536999999999697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8.6999999999999993</v>
      </c>
      <c r="EX22">
        <v>8.6</v>
      </c>
      <c r="EY22">
        <v>2</v>
      </c>
      <c r="EZ22">
        <v>515.68899999999996</v>
      </c>
      <c r="FA22">
        <v>541.39300000000003</v>
      </c>
      <c r="FB22">
        <v>33.318199999999997</v>
      </c>
      <c r="FC22">
        <v>31.049600000000002</v>
      </c>
      <c r="FD22">
        <v>29.999400000000001</v>
      </c>
      <c r="FE22">
        <v>30.869199999999999</v>
      </c>
      <c r="FF22">
        <v>30.817799999999998</v>
      </c>
      <c r="FG22">
        <v>19.962700000000002</v>
      </c>
      <c r="FH22">
        <v>0</v>
      </c>
      <c r="FI22">
        <v>100</v>
      </c>
      <c r="FJ22">
        <v>-999.9</v>
      </c>
      <c r="FK22">
        <v>400</v>
      </c>
      <c r="FL22">
        <v>31.411100000000001</v>
      </c>
      <c r="FM22">
        <v>101.759</v>
      </c>
      <c r="FN22">
        <v>101.09399999999999</v>
      </c>
    </row>
    <row r="23" spans="1:170" x14ac:dyDescent="0.25">
      <c r="A23">
        <v>7</v>
      </c>
      <c r="B23">
        <v>1607456416.5</v>
      </c>
      <c r="C23">
        <v>2270</v>
      </c>
      <c r="D23" t="s">
        <v>322</v>
      </c>
      <c r="E23" t="s">
        <v>323</v>
      </c>
      <c r="F23" t="s">
        <v>324</v>
      </c>
      <c r="G23" t="s">
        <v>325</v>
      </c>
      <c r="H23">
        <v>1607456408.75</v>
      </c>
      <c r="I23">
        <f t="shared" si="0"/>
        <v>4.6145224220532578E-4</v>
      </c>
      <c r="J23">
        <f t="shared" si="1"/>
        <v>2.6623458195126726</v>
      </c>
      <c r="K23">
        <f t="shared" si="2"/>
        <v>396.42750000000001</v>
      </c>
      <c r="L23">
        <f t="shared" si="3"/>
        <v>113.37012449760928</v>
      </c>
      <c r="M23">
        <f t="shared" si="4"/>
        <v>11.588773956852449</v>
      </c>
      <c r="N23">
        <f t="shared" si="5"/>
        <v>40.523098198388269</v>
      </c>
      <c r="O23">
        <f t="shared" si="6"/>
        <v>1.5753640998174379E-2</v>
      </c>
      <c r="P23">
        <f t="shared" si="7"/>
        <v>2.9667403415386184</v>
      </c>
      <c r="Q23">
        <f t="shared" si="8"/>
        <v>1.5707314595439611E-2</v>
      </c>
      <c r="R23">
        <f t="shared" si="9"/>
        <v>9.8212224395363909E-3</v>
      </c>
      <c r="S23">
        <f t="shared" si="10"/>
        <v>231.28735126829005</v>
      </c>
      <c r="T23">
        <f t="shared" si="11"/>
        <v>37.150161673705369</v>
      </c>
      <c r="U23">
        <f t="shared" si="12"/>
        <v>36.129706666666699</v>
      </c>
      <c r="V23">
        <f t="shared" si="13"/>
        <v>6.0114837783149779</v>
      </c>
      <c r="W23">
        <f t="shared" si="14"/>
        <v>52.863283669477553</v>
      </c>
      <c r="X23">
        <f t="shared" si="15"/>
        <v>3.1428954883587341</v>
      </c>
      <c r="Y23">
        <f t="shared" si="16"/>
        <v>5.9453277779893066</v>
      </c>
      <c r="Z23">
        <f t="shared" si="17"/>
        <v>2.8685882899562438</v>
      </c>
      <c r="AA23">
        <f t="shared" si="18"/>
        <v>-20.350043881254866</v>
      </c>
      <c r="AB23">
        <f t="shared" si="19"/>
        <v>-32.200238836620883</v>
      </c>
      <c r="AC23">
        <f t="shared" si="20"/>
        <v>-2.5602873418242229</v>
      </c>
      <c r="AD23">
        <f t="shared" si="21"/>
        <v>176.17678120859009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52445.247936848384</v>
      </c>
      <c r="AJ23" t="s">
        <v>288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326</v>
      </c>
      <c r="AQ23">
        <v>1006.28730769231</v>
      </c>
      <c r="AR23">
        <v>1165.8399999999999</v>
      </c>
      <c r="AS23">
        <f t="shared" si="27"/>
        <v>0.13685642310067414</v>
      </c>
      <c r="AT23">
        <v>0.5</v>
      </c>
      <c r="AU23">
        <f t="shared" si="28"/>
        <v>1180.166210747331</v>
      </c>
      <c r="AV23">
        <f t="shared" si="29"/>
        <v>2.6623458195126726</v>
      </c>
      <c r="AW23">
        <f t="shared" si="30"/>
        <v>80.756663133578044</v>
      </c>
      <c r="AX23">
        <f t="shared" si="31"/>
        <v>0.41200336238248814</v>
      </c>
      <c r="AY23">
        <f t="shared" si="32"/>
        <v>2.7454550637211789E-3</v>
      </c>
      <c r="AZ23">
        <f t="shared" si="33"/>
        <v>1.7980511905578809</v>
      </c>
      <c r="BA23" t="s">
        <v>327</v>
      </c>
      <c r="BB23">
        <v>685.51</v>
      </c>
      <c r="BC23">
        <f t="shared" si="34"/>
        <v>480.32999999999993</v>
      </c>
      <c r="BD23">
        <f t="shared" si="35"/>
        <v>0.33217307331977997</v>
      </c>
      <c r="BE23">
        <f t="shared" si="36"/>
        <v>0.81357774095017799</v>
      </c>
      <c r="BF23">
        <f t="shared" si="37"/>
        <v>0.35427569550720928</v>
      </c>
      <c r="BG23">
        <f t="shared" si="38"/>
        <v>0.82315144397483941</v>
      </c>
      <c r="BH23">
        <f t="shared" si="39"/>
        <v>1399.9776666666701</v>
      </c>
      <c r="BI23">
        <f t="shared" si="40"/>
        <v>1180.166210747331</v>
      </c>
      <c r="BJ23">
        <f t="shared" si="41"/>
        <v>0.84298931250617193</v>
      </c>
      <c r="BK23">
        <f t="shared" si="42"/>
        <v>0.19597862501234395</v>
      </c>
      <c r="BL23">
        <v>6</v>
      </c>
      <c r="BM23">
        <v>0.5</v>
      </c>
      <c r="BN23" t="s">
        <v>291</v>
      </c>
      <c r="BO23">
        <v>2</v>
      </c>
      <c r="BP23">
        <v>1607456408.75</v>
      </c>
      <c r="BQ23">
        <v>396.42750000000001</v>
      </c>
      <c r="BR23">
        <v>399.84176666666701</v>
      </c>
      <c r="BS23">
        <v>30.746173333333299</v>
      </c>
      <c r="BT23">
        <v>30.2094666666667</v>
      </c>
      <c r="BU23">
        <v>394.26650000000001</v>
      </c>
      <c r="BV23">
        <v>30.141173333333299</v>
      </c>
      <c r="BW23">
        <v>500.00983333333301</v>
      </c>
      <c r="BX23">
        <v>102.12073333333301</v>
      </c>
      <c r="BY23">
        <v>9.9970826666666707E-2</v>
      </c>
      <c r="BZ23">
        <v>35.928383333333301</v>
      </c>
      <c r="CA23">
        <v>36.129706666666699</v>
      </c>
      <c r="CB23">
        <v>999.9</v>
      </c>
      <c r="CC23">
        <v>0</v>
      </c>
      <c r="CD23">
        <v>0</v>
      </c>
      <c r="CE23">
        <v>10001.454</v>
      </c>
      <c r="CF23">
        <v>0</v>
      </c>
      <c r="CG23">
        <v>474.800633333333</v>
      </c>
      <c r="CH23">
        <v>1399.9776666666701</v>
      </c>
      <c r="CI23">
        <v>0.89999910000000005</v>
      </c>
      <c r="CJ23">
        <v>0.1000009</v>
      </c>
      <c r="CK23">
        <v>0</v>
      </c>
      <c r="CL23">
        <v>1006.58033333333</v>
      </c>
      <c r="CM23">
        <v>4.9997499999999997</v>
      </c>
      <c r="CN23">
        <v>14357.65</v>
      </c>
      <c r="CO23">
        <v>12177.8433333333</v>
      </c>
      <c r="CP23">
        <v>49.374866666666698</v>
      </c>
      <c r="CQ23">
        <v>50.905999999999999</v>
      </c>
      <c r="CR23">
        <v>50.276800000000001</v>
      </c>
      <c r="CS23">
        <v>50.410133333333299</v>
      </c>
      <c r="CT23">
        <v>50.968499999999999</v>
      </c>
      <c r="CU23">
        <v>1255.4786666666701</v>
      </c>
      <c r="CV23">
        <v>139.499</v>
      </c>
      <c r="CW23">
        <v>0</v>
      </c>
      <c r="CX23">
        <v>460.799999952316</v>
      </c>
      <c r="CY23">
        <v>0</v>
      </c>
      <c r="CZ23">
        <v>1006.28730769231</v>
      </c>
      <c r="DA23">
        <v>-44.675897373630903</v>
      </c>
      <c r="DB23">
        <v>-640.50940080915097</v>
      </c>
      <c r="DC23">
        <v>14353.634615384601</v>
      </c>
      <c r="DD23">
        <v>15</v>
      </c>
      <c r="DE23">
        <v>1607456436</v>
      </c>
      <c r="DF23" t="s">
        <v>328</v>
      </c>
      <c r="DG23">
        <v>1607456436</v>
      </c>
      <c r="DH23">
        <v>1607456435</v>
      </c>
      <c r="DI23">
        <v>4</v>
      </c>
      <c r="DJ23">
        <v>3.1E-2</v>
      </c>
      <c r="DK23">
        <v>0</v>
      </c>
      <c r="DL23">
        <v>2.161</v>
      </c>
      <c r="DM23">
        <v>0.60499999999999998</v>
      </c>
      <c r="DN23">
        <v>399</v>
      </c>
      <c r="DO23">
        <v>30</v>
      </c>
      <c r="DP23">
        <v>0.32</v>
      </c>
      <c r="DQ23">
        <v>0.18</v>
      </c>
      <c r="DR23">
        <v>2.6917422831797602</v>
      </c>
      <c r="DS23">
        <v>-0.30636800588213098</v>
      </c>
      <c r="DT23">
        <v>2.7622524061307899E-2</v>
      </c>
      <c r="DU23">
        <v>1</v>
      </c>
      <c r="DV23">
        <v>-3.4490319354838701</v>
      </c>
      <c r="DW23">
        <v>0.37147596774193797</v>
      </c>
      <c r="DX23">
        <v>3.4252741582701397E-2</v>
      </c>
      <c r="DY23">
        <v>0</v>
      </c>
      <c r="DZ23">
        <v>0.53766851612903199</v>
      </c>
      <c r="EA23">
        <v>-4.3447064516131201E-2</v>
      </c>
      <c r="EB23">
        <v>3.5995075816540501E-3</v>
      </c>
      <c r="EC23">
        <v>1</v>
      </c>
      <c r="ED23">
        <v>2</v>
      </c>
      <c r="EE23">
        <v>3</v>
      </c>
      <c r="EF23" t="s">
        <v>298</v>
      </c>
      <c r="EG23">
        <v>100</v>
      </c>
      <c r="EH23">
        <v>100</v>
      </c>
      <c r="EI23">
        <v>2.161</v>
      </c>
      <c r="EJ23">
        <v>0.60499999999999998</v>
      </c>
      <c r="EK23">
        <v>2.13074999999992</v>
      </c>
      <c r="EL23">
        <v>0</v>
      </c>
      <c r="EM23">
        <v>0</v>
      </c>
      <c r="EN23">
        <v>0</v>
      </c>
      <c r="EO23">
        <v>0.60536999999999697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16.399999999999999</v>
      </c>
      <c r="EX23">
        <v>16.3</v>
      </c>
      <c r="EY23">
        <v>2</v>
      </c>
      <c r="EZ23">
        <v>514.774</v>
      </c>
      <c r="FA23">
        <v>541.69200000000001</v>
      </c>
      <c r="FB23">
        <v>33.938600000000001</v>
      </c>
      <c r="FC23">
        <v>31.455400000000001</v>
      </c>
      <c r="FD23">
        <v>30.000800000000002</v>
      </c>
      <c r="FE23">
        <v>31.1678</v>
      </c>
      <c r="FF23">
        <v>31.109400000000001</v>
      </c>
      <c r="FG23">
        <v>19.504899999999999</v>
      </c>
      <c r="FH23">
        <v>0</v>
      </c>
      <c r="FI23">
        <v>100</v>
      </c>
      <c r="FJ23">
        <v>-999.9</v>
      </c>
      <c r="FK23">
        <v>400</v>
      </c>
      <c r="FL23">
        <v>35.660800000000002</v>
      </c>
      <c r="FM23">
        <v>101.672</v>
      </c>
      <c r="FN23">
        <v>101.018</v>
      </c>
    </row>
    <row r="24" spans="1:170" x14ac:dyDescent="0.25">
      <c r="A24">
        <v>8</v>
      </c>
      <c r="B24">
        <v>1607456587</v>
      </c>
      <c r="C24">
        <v>2440.5</v>
      </c>
      <c r="D24" t="s">
        <v>329</v>
      </c>
      <c r="E24" t="s">
        <v>330</v>
      </c>
      <c r="F24" t="s">
        <v>324</v>
      </c>
      <c r="G24" t="s">
        <v>325</v>
      </c>
      <c r="H24">
        <v>1607456579.25</v>
      </c>
      <c r="I24">
        <f t="shared" si="0"/>
        <v>2.5665337456905315E-4</v>
      </c>
      <c r="J24">
        <f t="shared" si="1"/>
        <v>2.1653732660185883</v>
      </c>
      <c r="K24">
        <f t="shared" si="2"/>
        <v>397.12709999999998</v>
      </c>
      <c r="L24">
        <f t="shared" si="3"/>
        <v>-18.564834504291973</v>
      </c>
      <c r="M24">
        <f t="shared" si="4"/>
        <v>-1.8975977883229496</v>
      </c>
      <c r="N24">
        <f t="shared" si="5"/>
        <v>40.592201695570523</v>
      </c>
      <c r="O24">
        <f t="shared" si="6"/>
        <v>8.5331761516989433E-3</v>
      </c>
      <c r="P24">
        <f t="shared" si="7"/>
        <v>2.965722243038504</v>
      </c>
      <c r="Q24">
        <f t="shared" si="8"/>
        <v>8.5195595290047579E-3</v>
      </c>
      <c r="R24">
        <f t="shared" si="9"/>
        <v>5.3259462686489033E-3</v>
      </c>
      <c r="S24">
        <f t="shared" si="10"/>
        <v>231.29133164858629</v>
      </c>
      <c r="T24">
        <f t="shared" si="11"/>
        <v>37.387986856595276</v>
      </c>
      <c r="U24">
        <f t="shared" si="12"/>
        <v>36.382573333333298</v>
      </c>
      <c r="V24">
        <f t="shared" si="13"/>
        <v>6.0954824350747154</v>
      </c>
      <c r="W24">
        <f t="shared" si="14"/>
        <v>52.539087779773318</v>
      </c>
      <c r="X24">
        <f t="shared" si="15"/>
        <v>3.1555920268733786</v>
      </c>
      <c r="Y24">
        <f t="shared" si="16"/>
        <v>6.0061797039579155</v>
      </c>
      <c r="Z24">
        <f t="shared" si="17"/>
        <v>2.9398904082013368</v>
      </c>
      <c r="AA24">
        <f t="shared" si="18"/>
        <v>-11.318413818495245</v>
      </c>
      <c r="AB24">
        <f t="shared" si="19"/>
        <v>-42.999750484316486</v>
      </c>
      <c r="AC24">
        <f t="shared" si="20"/>
        <v>-3.4274244630899715</v>
      </c>
      <c r="AD24">
        <f t="shared" si="21"/>
        <v>173.54574288268461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52384.707382009823</v>
      </c>
      <c r="AJ24" t="s">
        <v>288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331</v>
      </c>
      <c r="AQ24">
        <v>1075.4947999999999</v>
      </c>
      <c r="AR24">
        <v>1267.24</v>
      </c>
      <c r="AS24">
        <f t="shared" si="27"/>
        <v>0.15130930210536286</v>
      </c>
      <c r="AT24">
        <v>0.5</v>
      </c>
      <c r="AU24">
        <f t="shared" si="28"/>
        <v>1180.1892197509064</v>
      </c>
      <c r="AV24">
        <f t="shared" si="29"/>
        <v>2.1653732660185883</v>
      </c>
      <c r="AW24">
        <f t="shared" si="30"/>
        <v>89.286803596391195</v>
      </c>
      <c r="AX24">
        <f t="shared" si="31"/>
        <v>0.3958760771440295</v>
      </c>
      <c r="AY24">
        <f t="shared" si="32"/>
        <v>2.3243058824192453E-3</v>
      </c>
      <c r="AZ24">
        <f t="shared" si="33"/>
        <v>1.5741611691550139</v>
      </c>
      <c r="BA24" t="s">
        <v>332</v>
      </c>
      <c r="BB24">
        <v>765.57</v>
      </c>
      <c r="BC24">
        <f t="shared" si="34"/>
        <v>501.66999999999996</v>
      </c>
      <c r="BD24">
        <f t="shared" si="35"/>
        <v>0.38221380588833315</v>
      </c>
      <c r="BE24">
        <f t="shared" si="36"/>
        <v>0.79905147586030101</v>
      </c>
      <c r="BF24">
        <f t="shared" si="37"/>
        <v>0.34751364855595773</v>
      </c>
      <c r="BG24">
        <f t="shared" si="38"/>
        <v>0.78333369580714451</v>
      </c>
      <c r="BH24">
        <f t="shared" si="39"/>
        <v>1400.0053333333301</v>
      </c>
      <c r="BI24">
        <f t="shared" si="40"/>
        <v>1180.1892197509064</v>
      </c>
      <c r="BJ24">
        <f t="shared" si="41"/>
        <v>0.84298908843507447</v>
      </c>
      <c r="BK24">
        <f t="shared" si="42"/>
        <v>0.19597817687014901</v>
      </c>
      <c r="BL24">
        <v>6</v>
      </c>
      <c r="BM24">
        <v>0.5</v>
      </c>
      <c r="BN24" t="s">
        <v>291</v>
      </c>
      <c r="BO24">
        <v>2</v>
      </c>
      <c r="BP24">
        <v>1607456579.25</v>
      </c>
      <c r="BQ24">
        <v>397.12709999999998</v>
      </c>
      <c r="BR24">
        <v>399.84783333333303</v>
      </c>
      <c r="BS24">
        <v>30.872213333333299</v>
      </c>
      <c r="BT24">
        <v>30.573740000000001</v>
      </c>
      <c r="BU24">
        <v>394.96589999999998</v>
      </c>
      <c r="BV24">
        <v>30.26679</v>
      </c>
      <c r="BW24">
        <v>500.0043</v>
      </c>
      <c r="BX24">
        <v>102.11466666666701</v>
      </c>
      <c r="BY24">
        <v>9.9968636666666694E-2</v>
      </c>
      <c r="BZ24">
        <v>36.1136366666667</v>
      </c>
      <c r="CA24">
        <v>36.382573333333298</v>
      </c>
      <c r="CB24">
        <v>999.9</v>
      </c>
      <c r="CC24">
        <v>0</v>
      </c>
      <c r="CD24">
        <v>0</v>
      </c>
      <c r="CE24">
        <v>9996.2819999999992</v>
      </c>
      <c r="CF24">
        <v>0</v>
      </c>
      <c r="CG24">
        <v>383.86163333333297</v>
      </c>
      <c r="CH24">
        <v>1400.0053333333301</v>
      </c>
      <c r="CI24">
        <v>0.9000068</v>
      </c>
      <c r="CJ24">
        <v>9.9993289999999999E-2</v>
      </c>
      <c r="CK24">
        <v>0</v>
      </c>
      <c r="CL24">
        <v>1076.8789999999999</v>
      </c>
      <c r="CM24">
        <v>4.9997499999999997</v>
      </c>
      <c r="CN24">
        <v>15351.4066666667</v>
      </c>
      <c r="CO24">
        <v>12178.1</v>
      </c>
      <c r="CP24">
        <v>49.8455333333333</v>
      </c>
      <c r="CQ24">
        <v>51.499933333333303</v>
      </c>
      <c r="CR24">
        <v>50.791333333333299</v>
      </c>
      <c r="CS24">
        <v>50.908133333333303</v>
      </c>
      <c r="CT24">
        <v>51.4371333333333</v>
      </c>
      <c r="CU24">
        <v>1255.5143333333299</v>
      </c>
      <c r="CV24">
        <v>139.49133333333299</v>
      </c>
      <c r="CW24">
        <v>0</v>
      </c>
      <c r="CX24">
        <v>169.5</v>
      </c>
      <c r="CY24">
        <v>0</v>
      </c>
      <c r="CZ24">
        <v>1075.4947999999999</v>
      </c>
      <c r="DA24">
        <v>-204.19615384615301</v>
      </c>
      <c r="DB24">
        <v>-2857.0230769713598</v>
      </c>
      <c r="DC24">
        <v>15332.012000000001</v>
      </c>
      <c r="DD24">
        <v>15</v>
      </c>
      <c r="DE24">
        <v>1607456436</v>
      </c>
      <c r="DF24" t="s">
        <v>328</v>
      </c>
      <c r="DG24">
        <v>1607456436</v>
      </c>
      <c r="DH24">
        <v>1607456435</v>
      </c>
      <c r="DI24">
        <v>4</v>
      </c>
      <c r="DJ24">
        <v>3.1E-2</v>
      </c>
      <c r="DK24">
        <v>0</v>
      </c>
      <c r="DL24">
        <v>2.161</v>
      </c>
      <c r="DM24">
        <v>0.60499999999999998</v>
      </c>
      <c r="DN24">
        <v>399</v>
      </c>
      <c r="DO24">
        <v>30</v>
      </c>
      <c r="DP24">
        <v>0.32</v>
      </c>
      <c r="DQ24">
        <v>0.18</v>
      </c>
      <c r="DR24">
        <v>2.1693096211143801</v>
      </c>
      <c r="DS24">
        <v>-0.40084399966466699</v>
      </c>
      <c r="DT24">
        <v>3.3475898853284398E-2</v>
      </c>
      <c r="DU24">
        <v>1</v>
      </c>
      <c r="DV24">
        <v>-2.7220512903225802</v>
      </c>
      <c r="DW24">
        <v>0.39575129032258899</v>
      </c>
      <c r="DX24">
        <v>3.4449817522990298E-2</v>
      </c>
      <c r="DY24">
        <v>0</v>
      </c>
      <c r="DZ24">
        <v>0.29730325806451602</v>
      </c>
      <c r="EA24">
        <v>0.22395677419354801</v>
      </c>
      <c r="EB24">
        <v>1.69390758802049E-2</v>
      </c>
      <c r="EC24">
        <v>0</v>
      </c>
      <c r="ED24">
        <v>1</v>
      </c>
      <c r="EE24">
        <v>3</v>
      </c>
      <c r="EF24" t="s">
        <v>293</v>
      </c>
      <c r="EG24">
        <v>100</v>
      </c>
      <c r="EH24">
        <v>100</v>
      </c>
      <c r="EI24">
        <v>2.161</v>
      </c>
      <c r="EJ24">
        <v>0.60540000000000005</v>
      </c>
      <c r="EK24">
        <v>2.1612499999999999</v>
      </c>
      <c r="EL24">
        <v>0</v>
      </c>
      <c r="EM24">
        <v>0</v>
      </c>
      <c r="EN24">
        <v>0</v>
      </c>
      <c r="EO24">
        <v>0.60542000000000895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2.5</v>
      </c>
      <c r="EX24">
        <v>2.5</v>
      </c>
      <c r="EY24">
        <v>2</v>
      </c>
      <c r="EZ24">
        <v>513.87099999999998</v>
      </c>
      <c r="FA24">
        <v>541.67399999999998</v>
      </c>
      <c r="FB24">
        <v>34.253</v>
      </c>
      <c r="FC24">
        <v>31.61</v>
      </c>
      <c r="FD24">
        <v>30</v>
      </c>
      <c r="FE24">
        <v>31.332799999999999</v>
      </c>
      <c r="FF24">
        <v>31.265599999999999</v>
      </c>
      <c r="FG24">
        <v>19.783999999999999</v>
      </c>
      <c r="FH24">
        <v>0</v>
      </c>
      <c r="FI24">
        <v>100</v>
      </c>
      <c r="FJ24">
        <v>-999.9</v>
      </c>
      <c r="FK24">
        <v>400</v>
      </c>
      <c r="FL24">
        <v>35.660800000000002</v>
      </c>
      <c r="FM24">
        <v>101.66800000000001</v>
      </c>
      <c r="FN24">
        <v>101.01</v>
      </c>
    </row>
    <row r="25" spans="1:170" x14ac:dyDescent="0.25">
      <c r="A25">
        <v>9</v>
      </c>
      <c r="B25">
        <v>1607456903</v>
      </c>
      <c r="C25">
        <v>2756.5</v>
      </c>
      <c r="D25" t="s">
        <v>333</v>
      </c>
      <c r="E25" t="s">
        <v>334</v>
      </c>
      <c r="F25" t="s">
        <v>335</v>
      </c>
      <c r="G25" t="s">
        <v>287</v>
      </c>
      <c r="H25">
        <v>1607456895</v>
      </c>
      <c r="I25">
        <f t="shared" si="0"/>
        <v>2.1632894711242413E-3</v>
      </c>
      <c r="J25">
        <f t="shared" si="1"/>
        <v>11.619598842027923</v>
      </c>
      <c r="K25">
        <f t="shared" si="2"/>
        <v>385.15670967741897</v>
      </c>
      <c r="L25">
        <f t="shared" si="3"/>
        <v>173.23017904955347</v>
      </c>
      <c r="M25">
        <f t="shared" si="4"/>
        <v>17.706766682723494</v>
      </c>
      <c r="N25">
        <f t="shared" si="5"/>
        <v>39.368890755418903</v>
      </c>
      <c r="O25">
        <f t="shared" si="6"/>
        <v>9.3669741725197542E-2</v>
      </c>
      <c r="P25">
        <f t="shared" si="7"/>
        <v>2.9668417684930182</v>
      </c>
      <c r="Q25">
        <f t="shared" si="8"/>
        <v>9.2057280846989054E-2</v>
      </c>
      <c r="R25">
        <f t="shared" si="9"/>
        <v>5.767836166813145E-2</v>
      </c>
      <c r="S25">
        <f t="shared" si="10"/>
        <v>231.29071117795903</v>
      </c>
      <c r="T25">
        <f t="shared" si="11"/>
        <v>37.053795663298182</v>
      </c>
      <c r="U25">
        <f t="shared" si="12"/>
        <v>36.0607677419355</v>
      </c>
      <c r="V25">
        <f t="shared" si="13"/>
        <v>5.9887584279487367</v>
      </c>
      <c r="W25">
        <f t="shared" si="14"/>
        <v>61.097039713643731</v>
      </c>
      <c r="X25">
        <f t="shared" si="15"/>
        <v>3.7006099439532583</v>
      </c>
      <c r="Y25">
        <f t="shared" si="16"/>
        <v>6.0569382105870933</v>
      </c>
      <c r="Z25">
        <f t="shared" si="17"/>
        <v>2.2881484839954784</v>
      </c>
      <c r="AA25">
        <f t="shared" si="18"/>
        <v>-95.401065676579037</v>
      </c>
      <c r="AB25">
        <f t="shared" si="19"/>
        <v>32.973615162393649</v>
      </c>
      <c r="AC25">
        <f t="shared" si="20"/>
        <v>2.625122231873076</v>
      </c>
      <c r="AD25">
        <f t="shared" si="21"/>
        <v>171.48838289564671</v>
      </c>
      <c r="AE25">
        <v>5</v>
      </c>
      <c r="AF25">
        <v>1</v>
      </c>
      <c r="AG25">
        <f t="shared" si="22"/>
        <v>1</v>
      </c>
      <c r="AH25">
        <f t="shared" si="23"/>
        <v>0</v>
      </c>
      <c r="AI25">
        <f t="shared" si="24"/>
        <v>52390.610631893236</v>
      </c>
      <c r="AJ25" t="s">
        <v>288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336</v>
      </c>
      <c r="AQ25">
        <v>1010.8288</v>
      </c>
      <c r="AR25">
        <v>1343.54</v>
      </c>
      <c r="AS25">
        <f t="shared" si="27"/>
        <v>0.24763773315271598</v>
      </c>
      <c r="AT25">
        <v>0.5</v>
      </c>
      <c r="AU25">
        <f t="shared" si="28"/>
        <v>1180.1838878440917</v>
      </c>
      <c r="AV25">
        <f t="shared" si="29"/>
        <v>11.619598842027923</v>
      </c>
      <c r="AW25">
        <f t="shared" si="30"/>
        <v>146.12903134453504</v>
      </c>
      <c r="AX25">
        <f t="shared" si="31"/>
        <v>0.41270821858671869</v>
      </c>
      <c r="AY25">
        <f t="shared" si="32"/>
        <v>1.0335123574789454E-2</v>
      </c>
      <c r="AZ25">
        <f t="shared" si="33"/>
        <v>1.4279738601009273</v>
      </c>
      <c r="BA25" t="s">
        <v>337</v>
      </c>
      <c r="BB25">
        <v>789.05</v>
      </c>
      <c r="BC25">
        <f t="shared" si="34"/>
        <v>554.49</v>
      </c>
      <c r="BD25">
        <f t="shared" si="35"/>
        <v>0.60003101949539206</v>
      </c>
      <c r="BE25">
        <f t="shared" si="36"/>
        <v>0.77578517041847461</v>
      </c>
      <c r="BF25">
        <f t="shared" si="37"/>
        <v>0.52974169669386451</v>
      </c>
      <c r="BG25">
        <f t="shared" si="38"/>
        <v>0.75337221469082194</v>
      </c>
      <c r="BH25">
        <f t="shared" si="39"/>
        <v>1399.99870967742</v>
      </c>
      <c r="BI25">
        <f t="shared" si="40"/>
        <v>1180.1838878440917</v>
      </c>
      <c r="BJ25">
        <f t="shared" si="41"/>
        <v>0.84298926826584231</v>
      </c>
      <c r="BK25">
        <f t="shared" si="42"/>
        <v>0.19597853653168471</v>
      </c>
      <c r="BL25">
        <v>6</v>
      </c>
      <c r="BM25">
        <v>0.5</v>
      </c>
      <c r="BN25" t="s">
        <v>291</v>
      </c>
      <c r="BO25">
        <v>2</v>
      </c>
      <c r="BP25">
        <v>1607456895</v>
      </c>
      <c r="BQ25">
        <v>385.15670967741897</v>
      </c>
      <c r="BR25">
        <v>400.09948387096802</v>
      </c>
      <c r="BS25">
        <v>36.204087096774202</v>
      </c>
      <c r="BT25">
        <v>33.702222580645198</v>
      </c>
      <c r="BU25">
        <v>382.99548387096797</v>
      </c>
      <c r="BV25">
        <v>35.598680645161302</v>
      </c>
      <c r="BW25">
        <v>500.01977419354802</v>
      </c>
      <c r="BX25">
        <v>102.115258064516</v>
      </c>
      <c r="BY25">
        <v>9.9995535483870898E-2</v>
      </c>
      <c r="BZ25">
        <v>36.266919354838699</v>
      </c>
      <c r="CA25">
        <v>36.0607677419355</v>
      </c>
      <c r="CB25">
        <v>999.9</v>
      </c>
      <c r="CC25">
        <v>0</v>
      </c>
      <c r="CD25">
        <v>0</v>
      </c>
      <c r="CE25">
        <v>10002.564838709701</v>
      </c>
      <c r="CF25">
        <v>0</v>
      </c>
      <c r="CG25">
        <v>507.48854838709701</v>
      </c>
      <c r="CH25">
        <v>1399.99870967742</v>
      </c>
      <c r="CI25">
        <v>0.89999925806451597</v>
      </c>
      <c r="CJ25">
        <v>0.10000073548387101</v>
      </c>
      <c r="CK25">
        <v>0</v>
      </c>
      <c r="CL25">
        <v>1012.00096774194</v>
      </c>
      <c r="CM25">
        <v>4.9997499999999997</v>
      </c>
      <c r="CN25">
        <v>14183.5258064516</v>
      </c>
      <c r="CO25">
        <v>12178.038709677399</v>
      </c>
      <c r="CP25">
        <v>50.169193548387099</v>
      </c>
      <c r="CQ25">
        <v>51.685258064516098</v>
      </c>
      <c r="CR25">
        <v>51.064322580645197</v>
      </c>
      <c r="CS25">
        <v>51.100516129032201</v>
      </c>
      <c r="CT25">
        <v>51.721580645161303</v>
      </c>
      <c r="CU25">
        <v>1255.4996774193601</v>
      </c>
      <c r="CV25">
        <v>139.49903225806401</v>
      </c>
      <c r="CW25">
        <v>0</v>
      </c>
      <c r="CX25">
        <v>315.200000047684</v>
      </c>
      <c r="CY25">
        <v>0</v>
      </c>
      <c r="CZ25">
        <v>1010.8288</v>
      </c>
      <c r="DA25">
        <v>-79.385384477940406</v>
      </c>
      <c r="DB25">
        <v>-1127.3076905473099</v>
      </c>
      <c r="DC25">
        <v>14166.812</v>
      </c>
      <c r="DD25">
        <v>15</v>
      </c>
      <c r="DE25">
        <v>1607456436</v>
      </c>
      <c r="DF25" t="s">
        <v>328</v>
      </c>
      <c r="DG25">
        <v>1607456436</v>
      </c>
      <c r="DH25">
        <v>1607456435</v>
      </c>
      <c r="DI25">
        <v>4</v>
      </c>
      <c r="DJ25">
        <v>3.1E-2</v>
      </c>
      <c r="DK25">
        <v>0</v>
      </c>
      <c r="DL25">
        <v>2.161</v>
      </c>
      <c r="DM25">
        <v>0.60499999999999998</v>
      </c>
      <c r="DN25">
        <v>399</v>
      </c>
      <c r="DO25">
        <v>30</v>
      </c>
      <c r="DP25">
        <v>0.32</v>
      </c>
      <c r="DQ25">
        <v>0.18</v>
      </c>
      <c r="DR25">
        <v>11.6199982680912</v>
      </c>
      <c r="DS25">
        <v>-3.3294736727419498E-2</v>
      </c>
      <c r="DT25">
        <v>1.7454873669069702E-2</v>
      </c>
      <c r="DU25">
        <v>1</v>
      </c>
      <c r="DV25">
        <v>-14.9426967741935</v>
      </c>
      <c r="DW25">
        <v>3.62951612903561E-2</v>
      </c>
      <c r="DX25">
        <v>2.1577967913397E-2</v>
      </c>
      <c r="DY25">
        <v>1</v>
      </c>
      <c r="DZ25">
        <v>2.5018680645161302</v>
      </c>
      <c r="EA25">
        <v>7.3834838709669698E-2</v>
      </c>
      <c r="EB25">
        <v>5.5113030011088599E-3</v>
      </c>
      <c r="EC25">
        <v>1</v>
      </c>
      <c r="ED25">
        <v>3</v>
      </c>
      <c r="EE25">
        <v>3</v>
      </c>
      <c r="EF25" t="s">
        <v>310</v>
      </c>
      <c r="EG25">
        <v>100</v>
      </c>
      <c r="EH25">
        <v>100</v>
      </c>
      <c r="EI25">
        <v>2.161</v>
      </c>
      <c r="EJ25">
        <v>0.60540000000000005</v>
      </c>
      <c r="EK25">
        <v>2.1612499999999999</v>
      </c>
      <c r="EL25">
        <v>0</v>
      </c>
      <c r="EM25">
        <v>0</v>
      </c>
      <c r="EN25">
        <v>0</v>
      </c>
      <c r="EO25">
        <v>0.60542000000000895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7.8</v>
      </c>
      <c r="EX25">
        <v>7.8</v>
      </c>
      <c r="EY25">
        <v>2</v>
      </c>
      <c r="EZ25">
        <v>487.95</v>
      </c>
      <c r="FA25">
        <v>544.77</v>
      </c>
      <c r="FB25">
        <v>34.547400000000003</v>
      </c>
      <c r="FC25">
        <v>31.625599999999999</v>
      </c>
      <c r="FD25">
        <v>30.000499999999999</v>
      </c>
      <c r="FE25">
        <v>31.390799999999999</v>
      </c>
      <c r="FF25">
        <v>31.328900000000001</v>
      </c>
      <c r="FG25">
        <v>19.716000000000001</v>
      </c>
      <c r="FH25">
        <v>0</v>
      </c>
      <c r="FI25">
        <v>100</v>
      </c>
      <c r="FJ25">
        <v>-999.9</v>
      </c>
      <c r="FK25">
        <v>400</v>
      </c>
      <c r="FL25">
        <v>39.550899999999999</v>
      </c>
      <c r="FM25">
        <v>101.646</v>
      </c>
      <c r="FN25">
        <v>101.009</v>
      </c>
    </row>
    <row r="26" spans="1:170" x14ac:dyDescent="0.25">
      <c r="A26">
        <v>10</v>
      </c>
      <c r="B26">
        <v>1607457081.5</v>
      </c>
      <c r="C26">
        <v>2935</v>
      </c>
      <c r="D26" t="s">
        <v>338</v>
      </c>
      <c r="E26" t="s">
        <v>339</v>
      </c>
      <c r="F26" t="s">
        <v>335</v>
      </c>
      <c r="G26" t="s">
        <v>287</v>
      </c>
      <c r="H26">
        <v>1607457073.75</v>
      </c>
      <c r="I26">
        <f t="shared" si="0"/>
        <v>3.1422316116116252E-3</v>
      </c>
      <c r="J26">
        <f t="shared" si="1"/>
        <v>13.994450193620004</v>
      </c>
      <c r="K26">
        <f t="shared" si="2"/>
        <v>381.51376666666698</v>
      </c>
      <c r="L26">
        <f t="shared" si="3"/>
        <v>231.18762468582776</v>
      </c>
      <c r="M26">
        <f t="shared" si="4"/>
        <v>23.62828690354711</v>
      </c>
      <c r="N26">
        <f t="shared" si="5"/>
        <v>38.992211407090693</v>
      </c>
      <c r="O26">
        <f t="shared" si="6"/>
        <v>0.16335817859429591</v>
      </c>
      <c r="P26">
        <f t="shared" si="7"/>
        <v>2.9661124748908931</v>
      </c>
      <c r="Q26">
        <f t="shared" si="8"/>
        <v>0.15851952394916097</v>
      </c>
      <c r="R26">
        <f t="shared" si="9"/>
        <v>9.9497498151183639E-2</v>
      </c>
      <c r="S26">
        <f t="shared" si="10"/>
        <v>231.28942910062551</v>
      </c>
      <c r="T26">
        <f t="shared" si="11"/>
        <v>36.936384150466914</v>
      </c>
      <c r="U26">
        <f t="shared" si="12"/>
        <v>36.1559733333333</v>
      </c>
      <c r="V26">
        <f t="shared" si="13"/>
        <v>6.0201621309577531</v>
      </c>
      <c r="W26">
        <f t="shared" si="14"/>
        <v>67.110429908225527</v>
      </c>
      <c r="X26">
        <f t="shared" si="15"/>
        <v>4.0944865440539102</v>
      </c>
      <c r="Y26">
        <f t="shared" si="16"/>
        <v>6.1011180373202478</v>
      </c>
      <c r="Z26">
        <f t="shared" si="17"/>
        <v>1.9256755869038429</v>
      </c>
      <c r="AA26">
        <f t="shared" si="18"/>
        <v>-138.57241407207266</v>
      </c>
      <c r="AB26">
        <f t="shared" si="19"/>
        <v>38.930925681818429</v>
      </c>
      <c r="AC26">
        <f t="shared" si="20"/>
        <v>3.1035890999889006</v>
      </c>
      <c r="AD26">
        <f t="shared" si="21"/>
        <v>134.75152981036018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52347.193116579125</v>
      </c>
      <c r="AJ26" t="s">
        <v>288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340</v>
      </c>
      <c r="AQ26">
        <v>1117.6338461538501</v>
      </c>
      <c r="AR26">
        <v>1531.11</v>
      </c>
      <c r="AS26">
        <f t="shared" si="27"/>
        <v>0.27004993360774199</v>
      </c>
      <c r="AT26">
        <v>0.5</v>
      </c>
      <c r="AU26">
        <f t="shared" si="28"/>
        <v>1180.1768807473238</v>
      </c>
      <c r="AV26">
        <f t="shared" si="29"/>
        <v>13.994450193620004</v>
      </c>
      <c r="AW26">
        <f t="shared" si="30"/>
        <v>159.35334414560342</v>
      </c>
      <c r="AX26">
        <f t="shared" si="31"/>
        <v>0.47884867840978107</v>
      </c>
      <c r="AY26">
        <f t="shared" si="32"/>
        <v>1.2347469189710502E-2</v>
      </c>
      <c r="AZ26">
        <f t="shared" si="33"/>
        <v>1.1305327507494565</v>
      </c>
      <c r="BA26" t="s">
        <v>341</v>
      </c>
      <c r="BB26">
        <v>797.94</v>
      </c>
      <c r="BC26">
        <f t="shared" si="34"/>
        <v>733.16999999999985</v>
      </c>
      <c r="BD26">
        <f t="shared" si="35"/>
        <v>0.56395672742494907</v>
      </c>
      <c r="BE26">
        <f t="shared" si="36"/>
        <v>0.70246414570600701</v>
      </c>
      <c r="BF26">
        <f t="shared" si="37"/>
        <v>0.50693892332807533</v>
      </c>
      <c r="BG26">
        <f t="shared" si="38"/>
        <v>0.67971723417983054</v>
      </c>
      <c r="BH26">
        <f t="shared" si="39"/>
        <v>1399.99033333333</v>
      </c>
      <c r="BI26">
        <f t="shared" si="40"/>
        <v>1180.1768807473238</v>
      </c>
      <c r="BJ26">
        <f t="shared" si="41"/>
        <v>0.84298930688854279</v>
      </c>
      <c r="BK26">
        <f t="shared" si="42"/>
        <v>0.1959786137770857</v>
      </c>
      <c r="BL26">
        <v>6</v>
      </c>
      <c r="BM26">
        <v>0.5</v>
      </c>
      <c r="BN26" t="s">
        <v>291</v>
      </c>
      <c r="BO26">
        <v>2</v>
      </c>
      <c r="BP26">
        <v>1607457073.75</v>
      </c>
      <c r="BQ26">
        <v>381.51376666666698</v>
      </c>
      <c r="BR26">
        <v>399.74533333333301</v>
      </c>
      <c r="BS26">
        <v>40.061923333333297</v>
      </c>
      <c r="BT26">
        <v>36.4423733333333</v>
      </c>
      <c r="BU26">
        <v>379.147766666667</v>
      </c>
      <c r="BV26">
        <v>39.186923333333297</v>
      </c>
      <c r="BW26">
        <v>500.0093</v>
      </c>
      <c r="BX26">
        <v>102.10396666666701</v>
      </c>
      <c r="BY26">
        <v>9.99767133333333E-2</v>
      </c>
      <c r="BZ26">
        <v>36.399430000000002</v>
      </c>
      <c r="CA26">
        <v>36.1559733333333</v>
      </c>
      <c r="CB26">
        <v>999.9</v>
      </c>
      <c r="CC26">
        <v>0</v>
      </c>
      <c r="CD26">
        <v>0</v>
      </c>
      <c r="CE26">
        <v>9999.5396666666693</v>
      </c>
      <c r="CF26">
        <v>0</v>
      </c>
      <c r="CG26">
        <v>567.750133333333</v>
      </c>
      <c r="CH26">
        <v>1399.99033333333</v>
      </c>
      <c r="CI26">
        <v>0.89999913333333303</v>
      </c>
      <c r="CJ26">
        <v>0.10000094</v>
      </c>
      <c r="CK26">
        <v>0</v>
      </c>
      <c r="CL26">
        <v>1117.8499999999999</v>
      </c>
      <c r="CM26">
        <v>4.9997499999999997</v>
      </c>
      <c r="CN26">
        <v>15595.6333333333</v>
      </c>
      <c r="CO26">
        <v>12177.95</v>
      </c>
      <c r="CP26">
        <v>49.260266666666702</v>
      </c>
      <c r="CQ26">
        <v>50.835099999999997</v>
      </c>
      <c r="CR26">
        <v>50.070500000000003</v>
      </c>
      <c r="CS26">
        <v>50.218499999999999</v>
      </c>
      <c r="CT26">
        <v>50.901866666666699</v>
      </c>
      <c r="CU26">
        <v>1255.49033333333</v>
      </c>
      <c r="CV26">
        <v>139.5</v>
      </c>
      <c r="CW26">
        <v>0</v>
      </c>
      <c r="CX26">
        <v>177.59999990463299</v>
      </c>
      <c r="CY26">
        <v>0</v>
      </c>
      <c r="CZ26">
        <v>1117.6338461538501</v>
      </c>
      <c r="DA26">
        <v>-57.998632529095097</v>
      </c>
      <c r="DB26">
        <v>-798.505983380462</v>
      </c>
      <c r="DC26">
        <v>15593.319230769201</v>
      </c>
      <c r="DD26">
        <v>15</v>
      </c>
      <c r="DE26">
        <v>1607457116.5</v>
      </c>
      <c r="DF26" t="s">
        <v>342</v>
      </c>
      <c r="DG26">
        <v>1607457110</v>
      </c>
      <c r="DH26">
        <v>1607457116.5</v>
      </c>
      <c r="DI26">
        <v>5</v>
      </c>
      <c r="DJ26">
        <v>0.20399999999999999</v>
      </c>
      <c r="DK26">
        <v>0.26900000000000002</v>
      </c>
      <c r="DL26">
        <v>2.3660000000000001</v>
      </c>
      <c r="DM26">
        <v>0.875</v>
      </c>
      <c r="DN26">
        <v>398</v>
      </c>
      <c r="DO26">
        <v>37</v>
      </c>
      <c r="DP26">
        <v>0.08</v>
      </c>
      <c r="DQ26">
        <v>0.05</v>
      </c>
      <c r="DR26">
        <v>14.2634532925349</v>
      </c>
      <c r="DS26">
        <v>-0.46947158562191299</v>
      </c>
      <c r="DT26">
        <v>3.8432381402882999E-2</v>
      </c>
      <c r="DU26">
        <v>1</v>
      </c>
      <c r="DV26">
        <v>-18.442319354838698</v>
      </c>
      <c r="DW26">
        <v>0.53622096774198102</v>
      </c>
      <c r="DX26">
        <v>4.5864122033528E-2</v>
      </c>
      <c r="DY26">
        <v>0</v>
      </c>
      <c r="DZ26">
        <v>3.3487722580645198</v>
      </c>
      <c r="EA26">
        <v>9.3267096774182795E-2</v>
      </c>
      <c r="EB26">
        <v>7.3710933708500499E-3</v>
      </c>
      <c r="EC26">
        <v>1</v>
      </c>
      <c r="ED26">
        <v>2</v>
      </c>
      <c r="EE26">
        <v>3</v>
      </c>
      <c r="EF26" t="s">
        <v>298</v>
      </c>
      <c r="EG26">
        <v>100</v>
      </c>
      <c r="EH26">
        <v>100</v>
      </c>
      <c r="EI26">
        <v>2.3660000000000001</v>
      </c>
      <c r="EJ26">
        <v>0.875</v>
      </c>
      <c r="EK26">
        <v>2.1612499999999999</v>
      </c>
      <c r="EL26">
        <v>0</v>
      </c>
      <c r="EM26">
        <v>0</v>
      </c>
      <c r="EN26">
        <v>0</v>
      </c>
      <c r="EO26">
        <v>0.60542000000000895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10.8</v>
      </c>
      <c r="EX26">
        <v>10.8</v>
      </c>
      <c r="EY26">
        <v>2</v>
      </c>
      <c r="EZ26">
        <v>502.358</v>
      </c>
      <c r="FA26">
        <v>544.52800000000002</v>
      </c>
      <c r="FB26">
        <v>34.730200000000004</v>
      </c>
      <c r="FC26">
        <v>31.954999999999998</v>
      </c>
      <c r="FD26">
        <v>30.000900000000001</v>
      </c>
      <c r="FE26">
        <v>31.680399999999999</v>
      </c>
      <c r="FF26">
        <v>31.6129</v>
      </c>
      <c r="FG26">
        <v>19.7576</v>
      </c>
      <c r="FH26">
        <v>0</v>
      </c>
      <c r="FI26">
        <v>100</v>
      </c>
      <c r="FJ26">
        <v>-999.9</v>
      </c>
      <c r="FK26">
        <v>400</v>
      </c>
      <c r="FL26">
        <v>40.634599999999999</v>
      </c>
      <c r="FM26">
        <v>101.54900000000001</v>
      </c>
      <c r="FN26">
        <v>100.92</v>
      </c>
    </row>
    <row r="27" spans="1:170" x14ac:dyDescent="0.25">
      <c r="A27">
        <v>11</v>
      </c>
      <c r="B27">
        <v>1607457495</v>
      </c>
      <c r="C27">
        <v>3348.5</v>
      </c>
      <c r="D27" t="s">
        <v>343</v>
      </c>
      <c r="E27" t="s">
        <v>344</v>
      </c>
      <c r="F27" t="s">
        <v>345</v>
      </c>
      <c r="G27" t="s">
        <v>325</v>
      </c>
      <c r="H27">
        <v>1607457487.25</v>
      </c>
      <c r="I27">
        <f t="shared" si="0"/>
        <v>8.4154561199023892E-5</v>
      </c>
      <c r="J27">
        <f t="shared" si="1"/>
        <v>1.5608584884284193</v>
      </c>
      <c r="K27">
        <f t="shared" si="2"/>
        <v>398.34100000000001</v>
      </c>
      <c r="L27">
        <f t="shared" si="3"/>
        <v>-329.32313728242985</v>
      </c>
      <c r="M27">
        <f t="shared" si="4"/>
        <v>-33.65229394305269</v>
      </c>
      <c r="N27">
        <f t="shared" si="5"/>
        <v>40.704969994480692</v>
      </c>
      <c r="O27">
        <f t="shared" si="6"/>
        <v>3.4403242356009253E-3</v>
      </c>
      <c r="P27">
        <f t="shared" si="7"/>
        <v>2.9660473936197742</v>
      </c>
      <c r="Q27">
        <f t="shared" si="8"/>
        <v>3.4381088668242049E-3</v>
      </c>
      <c r="R27">
        <f t="shared" si="9"/>
        <v>2.1490169602757523E-3</v>
      </c>
      <c r="S27">
        <f t="shared" si="10"/>
        <v>231.28689383765612</v>
      </c>
      <c r="T27">
        <f t="shared" si="11"/>
        <v>37.393853315059943</v>
      </c>
      <c r="U27">
        <f t="shared" si="12"/>
        <v>36.540176666666703</v>
      </c>
      <c r="V27">
        <f t="shared" si="13"/>
        <v>6.1483500388213068</v>
      </c>
      <c r="W27">
        <f t="shared" si="14"/>
        <v>62.875209242976716</v>
      </c>
      <c r="X27">
        <f t="shared" si="15"/>
        <v>3.7685056565837378</v>
      </c>
      <c r="Y27">
        <f t="shared" si="16"/>
        <v>5.9936272212162658</v>
      </c>
      <c r="Z27">
        <f t="shared" si="17"/>
        <v>2.379844382237569</v>
      </c>
      <c r="AA27">
        <f t="shared" si="18"/>
        <v>-3.7112161488769537</v>
      </c>
      <c r="AB27">
        <f t="shared" si="19"/>
        <v>-74.295315286553944</v>
      </c>
      <c r="AC27">
        <f t="shared" si="20"/>
        <v>-5.9247181295368438</v>
      </c>
      <c r="AD27">
        <f t="shared" si="21"/>
        <v>147.35564427268838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52399.821759252685</v>
      </c>
      <c r="AJ27" t="s">
        <v>288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346</v>
      </c>
      <c r="AQ27">
        <v>757.65851999999995</v>
      </c>
      <c r="AR27">
        <v>856.9</v>
      </c>
      <c r="AS27">
        <f t="shared" si="27"/>
        <v>0.11581454078655617</v>
      </c>
      <c r="AT27">
        <v>0.5</v>
      </c>
      <c r="AU27">
        <f t="shared" si="28"/>
        <v>1180.164960747303</v>
      </c>
      <c r="AV27">
        <f t="shared" si="29"/>
        <v>1.5608584884284193</v>
      </c>
      <c r="AW27">
        <f t="shared" si="30"/>
        <v>68.340131490666494</v>
      </c>
      <c r="AX27">
        <f t="shared" si="31"/>
        <v>0.31735325008752474</v>
      </c>
      <c r="AY27">
        <f t="shared" si="32"/>
        <v>1.8121246091651764E-3</v>
      </c>
      <c r="AZ27">
        <f t="shared" si="33"/>
        <v>2.8068386042712099</v>
      </c>
      <c r="BA27" t="s">
        <v>347</v>
      </c>
      <c r="BB27">
        <v>584.96</v>
      </c>
      <c r="BC27">
        <f t="shared" si="34"/>
        <v>271.93999999999994</v>
      </c>
      <c r="BD27">
        <f t="shared" si="35"/>
        <v>0.36493888357725984</v>
      </c>
      <c r="BE27">
        <f t="shared" si="36"/>
        <v>0.89842069089170451</v>
      </c>
      <c r="BF27">
        <f t="shared" si="37"/>
        <v>0.70173469676366573</v>
      </c>
      <c r="BG27">
        <f t="shared" si="38"/>
        <v>0.94446599149878074</v>
      </c>
      <c r="BH27">
        <f t="shared" si="39"/>
        <v>1399.9763333333301</v>
      </c>
      <c r="BI27">
        <f t="shared" si="40"/>
        <v>1180.164960747303</v>
      </c>
      <c r="BJ27">
        <f t="shared" si="41"/>
        <v>0.84298922249445574</v>
      </c>
      <c r="BK27">
        <f t="shared" si="42"/>
        <v>0.19597844498891143</v>
      </c>
      <c r="BL27">
        <v>6</v>
      </c>
      <c r="BM27">
        <v>0.5</v>
      </c>
      <c r="BN27" t="s">
        <v>291</v>
      </c>
      <c r="BO27">
        <v>2</v>
      </c>
      <c r="BP27">
        <v>1607457487.25</v>
      </c>
      <c r="BQ27">
        <v>398.34100000000001</v>
      </c>
      <c r="BR27">
        <v>400.254166666667</v>
      </c>
      <c r="BS27">
        <v>36.878796666666702</v>
      </c>
      <c r="BT27">
        <v>36.78154</v>
      </c>
      <c r="BU27">
        <v>395.97533333333303</v>
      </c>
      <c r="BV27">
        <v>36.004183333333302</v>
      </c>
      <c r="BW27">
        <v>500.02356666666702</v>
      </c>
      <c r="BX27">
        <v>102.086233333333</v>
      </c>
      <c r="BY27">
        <v>0.10000909333333299</v>
      </c>
      <c r="BZ27">
        <v>36.075556666666699</v>
      </c>
      <c r="CA27">
        <v>36.540176666666703</v>
      </c>
      <c r="CB27">
        <v>999.9</v>
      </c>
      <c r="CC27">
        <v>0</v>
      </c>
      <c r="CD27">
        <v>0</v>
      </c>
      <c r="CE27">
        <v>10000.907999999999</v>
      </c>
      <c r="CF27">
        <v>0</v>
      </c>
      <c r="CG27">
        <v>159.81479999999999</v>
      </c>
      <c r="CH27">
        <v>1399.9763333333301</v>
      </c>
      <c r="CI27">
        <v>0.90000143333333305</v>
      </c>
      <c r="CJ27">
        <v>9.9998506666666695E-2</v>
      </c>
      <c r="CK27">
        <v>0</v>
      </c>
      <c r="CL27">
        <v>757.62909999999999</v>
      </c>
      <c r="CM27">
        <v>4.9997499999999997</v>
      </c>
      <c r="CN27">
        <v>10459.98</v>
      </c>
      <c r="CO27">
        <v>12177.846666666699</v>
      </c>
      <c r="CP27">
        <v>47.187066666666603</v>
      </c>
      <c r="CQ27">
        <v>48.399799999999999</v>
      </c>
      <c r="CR27">
        <v>47.862400000000001</v>
      </c>
      <c r="CS27">
        <v>48.049599999999998</v>
      </c>
      <c r="CT27">
        <v>48.941200000000002</v>
      </c>
      <c r="CU27">
        <v>1255.48166666667</v>
      </c>
      <c r="CV27">
        <v>139.494666666667</v>
      </c>
      <c r="CW27">
        <v>0</v>
      </c>
      <c r="CX27">
        <v>412.59999990463302</v>
      </c>
      <c r="CY27">
        <v>0</v>
      </c>
      <c r="CZ27">
        <v>757.65851999999995</v>
      </c>
      <c r="DA27">
        <v>3.2103846162971901</v>
      </c>
      <c r="DB27">
        <v>10.884615564584699</v>
      </c>
      <c r="DC27">
        <v>10460.64</v>
      </c>
      <c r="DD27">
        <v>15</v>
      </c>
      <c r="DE27">
        <v>1607457116.5</v>
      </c>
      <c r="DF27" t="s">
        <v>342</v>
      </c>
      <c r="DG27">
        <v>1607457110</v>
      </c>
      <c r="DH27">
        <v>1607457116.5</v>
      </c>
      <c r="DI27">
        <v>5</v>
      </c>
      <c r="DJ27">
        <v>0.20399999999999999</v>
      </c>
      <c r="DK27">
        <v>0.26900000000000002</v>
      </c>
      <c r="DL27">
        <v>2.3660000000000001</v>
      </c>
      <c r="DM27">
        <v>0.875</v>
      </c>
      <c r="DN27">
        <v>398</v>
      </c>
      <c r="DO27">
        <v>37</v>
      </c>
      <c r="DP27">
        <v>0.08</v>
      </c>
      <c r="DQ27">
        <v>0.05</v>
      </c>
      <c r="DR27">
        <v>1.56014976201718</v>
      </c>
      <c r="DS27">
        <v>8.0987422737449896E-2</v>
      </c>
      <c r="DT27">
        <v>1.4497950016433499E-2</v>
      </c>
      <c r="DU27">
        <v>1</v>
      </c>
      <c r="DV27">
        <v>-1.9134625806451599</v>
      </c>
      <c r="DW27">
        <v>-0.10592032258063901</v>
      </c>
      <c r="DX27">
        <v>1.84535881584292E-2</v>
      </c>
      <c r="DY27">
        <v>1</v>
      </c>
      <c r="DZ27">
        <v>9.7514864516128993E-2</v>
      </c>
      <c r="EA27">
        <v>-1.8066779032258399E-2</v>
      </c>
      <c r="EB27">
        <v>2.4695602325696098E-3</v>
      </c>
      <c r="EC27">
        <v>1</v>
      </c>
      <c r="ED27">
        <v>3</v>
      </c>
      <c r="EE27">
        <v>3</v>
      </c>
      <c r="EF27" t="s">
        <v>310</v>
      </c>
      <c r="EG27">
        <v>100</v>
      </c>
      <c r="EH27">
        <v>100</v>
      </c>
      <c r="EI27">
        <v>2.3650000000000002</v>
      </c>
      <c r="EJ27">
        <v>0.87460000000000004</v>
      </c>
      <c r="EK27">
        <v>2.3656000000000899</v>
      </c>
      <c r="EL27">
        <v>0</v>
      </c>
      <c r="EM27">
        <v>0</v>
      </c>
      <c r="EN27">
        <v>0</v>
      </c>
      <c r="EO27">
        <v>0.87462380952381102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6.4</v>
      </c>
      <c r="EX27">
        <v>6.3</v>
      </c>
      <c r="EY27">
        <v>2</v>
      </c>
      <c r="EZ27">
        <v>508.15699999999998</v>
      </c>
      <c r="FA27">
        <v>540.87</v>
      </c>
      <c r="FB27">
        <v>34.747199999999999</v>
      </c>
      <c r="FC27">
        <v>32.123800000000003</v>
      </c>
      <c r="FD27">
        <v>30.000699999999998</v>
      </c>
      <c r="FE27">
        <v>31.865400000000001</v>
      </c>
      <c r="FF27">
        <v>31.8109</v>
      </c>
      <c r="FG27">
        <v>20.119199999999999</v>
      </c>
      <c r="FH27">
        <v>0</v>
      </c>
      <c r="FI27">
        <v>100</v>
      </c>
      <c r="FJ27">
        <v>-999.9</v>
      </c>
      <c r="FK27">
        <v>400</v>
      </c>
      <c r="FL27">
        <v>40.634599999999999</v>
      </c>
      <c r="FM27">
        <v>101.581</v>
      </c>
      <c r="FN27">
        <v>100.925</v>
      </c>
    </row>
    <row r="28" spans="1:170" x14ac:dyDescent="0.25">
      <c r="A28">
        <v>12</v>
      </c>
      <c r="B28">
        <v>1607457683.5</v>
      </c>
      <c r="C28">
        <v>3537</v>
      </c>
      <c r="D28" t="s">
        <v>348</v>
      </c>
      <c r="E28" t="s">
        <v>349</v>
      </c>
      <c r="F28" t="s">
        <v>345</v>
      </c>
      <c r="G28" t="s">
        <v>325</v>
      </c>
      <c r="H28">
        <v>1607457675.5</v>
      </c>
      <c r="I28">
        <f t="shared" si="0"/>
        <v>3.913213334623057E-4</v>
      </c>
      <c r="J28">
        <f t="shared" si="1"/>
        <v>3.6744369480138772</v>
      </c>
      <c r="K28">
        <f t="shared" si="2"/>
        <v>395.56306451612897</v>
      </c>
      <c r="L28">
        <f t="shared" si="3"/>
        <v>27.35691061451789</v>
      </c>
      <c r="M28">
        <f t="shared" si="4"/>
        <v>2.7956100283203664</v>
      </c>
      <c r="N28">
        <f t="shared" si="5"/>
        <v>40.422695587840764</v>
      </c>
      <c r="O28">
        <f t="shared" si="6"/>
        <v>1.6369300445458746E-2</v>
      </c>
      <c r="P28">
        <f t="shared" si="7"/>
        <v>2.9658148830407121</v>
      </c>
      <c r="Q28">
        <f t="shared" si="8"/>
        <v>1.6319273026545466E-2</v>
      </c>
      <c r="R28">
        <f t="shared" si="9"/>
        <v>1.0204027587561249E-2</v>
      </c>
      <c r="S28">
        <f t="shared" si="10"/>
        <v>231.28731678236485</v>
      </c>
      <c r="T28">
        <f t="shared" si="11"/>
        <v>37.719776570274554</v>
      </c>
      <c r="U28">
        <f t="shared" si="12"/>
        <v>36.853970967741901</v>
      </c>
      <c r="V28">
        <f t="shared" si="13"/>
        <v>6.2547982475796342</v>
      </c>
      <c r="W28">
        <f t="shared" si="14"/>
        <v>64.071725596827392</v>
      </c>
      <c r="X28">
        <f t="shared" si="15"/>
        <v>3.9264368899658546</v>
      </c>
      <c r="Y28">
        <f t="shared" si="16"/>
        <v>6.1281897020739491</v>
      </c>
      <c r="Z28">
        <f t="shared" si="17"/>
        <v>2.3283613576137796</v>
      </c>
      <c r="AA28">
        <f t="shared" si="18"/>
        <v>-17.257270805687682</v>
      </c>
      <c r="AB28">
        <f t="shared" si="19"/>
        <v>-59.76078690131817</v>
      </c>
      <c r="AC28">
        <f t="shared" si="20"/>
        <v>-4.7826522817547525</v>
      </c>
      <c r="AD28">
        <f t="shared" si="21"/>
        <v>149.48660679360424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52324.781475512529</v>
      </c>
      <c r="AJ28" t="s">
        <v>288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350</v>
      </c>
      <c r="AQ28">
        <v>867.17420000000004</v>
      </c>
      <c r="AR28">
        <v>1043.8800000000001</v>
      </c>
      <c r="AS28">
        <f t="shared" si="27"/>
        <v>0.16927788634708973</v>
      </c>
      <c r="AT28">
        <v>0.5</v>
      </c>
      <c r="AU28">
        <f t="shared" si="28"/>
        <v>1180.1657620376532</v>
      </c>
      <c r="AV28">
        <f t="shared" si="29"/>
        <v>3.6744369480138772</v>
      </c>
      <c r="AW28">
        <f t="shared" si="30"/>
        <v>99.8879828684682</v>
      </c>
      <c r="AX28">
        <f t="shared" si="31"/>
        <v>0.40074529639422168</v>
      </c>
      <c r="AY28">
        <f t="shared" si="32"/>
        <v>3.6030399835429508E-3</v>
      </c>
      <c r="AZ28">
        <f t="shared" si="33"/>
        <v>2.1249568915967347</v>
      </c>
      <c r="BA28" t="s">
        <v>351</v>
      </c>
      <c r="BB28">
        <v>625.54999999999995</v>
      </c>
      <c r="BC28">
        <f t="shared" si="34"/>
        <v>418.33000000000015</v>
      </c>
      <c r="BD28">
        <f t="shared" si="35"/>
        <v>0.42240766858700068</v>
      </c>
      <c r="BE28">
        <f t="shared" si="36"/>
        <v>0.84133311587579129</v>
      </c>
      <c r="BF28">
        <f t="shared" si="37"/>
        <v>0.53807595731324531</v>
      </c>
      <c r="BG28">
        <f t="shared" si="38"/>
        <v>0.87104269216549091</v>
      </c>
      <c r="BH28">
        <f t="shared" si="39"/>
        <v>1399.9770967741899</v>
      </c>
      <c r="BI28">
        <f t="shared" si="40"/>
        <v>1180.1657620376532</v>
      </c>
      <c r="BJ28">
        <f t="shared" si="41"/>
        <v>0.8429893351519655</v>
      </c>
      <c r="BK28">
        <f t="shared" si="42"/>
        <v>0.19597867030393112</v>
      </c>
      <c r="BL28">
        <v>6</v>
      </c>
      <c r="BM28">
        <v>0.5</v>
      </c>
      <c r="BN28" t="s">
        <v>291</v>
      </c>
      <c r="BO28">
        <v>2</v>
      </c>
      <c r="BP28">
        <v>1607457675.5</v>
      </c>
      <c r="BQ28">
        <v>395.56306451612897</v>
      </c>
      <c r="BR28">
        <v>400.15803225806502</v>
      </c>
      <c r="BS28">
        <v>38.4228064516129</v>
      </c>
      <c r="BT28">
        <v>37.971274193548403</v>
      </c>
      <c r="BU28">
        <v>393.19735483871</v>
      </c>
      <c r="BV28">
        <v>37.548196774193499</v>
      </c>
      <c r="BW28">
        <v>500.01167741935501</v>
      </c>
      <c r="BX28">
        <v>102.090290322581</v>
      </c>
      <c r="BY28">
        <v>9.9977712903225796E-2</v>
      </c>
      <c r="BZ28">
        <v>36.4802161290323</v>
      </c>
      <c r="CA28">
        <v>36.853970967741901</v>
      </c>
      <c r="CB28">
        <v>999.9</v>
      </c>
      <c r="CC28">
        <v>0</v>
      </c>
      <c r="CD28">
        <v>0</v>
      </c>
      <c r="CE28">
        <v>9999.1935483870893</v>
      </c>
      <c r="CF28">
        <v>0</v>
      </c>
      <c r="CG28">
        <v>480.30290322580601</v>
      </c>
      <c r="CH28">
        <v>1399.9770967741899</v>
      </c>
      <c r="CI28">
        <v>0.89999638709677399</v>
      </c>
      <c r="CJ28">
        <v>0.10000355483871</v>
      </c>
      <c r="CK28">
        <v>0</v>
      </c>
      <c r="CL28">
        <v>867.453741935484</v>
      </c>
      <c r="CM28">
        <v>4.9997499999999997</v>
      </c>
      <c r="CN28">
        <v>11934.109677419399</v>
      </c>
      <c r="CO28">
        <v>12177.825806451599</v>
      </c>
      <c r="CP28">
        <v>46.866870967741903</v>
      </c>
      <c r="CQ28">
        <v>48.045999999999999</v>
      </c>
      <c r="CR28">
        <v>47.511870967741899</v>
      </c>
      <c r="CS28">
        <v>47.683</v>
      </c>
      <c r="CT28">
        <v>48.616870967741903</v>
      </c>
      <c r="CU28">
        <v>1255.4770967741899</v>
      </c>
      <c r="CV28">
        <v>139.5</v>
      </c>
      <c r="CW28">
        <v>0</v>
      </c>
      <c r="CX28">
        <v>187.299999952316</v>
      </c>
      <c r="CY28">
        <v>0</v>
      </c>
      <c r="CZ28">
        <v>867.17420000000004</v>
      </c>
      <c r="DA28">
        <v>-32.104076884244499</v>
      </c>
      <c r="DB28">
        <v>-421.26153777853602</v>
      </c>
      <c r="DC28">
        <v>11930.248</v>
      </c>
      <c r="DD28">
        <v>15</v>
      </c>
      <c r="DE28">
        <v>1607457116.5</v>
      </c>
      <c r="DF28" t="s">
        <v>342</v>
      </c>
      <c r="DG28">
        <v>1607457110</v>
      </c>
      <c r="DH28">
        <v>1607457116.5</v>
      </c>
      <c r="DI28">
        <v>5</v>
      </c>
      <c r="DJ28">
        <v>0.20399999999999999</v>
      </c>
      <c r="DK28">
        <v>0.26900000000000002</v>
      </c>
      <c r="DL28">
        <v>2.3660000000000001</v>
      </c>
      <c r="DM28">
        <v>0.875</v>
      </c>
      <c r="DN28">
        <v>398</v>
      </c>
      <c r="DO28">
        <v>37</v>
      </c>
      <c r="DP28">
        <v>0.08</v>
      </c>
      <c r="DQ28">
        <v>0.05</v>
      </c>
      <c r="DR28">
        <v>3.6896216482869799</v>
      </c>
      <c r="DS28">
        <v>-1.1143329027253499</v>
      </c>
      <c r="DT28">
        <v>8.5474672831324899E-2</v>
      </c>
      <c r="DU28">
        <v>0</v>
      </c>
      <c r="DV28">
        <v>-4.6027135483870998</v>
      </c>
      <c r="DW28">
        <v>1.1593524193548399</v>
      </c>
      <c r="DX28">
        <v>8.9778326343039602E-2</v>
      </c>
      <c r="DY28">
        <v>0</v>
      </c>
      <c r="DZ28">
        <v>0.44814158064516102</v>
      </c>
      <c r="EA28">
        <v>0.40683024193548301</v>
      </c>
      <c r="EB28">
        <v>3.03662923690644E-2</v>
      </c>
      <c r="EC28">
        <v>0</v>
      </c>
      <c r="ED28">
        <v>0</v>
      </c>
      <c r="EE28">
        <v>3</v>
      </c>
      <c r="EF28" t="s">
        <v>352</v>
      </c>
      <c r="EG28">
        <v>100</v>
      </c>
      <c r="EH28">
        <v>100</v>
      </c>
      <c r="EI28">
        <v>2.3650000000000002</v>
      </c>
      <c r="EJ28">
        <v>0.87460000000000004</v>
      </c>
      <c r="EK28">
        <v>2.3656000000000899</v>
      </c>
      <c r="EL28">
        <v>0</v>
      </c>
      <c r="EM28">
        <v>0</v>
      </c>
      <c r="EN28">
        <v>0</v>
      </c>
      <c r="EO28">
        <v>0.87462380952381102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9.6</v>
      </c>
      <c r="EX28">
        <v>9.4</v>
      </c>
      <c r="EY28">
        <v>2</v>
      </c>
      <c r="EZ28">
        <v>514.93200000000002</v>
      </c>
      <c r="FA28">
        <v>539.851</v>
      </c>
      <c r="FB28">
        <v>34.932699999999997</v>
      </c>
      <c r="FC28">
        <v>32.521700000000003</v>
      </c>
      <c r="FD28">
        <v>30.001300000000001</v>
      </c>
      <c r="FE28">
        <v>32.222200000000001</v>
      </c>
      <c r="FF28">
        <v>32.162399999999998</v>
      </c>
      <c r="FG28">
        <v>19.710100000000001</v>
      </c>
      <c r="FH28">
        <v>0</v>
      </c>
      <c r="FI28">
        <v>100</v>
      </c>
      <c r="FJ28">
        <v>-999.9</v>
      </c>
      <c r="FK28">
        <v>400</v>
      </c>
      <c r="FL28">
        <v>40.908499999999997</v>
      </c>
      <c r="FM28">
        <v>101.502</v>
      </c>
      <c r="FN28">
        <v>100.83499999999999</v>
      </c>
    </row>
    <row r="29" spans="1:170" x14ac:dyDescent="0.25">
      <c r="A29">
        <v>13</v>
      </c>
      <c r="B29">
        <v>1607457878.5</v>
      </c>
      <c r="C29">
        <v>3732</v>
      </c>
      <c r="D29" t="s">
        <v>353</v>
      </c>
      <c r="E29" t="s">
        <v>354</v>
      </c>
      <c r="F29" t="s">
        <v>355</v>
      </c>
      <c r="G29" t="s">
        <v>356</v>
      </c>
      <c r="H29">
        <v>1607457870.5</v>
      </c>
      <c r="I29">
        <f t="shared" si="0"/>
        <v>1.5870530959593092E-3</v>
      </c>
      <c r="J29">
        <f t="shared" si="1"/>
        <v>8.9598599061594761</v>
      </c>
      <c r="K29">
        <f t="shared" si="2"/>
        <v>388.407451612903</v>
      </c>
      <c r="L29">
        <f t="shared" si="3"/>
        <v>167.27370072322475</v>
      </c>
      <c r="M29">
        <f t="shared" si="4"/>
        <v>17.091874317944711</v>
      </c>
      <c r="N29">
        <f t="shared" si="5"/>
        <v>39.687119483924988</v>
      </c>
      <c r="O29">
        <f t="shared" si="6"/>
        <v>6.876850977972869E-2</v>
      </c>
      <c r="P29">
        <f t="shared" si="7"/>
        <v>2.9660542110501078</v>
      </c>
      <c r="Q29">
        <f t="shared" si="8"/>
        <v>6.7894871186386874E-2</v>
      </c>
      <c r="R29">
        <f t="shared" si="9"/>
        <v>4.2511862684589036E-2</v>
      </c>
      <c r="S29">
        <f t="shared" si="10"/>
        <v>231.28519488716901</v>
      </c>
      <c r="T29">
        <f t="shared" si="11"/>
        <v>37.535580297574015</v>
      </c>
      <c r="U29">
        <f t="shared" si="12"/>
        <v>36.814254838709701</v>
      </c>
      <c r="V29">
        <f t="shared" si="13"/>
        <v>6.2412375408387319</v>
      </c>
      <c r="W29">
        <f t="shared" si="14"/>
        <v>64.388389280978586</v>
      </c>
      <c r="X29">
        <f t="shared" si="15"/>
        <v>3.9721553836846244</v>
      </c>
      <c r="Y29">
        <f t="shared" si="16"/>
        <v>6.1690553654804123</v>
      </c>
      <c r="Z29">
        <f t="shared" si="17"/>
        <v>2.2690821571541075</v>
      </c>
      <c r="AA29">
        <f t="shared" si="18"/>
        <v>-69.98904153180554</v>
      </c>
      <c r="AB29">
        <f t="shared" si="19"/>
        <v>-34.00786143673254</v>
      </c>
      <c r="AC29">
        <f t="shared" si="20"/>
        <v>-2.7225033447568512</v>
      </c>
      <c r="AD29">
        <f t="shared" si="21"/>
        <v>124.56578857387409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52310.836774978976</v>
      </c>
      <c r="AJ29" t="s">
        <v>288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357</v>
      </c>
      <c r="AQ29">
        <v>1149.5107692307699</v>
      </c>
      <c r="AR29">
        <v>1444.51</v>
      </c>
      <c r="AS29">
        <f t="shared" si="27"/>
        <v>0.20422096819629498</v>
      </c>
      <c r="AT29">
        <v>0.5</v>
      </c>
      <c r="AU29">
        <f t="shared" si="28"/>
        <v>1180.1553772023917</v>
      </c>
      <c r="AV29">
        <f t="shared" si="29"/>
        <v>8.9598599061594761</v>
      </c>
      <c r="AW29">
        <f t="shared" si="30"/>
        <v>120.50623687716808</v>
      </c>
      <c r="AX29">
        <f t="shared" si="31"/>
        <v>0.47321929235519306</v>
      </c>
      <c r="AY29">
        <f t="shared" si="32"/>
        <v>8.0816539671115187E-3</v>
      </c>
      <c r="AZ29">
        <f t="shared" si="33"/>
        <v>1.2582605866349141</v>
      </c>
      <c r="BA29" t="s">
        <v>358</v>
      </c>
      <c r="BB29">
        <v>760.94</v>
      </c>
      <c r="BC29">
        <f t="shared" si="34"/>
        <v>683.56999999999994</v>
      </c>
      <c r="BD29">
        <f t="shared" si="35"/>
        <v>0.43155672538178985</v>
      </c>
      <c r="BE29">
        <f t="shared" si="36"/>
        <v>0.72669662633838972</v>
      </c>
      <c r="BF29">
        <f t="shared" si="37"/>
        <v>0.40464450805756308</v>
      </c>
      <c r="BG29">
        <f t="shared" si="38"/>
        <v>0.71372331890687557</v>
      </c>
      <c r="BH29">
        <f t="shared" si="39"/>
        <v>1399.96483870968</v>
      </c>
      <c r="BI29">
        <f t="shared" si="40"/>
        <v>1180.1553772023917</v>
      </c>
      <c r="BJ29">
        <f t="shared" si="41"/>
        <v>0.8429892984241788</v>
      </c>
      <c r="BK29">
        <f t="shared" si="42"/>
        <v>0.19597859684835767</v>
      </c>
      <c r="BL29">
        <v>6</v>
      </c>
      <c r="BM29">
        <v>0.5</v>
      </c>
      <c r="BN29" t="s">
        <v>291</v>
      </c>
      <c r="BO29">
        <v>2</v>
      </c>
      <c r="BP29">
        <v>1607457870.5</v>
      </c>
      <c r="BQ29">
        <v>388.407451612903</v>
      </c>
      <c r="BR29">
        <v>399.89870967742002</v>
      </c>
      <c r="BS29">
        <v>38.874445161290303</v>
      </c>
      <c r="BT29">
        <v>37.044061290322603</v>
      </c>
      <c r="BU29">
        <v>386.14445161290303</v>
      </c>
      <c r="BV29">
        <v>38.074445161290299</v>
      </c>
      <c r="BW29">
        <v>500.012258064516</v>
      </c>
      <c r="BX29">
        <v>102.079096774194</v>
      </c>
      <c r="BY29">
        <v>9.9992012903225805E-2</v>
      </c>
      <c r="BZ29">
        <v>36.601580645161299</v>
      </c>
      <c r="CA29">
        <v>36.814254838709701</v>
      </c>
      <c r="CB29">
        <v>999.9</v>
      </c>
      <c r="CC29">
        <v>0</v>
      </c>
      <c r="CD29">
        <v>0</v>
      </c>
      <c r="CE29">
        <v>10001.645806451599</v>
      </c>
      <c r="CF29">
        <v>0</v>
      </c>
      <c r="CG29">
        <v>793.36051612903202</v>
      </c>
      <c r="CH29">
        <v>1399.96483870968</v>
      </c>
      <c r="CI29">
        <v>0.89999958064516095</v>
      </c>
      <c r="CJ29">
        <v>0.10000045483871001</v>
      </c>
      <c r="CK29">
        <v>0</v>
      </c>
      <c r="CL29">
        <v>1150.1319354838699</v>
      </c>
      <c r="CM29">
        <v>4.9997499999999997</v>
      </c>
      <c r="CN29">
        <v>15782.4225806452</v>
      </c>
      <c r="CO29">
        <v>12177.751612903199</v>
      </c>
      <c r="CP29">
        <v>46.558</v>
      </c>
      <c r="CQ29">
        <v>48.098580645161299</v>
      </c>
      <c r="CR29">
        <v>47.245935483871001</v>
      </c>
      <c r="CS29">
        <v>47.686999999999998</v>
      </c>
      <c r="CT29">
        <v>48.461387096774203</v>
      </c>
      <c r="CU29">
        <v>1255.46806451613</v>
      </c>
      <c r="CV29">
        <v>139.49709677419401</v>
      </c>
      <c r="CW29">
        <v>0</v>
      </c>
      <c r="CX29">
        <v>193.89999985694899</v>
      </c>
      <c r="CY29">
        <v>0</v>
      </c>
      <c r="CZ29">
        <v>1149.5107692307699</v>
      </c>
      <c r="DA29">
        <v>-161.625982900167</v>
      </c>
      <c r="DB29">
        <v>-2228.3794871887699</v>
      </c>
      <c r="DC29">
        <v>15773.6961538462</v>
      </c>
      <c r="DD29">
        <v>15</v>
      </c>
      <c r="DE29">
        <v>1607457896</v>
      </c>
      <c r="DF29" t="s">
        <v>359</v>
      </c>
      <c r="DG29">
        <v>1607457896</v>
      </c>
      <c r="DH29">
        <v>1607457896</v>
      </c>
      <c r="DI29">
        <v>6</v>
      </c>
      <c r="DJ29">
        <v>-0.10299999999999999</v>
      </c>
      <c r="DK29">
        <v>-7.3999999999999996E-2</v>
      </c>
      <c r="DL29">
        <v>2.2629999999999999</v>
      </c>
      <c r="DM29">
        <v>0.8</v>
      </c>
      <c r="DN29">
        <v>400</v>
      </c>
      <c r="DO29">
        <v>37</v>
      </c>
      <c r="DP29">
        <v>0.21</v>
      </c>
      <c r="DQ29">
        <v>0.05</v>
      </c>
      <c r="DR29">
        <v>8.8584358553280609</v>
      </c>
      <c r="DS29">
        <v>-0.60325750215405605</v>
      </c>
      <c r="DT29">
        <v>4.8705570647631702E-2</v>
      </c>
      <c r="DU29">
        <v>0</v>
      </c>
      <c r="DV29">
        <v>-11.3932870967742</v>
      </c>
      <c r="DW29">
        <v>0.60641612903223596</v>
      </c>
      <c r="DX29">
        <v>5.0499854627293103E-2</v>
      </c>
      <c r="DY29">
        <v>0</v>
      </c>
      <c r="DZ29">
        <v>1.90283</v>
      </c>
      <c r="EA29">
        <v>0.25856370967741199</v>
      </c>
      <c r="EB29">
        <v>1.9309115848187099E-2</v>
      </c>
      <c r="EC29">
        <v>0</v>
      </c>
      <c r="ED29">
        <v>0</v>
      </c>
      <c r="EE29">
        <v>3</v>
      </c>
      <c r="EF29" t="s">
        <v>352</v>
      </c>
      <c r="EG29">
        <v>100</v>
      </c>
      <c r="EH29">
        <v>100</v>
      </c>
      <c r="EI29">
        <v>2.2629999999999999</v>
      </c>
      <c r="EJ29">
        <v>0.8</v>
      </c>
      <c r="EK29">
        <v>2.3656000000000899</v>
      </c>
      <c r="EL29">
        <v>0</v>
      </c>
      <c r="EM29">
        <v>0</v>
      </c>
      <c r="EN29">
        <v>0</v>
      </c>
      <c r="EO29">
        <v>0.87462380952381102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12.8</v>
      </c>
      <c r="EX29">
        <v>12.7</v>
      </c>
      <c r="EY29">
        <v>2</v>
      </c>
      <c r="EZ29">
        <v>516.33900000000006</v>
      </c>
      <c r="FA29">
        <v>537.70600000000002</v>
      </c>
      <c r="FB29">
        <v>35.259900000000002</v>
      </c>
      <c r="FC29">
        <v>32.910400000000003</v>
      </c>
      <c r="FD29">
        <v>30.000499999999999</v>
      </c>
      <c r="FE29">
        <v>32.585799999999999</v>
      </c>
      <c r="FF29">
        <v>32.512300000000003</v>
      </c>
      <c r="FG29">
        <v>19.816199999999998</v>
      </c>
      <c r="FH29">
        <v>0</v>
      </c>
      <c r="FI29">
        <v>100</v>
      </c>
      <c r="FJ29">
        <v>-999.9</v>
      </c>
      <c r="FK29">
        <v>400</v>
      </c>
      <c r="FL29">
        <v>38.408000000000001</v>
      </c>
      <c r="FM29">
        <v>101.453</v>
      </c>
      <c r="FN29">
        <v>100.78</v>
      </c>
    </row>
    <row r="30" spans="1:170" x14ac:dyDescent="0.25">
      <c r="A30">
        <v>14</v>
      </c>
      <c r="B30">
        <v>1607458042.5999999</v>
      </c>
      <c r="C30">
        <v>3896.0999999046298</v>
      </c>
      <c r="D30" t="s">
        <v>360</v>
      </c>
      <c r="E30" t="s">
        <v>361</v>
      </c>
      <c r="F30" t="s">
        <v>355</v>
      </c>
      <c r="G30" t="s">
        <v>356</v>
      </c>
      <c r="H30">
        <v>1607458034.9612899</v>
      </c>
      <c r="I30">
        <f t="shared" si="0"/>
        <v>1.3741326046121389E-3</v>
      </c>
      <c r="J30">
        <f t="shared" si="1"/>
        <v>5.542599974510777</v>
      </c>
      <c r="K30">
        <f t="shared" si="2"/>
        <v>392.74206451612901</v>
      </c>
      <c r="L30">
        <f t="shared" si="3"/>
        <v>199.28347050485172</v>
      </c>
      <c r="M30">
        <f t="shared" si="4"/>
        <v>20.36114127469305</v>
      </c>
      <c r="N30">
        <f t="shared" si="5"/>
        <v>40.127144714357179</v>
      </c>
      <c r="O30">
        <f t="shared" si="6"/>
        <v>4.959544901602464E-2</v>
      </c>
      <c r="P30">
        <f t="shared" si="7"/>
        <v>2.9652063750832505</v>
      </c>
      <c r="Q30">
        <f t="shared" si="8"/>
        <v>4.9139179223326758E-2</v>
      </c>
      <c r="R30">
        <f t="shared" si="9"/>
        <v>3.0752631074025118E-2</v>
      </c>
      <c r="S30">
        <f t="shared" si="10"/>
        <v>231.29130122465156</v>
      </c>
      <c r="T30">
        <f t="shared" si="11"/>
        <v>37.796293702835605</v>
      </c>
      <c r="U30">
        <f t="shared" si="12"/>
        <v>37.423596774193499</v>
      </c>
      <c r="V30">
        <f t="shared" si="13"/>
        <v>6.452125408766304</v>
      </c>
      <c r="W30">
        <f t="shared" si="14"/>
        <v>59.904480712093864</v>
      </c>
      <c r="X30">
        <f t="shared" si="15"/>
        <v>3.7374561917581359</v>
      </c>
      <c r="Y30">
        <f t="shared" si="16"/>
        <v>6.2390261084486731</v>
      </c>
      <c r="Z30">
        <f t="shared" si="17"/>
        <v>2.7146692170081681</v>
      </c>
      <c r="AA30">
        <f t="shared" si="18"/>
        <v>-60.599247863395327</v>
      </c>
      <c r="AB30">
        <f t="shared" si="19"/>
        <v>-98.446040337040756</v>
      </c>
      <c r="AC30">
        <f t="shared" si="20"/>
        <v>-7.9145487102547634</v>
      </c>
      <c r="AD30">
        <f t="shared" si="21"/>
        <v>64.331464313960709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52251.793757485779</v>
      </c>
      <c r="AJ30" t="s">
        <v>288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362</v>
      </c>
      <c r="AQ30">
        <v>1051.5246153846199</v>
      </c>
      <c r="AR30">
        <v>1293.18</v>
      </c>
      <c r="AS30">
        <f t="shared" si="27"/>
        <v>0.18686910145175473</v>
      </c>
      <c r="AT30">
        <v>0.5</v>
      </c>
      <c r="AU30">
        <f t="shared" si="28"/>
        <v>1180.1878555860096</v>
      </c>
      <c r="AV30">
        <f t="shared" si="29"/>
        <v>5.542599974510777</v>
      </c>
      <c r="AW30">
        <f t="shared" si="30"/>
        <v>110.27032205881544</v>
      </c>
      <c r="AX30">
        <f t="shared" si="31"/>
        <v>0.43089129123555886</v>
      </c>
      <c r="AY30">
        <f t="shared" si="32"/>
        <v>5.1859095358069134E-3</v>
      </c>
      <c r="AZ30">
        <f t="shared" si="33"/>
        <v>1.5225258664687049</v>
      </c>
      <c r="BA30" t="s">
        <v>363</v>
      </c>
      <c r="BB30">
        <v>735.96</v>
      </c>
      <c r="BC30">
        <f t="shared" si="34"/>
        <v>557.22</v>
      </c>
      <c r="BD30">
        <f t="shared" si="35"/>
        <v>0.43368038587161295</v>
      </c>
      <c r="BE30">
        <f t="shared" si="36"/>
        <v>0.77941665479074629</v>
      </c>
      <c r="BF30">
        <f t="shared" si="37"/>
        <v>0.41830378661382361</v>
      </c>
      <c r="BG30">
        <f t="shared" si="38"/>
        <v>0.77314757758751929</v>
      </c>
      <c r="BH30">
        <f t="shared" si="39"/>
        <v>1400.0035483871</v>
      </c>
      <c r="BI30">
        <f t="shared" si="40"/>
        <v>1180.1878555860096</v>
      </c>
      <c r="BJ30">
        <f t="shared" si="41"/>
        <v>0.84298918881003326</v>
      </c>
      <c r="BK30">
        <f t="shared" si="42"/>
        <v>0.19597837762006656</v>
      </c>
      <c r="BL30">
        <v>6</v>
      </c>
      <c r="BM30">
        <v>0.5</v>
      </c>
      <c r="BN30" t="s">
        <v>291</v>
      </c>
      <c r="BO30">
        <v>2</v>
      </c>
      <c r="BP30">
        <v>1607458034.9612899</v>
      </c>
      <c r="BQ30">
        <v>392.74206451612901</v>
      </c>
      <c r="BR30">
        <v>400.04083870967702</v>
      </c>
      <c r="BS30">
        <v>36.580132258064502</v>
      </c>
      <c r="BT30">
        <v>34.991483870967699</v>
      </c>
      <c r="BU30">
        <v>390.47912903225802</v>
      </c>
      <c r="BV30">
        <v>35.779748387096802</v>
      </c>
      <c r="BW30">
        <v>499.99735483871001</v>
      </c>
      <c r="BX30">
        <v>102.071806451613</v>
      </c>
      <c r="BY30">
        <v>9.9945290322580593E-2</v>
      </c>
      <c r="BZ30">
        <v>36.807770967741902</v>
      </c>
      <c r="CA30">
        <v>37.423596774193499</v>
      </c>
      <c r="CB30">
        <v>999.9</v>
      </c>
      <c r="CC30">
        <v>0</v>
      </c>
      <c r="CD30">
        <v>0</v>
      </c>
      <c r="CE30">
        <v>9997.55741935484</v>
      </c>
      <c r="CF30">
        <v>0</v>
      </c>
      <c r="CG30">
        <v>772.45209677419302</v>
      </c>
      <c r="CH30">
        <v>1400.0035483871</v>
      </c>
      <c r="CI30">
        <v>0.90000248387096804</v>
      </c>
      <c r="CJ30">
        <v>9.9997677419354794E-2</v>
      </c>
      <c r="CK30">
        <v>0</v>
      </c>
      <c r="CL30">
        <v>1051.98</v>
      </c>
      <c r="CM30">
        <v>4.9997499999999997</v>
      </c>
      <c r="CN30">
        <v>14419.777419354799</v>
      </c>
      <c r="CO30">
        <v>12178.080645161301</v>
      </c>
      <c r="CP30">
        <v>46.537999999999997</v>
      </c>
      <c r="CQ30">
        <v>48.191064516129003</v>
      </c>
      <c r="CR30">
        <v>47.195064516129001</v>
      </c>
      <c r="CS30">
        <v>47.808</v>
      </c>
      <c r="CT30">
        <v>48.443096774193499</v>
      </c>
      <c r="CU30">
        <v>1255.50774193548</v>
      </c>
      <c r="CV30">
        <v>139.49580645161299</v>
      </c>
      <c r="CW30">
        <v>0</v>
      </c>
      <c r="CX30">
        <v>163.299999952316</v>
      </c>
      <c r="CY30">
        <v>0</v>
      </c>
      <c r="CZ30">
        <v>1051.5246153846199</v>
      </c>
      <c r="DA30">
        <v>-86.373333215916901</v>
      </c>
      <c r="DB30">
        <v>-1186.2051265851901</v>
      </c>
      <c r="DC30">
        <v>14413.7269230769</v>
      </c>
      <c r="DD30">
        <v>15</v>
      </c>
      <c r="DE30">
        <v>1607457896</v>
      </c>
      <c r="DF30" t="s">
        <v>359</v>
      </c>
      <c r="DG30">
        <v>1607457896</v>
      </c>
      <c r="DH30">
        <v>1607457896</v>
      </c>
      <c r="DI30">
        <v>6</v>
      </c>
      <c r="DJ30">
        <v>-0.10299999999999999</v>
      </c>
      <c r="DK30">
        <v>-7.3999999999999996E-2</v>
      </c>
      <c r="DL30">
        <v>2.2629999999999999</v>
      </c>
      <c r="DM30">
        <v>0.8</v>
      </c>
      <c r="DN30">
        <v>400</v>
      </c>
      <c r="DO30">
        <v>37</v>
      </c>
      <c r="DP30">
        <v>0.21</v>
      </c>
      <c r="DQ30">
        <v>0.05</v>
      </c>
      <c r="DR30">
        <v>5.5559257684832204</v>
      </c>
      <c r="DS30">
        <v>-0.85274670270008901</v>
      </c>
      <c r="DT30">
        <v>6.4565526812547694E-2</v>
      </c>
      <c r="DU30">
        <v>0</v>
      </c>
      <c r="DV30">
        <v>-7.3060229032258102</v>
      </c>
      <c r="DW30">
        <v>0.91401809037998905</v>
      </c>
      <c r="DX30">
        <v>6.9319633591419794E-2</v>
      </c>
      <c r="DY30">
        <v>0</v>
      </c>
      <c r="DZ30">
        <v>1.5866854838709701</v>
      </c>
      <c r="EA30">
        <v>0.23670300026979599</v>
      </c>
      <c r="EB30">
        <v>1.75134725722817E-2</v>
      </c>
      <c r="EC30">
        <v>0</v>
      </c>
      <c r="ED30">
        <v>0</v>
      </c>
      <c r="EE30">
        <v>3</v>
      </c>
      <c r="EF30" t="s">
        <v>352</v>
      </c>
      <c r="EG30">
        <v>100</v>
      </c>
      <c r="EH30">
        <v>100</v>
      </c>
      <c r="EI30">
        <v>2.2629999999999999</v>
      </c>
      <c r="EJ30">
        <v>0.8004</v>
      </c>
      <c r="EK30">
        <v>2.26289999999995</v>
      </c>
      <c r="EL30">
        <v>0</v>
      </c>
      <c r="EM30">
        <v>0</v>
      </c>
      <c r="EN30">
        <v>0</v>
      </c>
      <c r="EO30">
        <v>0.80037999999999698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2.4</v>
      </c>
      <c r="EX30">
        <v>2.4</v>
      </c>
      <c r="EY30">
        <v>2</v>
      </c>
      <c r="EZ30">
        <v>517.04</v>
      </c>
      <c r="FA30">
        <v>533.673</v>
      </c>
      <c r="FB30">
        <v>35.491999999999997</v>
      </c>
      <c r="FC30">
        <v>33.096499999999999</v>
      </c>
      <c r="FD30">
        <v>30.000399999999999</v>
      </c>
      <c r="FE30">
        <v>32.781700000000001</v>
      </c>
      <c r="FF30">
        <v>32.711799999999997</v>
      </c>
      <c r="FG30">
        <v>19.815000000000001</v>
      </c>
      <c r="FH30">
        <v>0</v>
      </c>
      <c r="FI30">
        <v>100</v>
      </c>
      <c r="FJ30">
        <v>-999.9</v>
      </c>
      <c r="FK30">
        <v>400</v>
      </c>
      <c r="FL30">
        <v>38.408000000000001</v>
      </c>
      <c r="FM30">
        <v>101.44199999999999</v>
      </c>
      <c r="FN30">
        <v>100.75700000000001</v>
      </c>
    </row>
    <row r="31" spans="1:170" x14ac:dyDescent="0.25">
      <c r="A31">
        <v>15</v>
      </c>
      <c r="B31">
        <v>1607458394.0999999</v>
      </c>
      <c r="C31">
        <v>4247.5999999046298</v>
      </c>
      <c r="D31" t="s">
        <v>364</v>
      </c>
      <c r="E31" t="s">
        <v>365</v>
      </c>
      <c r="F31" t="s">
        <v>366</v>
      </c>
      <c r="G31" t="s">
        <v>302</v>
      </c>
      <c r="H31">
        <v>1607458386.3499999</v>
      </c>
      <c r="I31">
        <f t="shared" si="0"/>
        <v>6.4345424770171208E-3</v>
      </c>
      <c r="J31">
        <f t="shared" si="1"/>
        <v>20.160276978217833</v>
      </c>
      <c r="K31">
        <f t="shared" si="2"/>
        <v>373.04610000000002</v>
      </c>
      <c r="L31">
        <f t="shared" si="3"/>
        <v>274.36698652970296</v>
      </c>
      <c r="M31">
        <f t="shared" si="4"/>
        <v>28.032139451570117</v>
      </c>
      <c r="N31">
        <f t="shared" si="5"/>
        <v>38.114207650606922</v>
      </c>
      <c r="O31">
        <f t="shared" si="6"/>
        <v>0.38269057036130788</v>
      </c>
      <c r="P31">
        <f t="shared" si="7"/>
        <v>2.9655145980474451</v>
      </c>
      <c r="Q31">
        <f t="shared" si="8"/>
        <v>0.35721944573046494</v>
      </c>
      <c r="R31">
        <f t="shared" si="9"/>
        <v>0.22540920463010877</v>
      </c>
      <c r="S31">
        <f t="shared" si="10"/>
        <v>231.28594947058644</v>
      </c>
      <c r="T31">
        <f t="shared" si="11"/>
        <v>36.471008409929325</v>
      </c>
      <c r="U31">
        <f t="shared" si="12"/>
        <v>36.171063333333301</v>
      </c>
      <c r="V31">
        <f t="shared" si="13"/>
        <v>6.0251526983160275</v>
      </c>
      <c r="W31">
        <f t="shared" si="14"/>
        <v>68.68475219316224</v>
      </c>
      <c r="X31">
        <f t="shared" si="15"/>
        <v>4.2775656502604464</v>
      </c>
      <c r="Y31">
        <f t="shared" si="16"/>
        <v>6.2278242458102513</v>
      </c>
      <c r="Z31">
        <f t="shared" si="17"/>
        <v>1.7475870480555811</v>
      </c>
      <c r="AA31">
        <f t="shared" si="18"/>
        <v>-283.76332323645505</v>
      </c>
      <c r="AB31">
        <f t="shared" si="19"/>
        <v>96.538954960842091</v>
      </c>
      <c r="AC31">
        <f t="shared" si="20"/>
        <v>7.7122723684257153</v>
      </c>
      <c r="AD31">
        <f t="shared" si="21"/>
        <v>51.7738535633992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52266.058642980461</v>
      </c>
      <c r="AJ31" t="s">
        <v>288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367</v>
      </c>
      <c r="AQ31">
        <v>1018.1756</v>
      </c>
      <c r="AR31">
        <v>1477.04</v>
      </c>
      <c r="AS31">
        <f t="shared" si="27"/>
        <v>0.31066484319991328</v>
      </c>
      <c r="AT31">
        <v>0.5</v>
      </c>
      <c r="AU31">
        <f t="shared" si="28"/>
        <v>1180.1589207829179</v>
      </c>
      <c r="AV31">
        <f t="shared" si="29"/>
        <v>20.160276978217833</v>
      </c>
      <c r="AW31">
        <f t="shared" si="30"/>
        <v>183.31694303800202</v>
      </c>
      <c r="AX31">
        <f t="shared" si="31"/>
        <v>0.4728781888100525</v>
      </c>
      <c r="AY31">
        <f t="shared" si="32"/>
        <v>1.7572230394425563E-2</v>
      </c>
      <c r="AZ31">
        <f t="shared" si="33"/>
        <v>1.2085251584249581</v>
      </c>
      <c r="BA31" t="s">
        <v>368</v>
      </c>
      <c r="BB31">
        <v>778.58</v>
      </c>
      <c r="BC31">
        <f t="shared" si="34"/>
        <v>698.45999999999992</v>
      </c>
      <c r="BD31">
        <f t="shared" si="35"/>
        <v>0.65696589640065284</v>
      </c>
      <c r="BE31">
        <f t="shared" si="36"/>
        <v>0.7187598147775317</v>
      </c>
      <c r="BF31">
        <f t="shared" si="37"/>
        <v>0.60252973641256025</v>
      </c>
      <c r="BG31">
        <f t="shared" si="38"/>
        <v>0.70094943973631241</v>
      </c>
      <c r="BH31">
        <f t="shared" si="39"/>
        <v>1399.9690000000001</v>
      </c>
      <c r="BI31">
        <f t="shared" si="40"/>
        <v>1180.1589207829179</v>
      </c>
      <c r="BJ31">
        <f t="shared" si="41"/>
        <v>0.84298932389425618</v>
      </c>
      <c r="BK31">
        <f t="shared" si="42"/>
        <v>0.19597864778851246</v>
      </c>
      <c r="BL31">
        <v>6</v>
      </c>
      <c r="BM31">
        <v>0.5</v>
      </c>
      <c r="BN31" t="s">
        <v>291</v>
      </c>
      <c r="BO31">
        <v>2</v>
      </c>
      <c r="BP31">
        <v>1607458386.3499999</v>
      </c>
      <c r="BQ31">
        <v>373.04610000000002</v>
      </c>
      <c r="BR31">
        <v>400.11813333333299</v>
      </c>
      <c r="BS31">
        <v>41.867043333333299</v>
      </c>
      <c r="BT31">
        <v>34.469073333333299</v>
      </c>
      <c r="BU31">
        <v>370.78320000000002</v>
      </c>
      <c r="BV31">
        <v>41.066646666666699</v>
      </c>
      <c r="BW31">
        <v>500.01396666666699</v>
      </c>
      <c r="BX31">
        <v>102.07023333333299</v>
      </c>
      <c r="BY31">
        <v>0.10000152666666701</v>
      </c>
      <c r="BZ31">
        <v>36.774896666666699</v>
      </c>
      <c r="CA31">
        <v>36.171063333333301</v>
      </c>
      <c r="CB31">
        <v>999.9</v>
      </c>
      <c r="CC31">
        <v>0</v>
      </c>
      <c r="CD31">
        <v>0</v>
      </c>
      <c r="CE31">
        <v>9999.4573333333301</v>
      </c>
      <c r="CF31">
        <v>0</v>
      </c>
      <c r="CG31">
        <v>825.36159999999995</v>
      </c>
      <c r="CH31">
        <v>1399.9690000000001</v>
      </c>
      <c r="CI31">
        <v>0.90000009999999997</v>
      </c>
      <c r="CJ31">
        <v>9.9999866666666701E-2</v>
      </c>
      <c r="CK31">
        <v>0</v>
      </c>
      <c r="CL31">
        <v>1018.6226666666701</v>
      </c>
      <c r="CM31">
        <v>4.9997499999999997</v>
      </c>
      <c r="CN31">
        <v>13872.72</v>
      </c>
      <c r="CO31">
        <v>12177.776666666699</v>
      </c>
      <c r="CP31">
        <v>45.987400000000001</v>
      </c>
      <c r="CQ31">
        <v>47.741466666666703</v>
      </c>
      <c r="CR31">
        <v>46.653933333333299</v>
      </c>
      <c r="CS31">
        <v>47.508133333333298</v>
      </c>
      <c r="CT31">
        <v>48.008200000000002</v>
      </c>
      <c r="CU31">
        <v>1255.4733333333299</v>
      </c>
      <c r="CV31">
        <v>139.499</v>
      </c>
      <c r="CW31">
        <v>0</v>
      </c>
      <c r="CX31">
        <v>350.700000047684</v>
      </c>
      <c r="CY31">
        <v>0</v>
      </c>
      <c r="CZ31">
        <v>1018.1756</v>
      </c>
      <c r="DA31">
        <v>-42.578461479843</v>
      </c>
      <c r="DB31">
        <v>-560.56153776113797</v>
      </c>
      <c r="DC31">
        <v>13867.272000000001</v>
      </c>
      <c r="DD31">
        <v>15</v>
      </c>
      <c r="DE31">
        <v>1607457896</v>
      </c>
      <c r="DF31" t="s">
        <v>359</v>
      </c>
      <c r="DG31">
        <v>1607457896</v>
      </c>
      <c r="DH31">
        <v>1607457896</v>
      </c>
      <c r="DI31">
        <v>6</v>
      </c>
      <c r="DJ31">
        <v>-0.10299999999999999</v>
      </c>
      <c r="DK31">
        <v>-7.3999999999999996E-2</v>
      </c>
      <c r="DL31">
        <v>2.2629999999999999</v>
      </c>
      <c r="DM31">
        <v>0.8</v>
      </c>
      <c r="DN31">
        <v>400</v>
      </c>
      <c r="DO31">
        <v>37</v>
      </c>
      <c r="DP31">
        <v>0.21</v>
      </c>
      <c r="DQ31">
        <v>0.05</v>
      </c>
      <c r="DR31">
        <v>20.163266143959799</v>
      </c>
      <c r="DS31">
        <v>3.6838591096072397E-2</v>
      </c>
      <c r="DT31">
        <v>4.2137155694420697E-2</v>
      </c>
      <c r="DU31">
        <v>1</v>
      </c>
      <c r="DV31">
        <v>-27.074512903225799</v>
      </c>
      <c r="DW31">
        <v>-0.16548387096773201</v>
      </c>
      <c r="DX31">
        <v>4.9671071232436102E-2</v>
      </c>
      <c r="DY31">
        <v>1</v>
      </c>
      <c r="DZ31">
        <v>7.3979699999999999</v>
      </c>
      <c r="EA31">
        <v>5.8301612903035602E-3</v>
      </c>
      <c r="EB31">
        <v>9.2537002189364099E-4</v>
      </c>
      <c r="EC31">
        <v>1</v>
      </c>
      <c r="ED31">
        <v>3</v>
      </c>
      <c r="EE31">
        <v>3</v>
      </c>
      <c r="EF31" t="s">
        <v>310</v>
      </c>
      <c r="EG31">
        <v>100</v>
      </c>
      <c r="EH31">
        <v>100</v>
      </c>
      <c r="EI31">
        <v>2.2629999999999999</v>
      </c>
      <c r="EJ31">
        <v>0.80030000000000001</v>
      </c>
      <c r="EK31">
        <v>2.26289999999995</v>
      </c>
      <c r="EL31">
        <v>0</v>
      </c>
      <c r="EM31">
        <v>0</v>
      </c>
      <c r="EN31">
        <v>0</v>
      </c>
      <c r="EO31">
        <v>0.80037999999999698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8.3000000000000007</v>
      </c>
      <c r="EX31">
        <v>8.3000000000000007</v>
      </c>
      <c r="EY31">
        <v>2</v>
      </c>
      <c r="EZ31">
        <v>500.125</v>
      </c>
      <c r="FA31">
        <v>535.96500000000003</v>
      </c>
      <c r="FB31">
        <v>35.826700000000002</v>
      </c>
      <c r="FC31">
        <v>32.937100000000001</v>
      </c>
      <c r="FD31">
        <v>29.9999</v>
      </c>
      <c r="FE31">
        <v>32.692100000000003</v>
      </c>
      <c r="FF31">
        <v>32.624299999999998</v>
      </c>
      <c r="FG31">
        <v>19.561699999999998</v>
      </c>
      <c r="FH31">
        <v>0</v>
      </c>
      <c r="FI31">
        <v>100</v>
      </c>
      <c r="FJ31">
        <v>-999.9</v>
      </c>
      <c r="FK31">
        <v>400</v>
      </c>
      <c r="FL31">
        <v>36.449800000000003</v>
      </c>
      <c r="FM31">
        <v>101.456</v>
      </c>
      <c r="FN31">
        <v>100.819</v>
      </c>
    </row>
    <row r="32" spans="1:170" x14ac:dyDescent="0.25">
      <c r="A32">
        <v>16</v>
      </c>
      <c r="B32">
        <v>1607458566.0999999</v>
      </c>
      <c r="C32">
        <v>4419.5999999046298</v>
      </c>
      <c r="D32" t="s">
        <v>369</v>
      </c>
      <c r="E32" t="s">
        <v>370</v>
      </c>
      <c r="F32" t="s">
        <v>366</v>
      </c>
      <c r="G32" t="s">
        <v>302</v>
      </c>
      <c r="H32">
        <v>1607458558.3499999</v>
      </c>
      <c r="I32">
        <f t="shared" si="0"/>
        <v>4.0427428256444011E-3</v>
      </c>
      <c r="J32">
        <f t="shared" si="1"/>
        <v>15.476970463828875</v>
      </c>
      <c r="K32">
        <f t="shared" si="2"/>
        <v>379.7072</v>
      </c>
      <c r="L32">
        <f t="shared" si="3"/>
        <v>229.03676153209125</v>
      </c>
      <c r="M32">
        <f t="shared" si="4"/>
        <v>23.398633200554485</v>
      </c>
      <c r="N32">
        <f t="shared" si="5"/>
        <v>38.79128152606507</v>
      </c>
      <c r="O32">
        <f t="shared" si="6"/>
        <v>0.18260574164427387</v>
      </c>
      <c r="P32">
        <f t="shared" si="7"/>
        <v>2.9650936113554827</v>
      </c>
      <c r="Q32">
        <f t="shared" si="8"/>
        <v>0.17658032293164111</v>
      </c>
      <c r="R32">
        <f t="shared" si="9"/>
        <v>0.11088749906941106</v>
      </c>
      <c r="S32">
        <f t="shared" si="10"/>
        <v>231.28775224023065</v>
      </c>
      <c r="T32">
        <f t="shared" si="11"/>
        <v>37.182848944326373</v>
      </c>
      <c r="U32">
        <f t="shared" si="12"/>
        <v>36.951143333333299</v>
      </c>
      <c r="V32">
        <f t="shared" si="13"/>
        <v>6.2880847747659603</v>
      </c>
      <c r="W32">
        <f t="shared" si="14"/>
        <v>64.955251080856371</v>
      </c>
      <c r="X32">
        <f t="shared" si="15"/>
        <v>4.0676905255603222</v>
      </c>
      <c r="Y32">
        <f t="shared" si="16"/>
        <v>6.2622966702058571</v>
      </c>
      <c r="Z32">
        <f t="shared" si="17"/>
        <v>2.2203942492056381</v>
      </c>
      <c r="AA32">
        <f t="shared" si="18"/>
        <v>-178.2849586109181</v>
      </c>
      <c r="AB32">
        <f t="shared" si="19"/>
        <v>-12.027957345664355</v>
      </c>
      <c r="AC32">
        <f t="shared" si="20"/>
        <v>-0.96513098756012838</v>
      </c>
      <c r="AD32">
        <f t="shared" si="21"/>
        <v>40.009705296088079</v>
      </c>
      <c r="AE32">
        <v>0</v>
      </c>
      <c r="AF32">
        <v>0</v>
      </c>
      <c r="AG32">
        <f t="shared" si="22"/>
        <v>1</v>
      </c>
      <c r="AH32">
        <f t="shared" si="23"/>
        <v>0</v>
      </c>
      <c r="AI32">
        <f t="shared" si="24"/>
        <v>52236.879735169459</v>
      </c>
      <c r="AJ32" t="s">
        <v>288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371</v>
      </c>
      <c r="AQ32">
        <v>1185.8792000000001</v>
      </c>
      <c r="AR32">
        <v>1596.98</v>
      </c>
      <c r="AS32">
        <f t="shared" si="27"/>
        <v>0.25742388758782198</v>
      </c>
      <c r="AT32">
        <v>0.5</v>
      </c>
      <c r="AU32">
        <f t="shared" si="28"/>
        <v>1180.1674307473454</v>
      </c>
      <c r="AV32">
        <f t="shared" si="29"/>
        <v>15.476970463828875</v>
      </c>
      <c r="AW32">
        <f t="shared" si="30"/>
        <v>151.90164401375665</v>
      </c>
      <c r="AX32">
        <f t="shared" si="31"/>
        <v>0.46463324525041017</v>
      </c>
      <c r="AY32">
        <f t="shared" si="32"/>
        <v>1.3603762928348554E-2</v>
      </c>
      <c r="AZ32">
        <f t="shared" si="33"/>
        <v>1.0426555122794274</v>
      </c>
      <c r="BA32" t="s">
        <v>372</v>
      </c>
      <c r="BB32">
        <v>854.97</v>
      </c>
      <c r="BC32">
        <f t="shared" si="34"/>
        <v>742.01</v>
      </c>
      <c r="BD32">
        <f t="shared" si="35"/>
        <v>0.55403673804935238</v>
      </c>
      <c r="BE32">
        <f t="shared" si="36"/>
        <v>0.69174237986631282</v>
      </c>
      <c r="BF32">
        <f t="shared" si="37"/>
        <v>0.46636343169097522</v>
      </c>
      <c r="BG32">
        <f t="shared" si="38"/>
        <v>0.65385140506931705</v>
      </c>
      <c r="BH32">
        <f t="shared" si="39"/>
        <v>1399.979</v>
      </c>
      <c r="BI32">
        <f t="shared" si="40"/>
        <v>1180.1674307473454</v>
      </c>
      <c r="BJ32">
        <f t="shared" si="41"/>
        <v>0.84298938108882016</v>
      </c>
      <c r="BK32">
        <f t="shared" si="42"/>
        <v>0.19597876217764018</v>
      </c>
      <c r="BL32">
        <v>6</v>
      </c>
      <c r="BM32">
        <v>0.5</v>
      </c>
      <c r="BN32" t="s">
        <v>291</v>
      </c>
      <c r="BO32">
        <v>2</v>
      </c>
      <c r="BP32">
        <v>1607458558.3499999</v>
      </c>
      <c r="BQ32">
        <v>379.7072</v>
      </c>
      <c r="BR32">
        <v>400.12116666666702</v>
      </c>
      <c r="BS32">
        <v>39.816456666666703</v>
      </c>
      <c r="BT32">
        <v>35.158433333333299</v>
      </c>
      <c r="BU32">
        <v>377.40820000000002</v>
      </c>
      <c r="BV32">
        <v>39.096456666666697</v>
      </c>
      <c r="BW32">
        <v>500.01146666666699</v>
      </c>
      <c r="BX32">
        <v>102.061033333333</v>
      </c>
      <c r="BY32">
        <v>0.10000423999999999</v>
      </c>
      <c r="BZ32">
        <v>36.875900000000001</v>
      </c>
      <c r="CA32">
        <v>36.951143333333299</v>
      </c>
      <c r="CB32">
        <v>999.9</v>
      </c>
      <c r="CC32">
        <v>0</v>
      </c>
      <c r="CD32">
        <v>0</v>
      </c>
      <c r="CE32">
        <v>9997.9740000000002</v>
      </c>
      <c r="CF32">
        <v>0</v>
      </c>
      <c r="CG32">
        <v>143.12626666666699</v>
      </c>
      <c r="CH32">
        <v>1399.979</v>
      </c>
      <c r="CI32">
        <v>0.89999623333333301</v>
      </c>
      <c r="CJ32">
        <v>0.10000376666666699</v>
      </c>
      <c r="CK32">
        <v>0</v>
      </c>
      <c r="CL32">
        <v>1187.45233333333</v>
      </c>
      <c r="CM32">
        <v>4.9997499999999997</v>
      </c>
      <c r="CN32">
        <v>16259.336666666701</v>
      </c>
      <c r="CO32">
        <v>12177.836666666701</v>
      </c>
      <c r="CP32">
        <v>47.131066666666698</v>
      </c>
      <c r="CQ32">
        <v>48.851900000000001</v>
      </c>
      <c r="CR32">
        <v>47.881066666666598</v>
      </c>
      <c r="CS32">
        <v>48.843499999999999</v>
      </c>
      <c r="CT32">
        <v>49.055866666666702</v>
      </c>
      <c r="CU32">
        <v>1255.4766666666701</v>
      </c>
      <c r="CV32">
        <v>139.50233333333301</v>
      </c>
      <c r="CW32">
        <v>0</v>
      </c>
      <c r="CX32">
        <v>171</v>
      </c>
      <c r="CY32">
        <v>0</v>
      </c>
      <c r="CZ32">
        <v>1185.8792000000001</v>
      </c>
      <c r="DA32">
        <v>-234.686923427479</v>
      </c>
      <c r="DB32">
        <v>-3134.7692356456801</v>
      </c>
      <c r="DC32">
        <v>16238.316000000001</v>
      </c>
      <c r="DD32">
        <v>15</v>
      </c>
      <c r="DE32">
        <v>1607458595.5999999</v>
      </c>
      <c r="DF32" t="s">
        <v>373</v>
      </c>
      <c r="DG32">
        <v>1607458595.5999999</v>
      </c>
      <c r="DH32">
        <v>1607458589.0999999</v>
      </c>
      <c r="DI32">
        <v>7</v>
      </c>
      <c r="DJ32">
        <v>3.5999999999999997E-2</v>
      </c>
      <c r="DK32">
        <v>-0.08</v>
      </c>
      <c r="DL32">
        <v>2.2989999999999999</v>
      </c>
      <c r="DM32">
        <v>0.72</v>
      </c>
      <c r="DN32">
        <v>400</v>
      </c>
      <c r="DO32">
        <v>35</v>
      </c>
      <c r="DP32">
        <v>0.06</v>
      </c>
      <c r="DQ32">
        <v>0.03</v>
      </c>
      <c r="DR32">
        <v>15.4857568020188</v>
      </c>
      <c r="DS32">
        <v>-0.158981397909886</v>
      </c>
      <c r="DT32">
        <v>3.1663242752263697E-2</v>
      </c>
      <c r="DU32">
        <v>1</v>
      </c>
      <c r="DV32">
        <v>-20.4511096774193</v>
      </c>
      <c r="DW32">
        <v>3.2854838709905098E-3</v>
      </c>
      <c r="DX32">
        <v>3.5749462931573397E-2</v>
      </c>
      <c r="DY32">
        <v>1</v>
      </c>
      <c r="DZ32">
        <v>4.7361816129032297</v>
      </c>
      <c r="EA32">
        <v>0.48123096774193702</v>
      </c>
      <c r="EB32">
        <v>3.5974793065537199E-2</v>
      </c>
      <c r="EC32">
        <v>0</v>
      </c>
      <c r="ED32">
        <v>2</v>
      </c>
      <c r="EE32">
        <v>3</v>
      </c>
      <c r="EF32" t="s">
        <v>298</v>
      </c>
      <c r="EG32">
        <v>100</v>
      </c>
      <c r="EH32">
        <v>100</v>
      </c>
      <c r="EI32">
        <v>2.2989999999999999</v>
      </c>
      <c r="EJ32">
        <v>0.72</v>
      </c>
      <c r="EK32">
        <v>2.26289999999995</v>
      </c>
      <c r="EL32">
        <v>0</v>
      </c>
      <c r="EM32">
        <v>0</v>
      </c>
      <c r="EN32">
        <v>0</v>
      </c>
      <c r="EO32">
        <v>0.80037999999999698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11.2</v>
      </c>
      <c r="EX32">
        <v>11.2</v>
      </c>
      <c r="EY32">
        <v>2</v>
      </c>
      <c r="EZ32">
        <v>507.209</v>
      </c>
      <c r="FA32">
        <v>535.38800000000003</v>
      </c>
      <c r="FB32">
        <v>35.871499999999997</v>
      </c>
      <c r="FC32">
        <v>32.969499999999996</v>
      </c>
      <c r="FD32">
        <v>30.000599999999999</v>
      </c>
      <c r="FE32">
        <v>32.698</v>
      </c>
      <c r="FF32">
        <v>32.64</v>
      </c>
      <c r="FG32">
        <v>19.4055</v>
      </c>
      <c r="FH32">
        <v>0</v>
      </c>
      <c r="FI32">
        <v>100</v>
      </c>
      <c r="FJ32">
        <v>-999.9</v>
      </c>
      <c r="FK32">
        <v>400</v>
      </c>
      <c r="FL32">
        <v>37.999299999999998</v>
      </c>
      <c r="FM32">
        <v>101.47499999999999</v>
      </c>
      <c r="FN32">
        <v>100.804</v>
      </c>
    </row>
    <row r="33" spans="1:170" x14ac:dyDescent="0.25">
      <c r="A33">
        <v>17</v>
      </c>
      <c r="B33">
        <v>1607458901.5999999</v>
      </c>
      <c r="C33">
        <v>4755.0999999046298</v>
      </c>
      <c r="D33" t="s">
        <v>374</v>
      </c>
      <c r="E33" t="s">
        <v>375</v>
      </c>
      <c r="F33" t="s">
        <v>376</v>
      </c>
      <c r="G33" t="s">
        <v>325</v>
      </c>
      <c r="H33">
        <v>1607458893.5999999</v>
      </c>
      <c r="I33">
        <f t="shared" si="0"/>
        <v>3.9123016205897893E-4</v>
      </c>
      <c r="J33">
        <f t="shared" si="1"/>
        <v>1.6989238951508171E-2</v>
      </c>
      <c r="K33">
        <f t="shared" si="2"/>
        <v>399.90125806451601</v>
      </c>
      <c r="L33">
        <f t="shared" si="3"/>
        <v>380.09408947276597</v>
      </c>
      <c r="M33">
        <f t="shared" si="4"/>
        <v>38.828372622627953</v>
      </c>
      <c r="N33">
        <f t="shared" si="5"/>
        <v>40.851766682100141</v>
      </c>
      <c r="O33">
        <f t="shared" si="6"/>
        <v>1.372767409737425E-2</v>
      </c>
      <c r="P33">
        <f t="shared" si="7"/>
        <v>2.9651167054836693</v>
      </c>
      <c r="Q33">
        <f t="shared" si="8"/>
        <v>1.3692463364657867E-2</v>
      </c>
      <c r="R33">
        <f t="shared" si="9"/>
        <v>8.5609455625710318E-3</v>
      </c>
      <c r="S33">
        <f t="shared" si="10"/>
        <v>231.29005144070351</v>
      </c>
      <c r="T33">
        <f t="shared" si="11"/>
        <v>38.314137073287796</v>
      </c>
      <c r="U33">
        <f t="shared" si="12"/>
        <v>37.063364516128999</v>
      </c>
      <c r="V33">
        <f t="shared" si="13"/>
        <v>6.3267175664842501</v>
      </c>
      <c r="W33">
        <f t="shared" si="14"/>
        <v>56.060067233193443</v>
      </c>
      <c r="X33">
        <f t="shared" si="15"/>
        <v>3.5489749027173763</v>
      </c>
      <c r="Y33">
        <f t="shared" si="16"/>
        <v>6.3306647278082648</v>
      </c>
      <c r="Z33">
        <f t="shared" si="17"/>
        <v>2.7777426637668738</v>
      </c>
      <c r="AA33">
        <f t="shared" si="18"/>
        <v>-17.253250146800969</v>
      </c>
      <c r="AB33">
        <f t="shared" si="19"/>
        <v>1.8275078637122124</v>
      </c>
      <c r="AC33">
        <f t="shared" si="20"/>
        <v>0.14686017975265456</v>
      </c>
      <c r="AD33">
        <f t="shared" si="21"/>
        <v>216.01116933736739</v>
      </c>
      <c r="AE33">
        <v>0</v>
      </c>
      <c r="AF33">
        <v>0</v>
      </c>
      <c r="AG33">
        <f t="shared" si="22"/>
        <v>1</v>
      </c>
      <c r="AH33">
        <f t="shared" si="23"/>
        <v>0</v>
      </c>
      <c r="AI33">
        <f t="shared" si="24"/>
        <v>52203.894189684062</v>
      </c>
      <c r="AJ33" t="s">
        <v>288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377</v>
      </c>
      <c r="AQ33">
        <v>708.99019230769204</v>
      </c>
      <c r="AR33">
        <v>774.45</v>
      </c>
      <c r="AS33">
        <f t="shared" si="27"/>
        <v>8.4524252943776856E-2</v>
      </c>
      <c r="AT33">
        <v>0.5</v>
      </c>
      <c r="AU33">
        <f t="shared" si="28"/>
        <v>1180.1796394570156</v>
      </c>
      <c r="AV33">
        <f t="shared" si="29"/>
        <v>1.6989238951508171E-2</v>
      </c>
      <c r="AW33">
        <f t="shared" si="30"/>
        <v>49.876901182280079</v>
      </c>
      <c r="AX33">
        <f t="shared" si="31"/>
        <v>0.2995674349538382</v>
      </c>
      <c r="AY33">
        <f t="shared" si="32"/>
        <v>5.0393745060824926E-4</v>
      </c>
      <c r="AZ33">
        <f t="shared" si="33"/>
        <v>3.2121247336819678</v>
      </c>
      <c r="BA33" t="s">
        <v>378</v>
      </c>
      <c r="BB33">
        <v>542.45000000000005</v>
      </c>
      <c r="BC33">
        <f t="shared" si="34"/>
        <v>232</v>
      </c>
      <c r="BD33">
        <f t="shared" si="35"/>
        <v>0.28215434350132762</v>
      </c>
      <c r="BE33">
        <f t="shared" si="36"/>
        <v>0.91469427826579353</v>
      </c>
      <c r="BF33">
        <f t="shared" si="37"/>
        <v>1.1099947824952738</v>
      </c>
      <c r="BG33">
        <f t="shared" si="38"/>
        <v>0.97684245438267092</v>
      </c>
      <c r="BH33">
        <f t="shared" si="39"/>
        <v>1399.9935483871</v>
      </c>
      <c r="BI33">
        <f t="shared" si="40"/>
        <v>1180.1796394570156</v>
      </c>
      <c r="BJ33">
        <f t="shared" si="41"/>
        <v>0.84298934149851834</v>
      </c>
      <c r="BK33">
        <f t="shared" si="42"/>
        <v>0.19597868299703669</v>
      </c>
      <c r="BL33">
        <v>6</v>
      </c>
      <c r="BM33">
        <v>0.5</v>
      </c>
      <c r="BN33" t="s">
        <v>291</v>
      </c>
      <c r="BO33">
        <v>2</v>
      </c>
      <c r="BP33">
        <v>1607458893.5999999</v>
      </c>
      <c r="BQ33">
        <v>399.90125806451601</v>
      </c>
      <c r="BR33">
        <v>400.10938709677401</v>
      </c>
      <c r="BS33">
        <v>34.741203225806501</v>
      </c>
      <c r="BT33">
        <v>34.288041935483903</v>
      </c>
      <c r="BU33">
        <v>397.60177419354801</v>
      </c>
      <c r="BV33">
        <v>34.021141935483897</v>
      </c>
      <c r="BW33">
        <v>500.00522580645202</v>
      </c>
      <c r="BX33">
        <v>102.05464516129</v>
      </c>
      <c r="BY33">
        <v>9.9988909677419399E-2</v>
      </c>
      <c r="BZ33">
        <v>37.074796774193501</v>
      </c>
      <c r="CA33">
        <v>37.063364516128999</v>
      </c>
      <c r="CB33">
        <v>999.9</v>
      </c>
      <c r="CC33">
        <v>0</v>
      </c>
      <c r="CD33">
        <v>0</v>
      </c>
      <c r="CE33">
        <v>9998.7306451612894</v>
      </c>
      <c r="CF33">
        <v>0</v>
      </c>
      <c r="CG33">
        <v>424.63735483871</v>
      </c>
      <c r="CH33">
        <v>1399.9935483871</v>
      </c>
      <c r="CI33">
        <v>0.89999977419354804</v>
      </c>
      <c r="CJ33">
        <v>0.100000232258064</v>
      </c>
      <c r="CK33">
        <v>0</v>
      </c>
      <c r="CL33">
        <v>709.04890322580604</v>
      </c>
      <c r="CM33">
        <v>4.9997499999999997</v>
      </c>
      <c r="CN33">
        <v>9842.0832258064493</v>
      </c>
      <c r="CO33">
        <v>12178</v>
      </c>
      <c r="CP33">
        <v>48.475548387096801</v>
      </c>
      <c r="CQ33">
        <v>50.0741935483871</v>
      </c>
      <c r="CR33">
        <v>49.28</v>
      </c>
      <c r="CS33">
        <v>49.983612903225797</v>
      </c>
      <c r="CT33">
        <v>50.3181612903226</v>
      </c>
      <c r="CU33">
        <v>1255.4916129032299</v>
      </c>
      <c r="CV33">
        <v>139.50193548387099</v>
      </c>
      <c r="CW33">
        <v>0</v>
      </c>
      <c r="CX33">
        <v>334.90000009536698</v>
      </c>
      <c r="CY33">
        <v>0</v>
      </c>
      <c r="CZ33">
        <v>708.99019230769204</v>
      </c>
      <c r="DA33">
        <v>-5.7488205140679796</v>
      </c>
      <c r="DB33">
        <v>-83.8174359318661</v>
      </c>
      <c r="DC33">
        <v>9841.0723076923096</v>
      </c>
      <c r="DD33">
        <v>15</v>
      </c>
      <c r="DE33">
        <v>1607458595.5999999</v>
      </c>
      <c r="DF33" t="s">
        <v>373</v>
      </c>
      <c r="DG33">
        <v>1607458595.5999999</v>
      </c>
      <c r="DH33">
        <v>1607458589.0999999</v>
      </c>
      <c r="DI33">
        <v>7</v>
      </c>
      <c r="DJ33">
        <v>3.5999999999999997E-2</v>
      </c>
      <c r="DK33">
        <v>-0.08</v>
      </c>
      <c r="DL33">
        <v>2.2989999999999999</v>
      </c>
      <c r="DM33">
        <v>0.72</v>
      </c>
      <c r="DN33">
        <v>400</v>
      </c>
      <c r="DO33">
        <v>35</v>
      </c>
      <c r="DP33">
        <v>0.06</v>
      </c>
      <c r="DQ33">
        <v>0.03</v>
      </c>
      <c r="DR33">
        <v>1.5043775670680999E-2</v>
      </c>
      <c r="DS33">
        <v>9.5216063479966306E-2</v>
      </c>
      <c r="DT33">
        <v>3.6492198661236701E-2</v>
      </c>
      <c r="DU33">
        <v>1</v>
      </c>
      <c r="DV33">
        <v>-0.20671229032258101</v>
      </c>
      <c r="DW33">
        <v>-0.31938208064516099</v>
      </c>
      <c r="DX33">
        <v>5.07585986716464E-2</v>
      </c>
      <c r="DY33">
        <v>0</v>
      </c>
      <c r="DZ33">
        <v>0.45012325806451597</v>
      </c>
      <c r="EA33">
        <v>0.40446638709677402</v>
      </c>
      <c r="EB33">
        <v>3.04994618587827E-2</v>
      </c>
      <c r="EC33">
        <v>0</v>
      </c>
      <c r="ED33">
        <v>1</v>
      </c>
      <c r="EE33">
        <v>3</v>
      </c>
      <c r="EF33" t="s">
        <v>293</v>
      </c>
      <c r="EG33">
        <v>100</v>
      </c>
      <c r="EH33">
        <v>100</v>
      </c>
      <c r="EI33">
        <v>2.2989999999999999</v>
      </c>
      <c r="EJ33">
        <v>0.72009999999999996</v>
      </c>
      <c r="EK33">
        <v>2.2994500000000402</v>
      </c>
      <c r="EL33">
        <v>0</v>
      </c>
      <c r="EM33">
        <v>0</v>
      </c>
      <c r="EN33">
        <v>0</v>
      </c>
      <c r="EO33">
        <v>0.72006190476190601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5.0999999999999996</v>
      </c>
      <c r="EX33">
        <v>5.2</v>
      </c>
      <c r="EY33">
        <v>2</v>
      </c>
      <c r="EZ33">
        <v>508.29899999999998</v>
      </c>
      <c r="FA33">
        <v>532.58000000000004</v>
      </c>
      <c r="FB33">
        <v>35.884799999999998</v>
      </c>
      <c r="FC33">
        <v>32.988900000000001</v>
      </c>
      <c r="FD33">
        <v>29.999400000000001</v>
      </c>
      <c r="FE33">
        <v>32.710599999999999</v>
      </c>
      <c r="FF33">
        <v>32.640799999999999</v>
      </c>
      <c r="FG33">
        <v>19.2394</v>
      </c>
      <c r="FH33">
        <v>0</v>
      </c>
      <c r="FI33">
        <v>100</v>
      </c>
      <c r="FJ33">
        <v>-999.9</v>
      </c>
      <c r="FK33">
        <v>400</v>
      </c>
      <c r="FL33">
        <v>37.999299999999998</v>
      </c>
      <c r="FM33">
        <v>101.512</v>
      </c>
      <c r="FN33">
        <v>100.824</v>
      </c>
    </row>
    <row r="34" spans="1:170" x14ac:dyDescent="0.25">
      <c r="A34">
        <v>18</v>
      </c>
      <c r="B34">
        <v>1607459060.0999999</v>
      </c>
      <c r="C34">
        <v>4913.5999999046298</v>
      </c>
      <c r="D34" t="s">
        <v>379</v>
      </c>
      <c r="E34" t="s">
        <v>380</v>
      </c>
      <c r="F34" t="s">
        <v>376</v>
      </c>
      <c r="G34" t="s">
        <v>325</v>
      </c>
      <c r="H34">
        <v>1607459052.3499999</v>
      </c>
      <c r="I34">
        <f t="shared" si="0"/>
        <v>2.2877724664299563E-4</v>
      </c>
      <c r="J34">
        <f t="shared" si="1"/>
        <v>-0.18850230603949081</v>
      </c>
      <c r="K34">
        <f t="shared" si="2"/>
        <v>400.19330000000002</v>
      </c>
      <c r="L34">
        <f t="shared" si="3"/>
        <v>420.69961502474962</v>
      </c>
      <c r="M34">
        <f t="shared" si="4"/>
        <v>42.975010255004314</v>
      </c>
      <c r="N34">
        <f t="shared" si="5"/>
        <v>40.880263630553237</v>
      </c>
      <c r="O34">
        <f t="shared" si="6"/>
        <v>7.3900089444750433E-3</v>
      </c>
      <c r="P34">
        <f t="shared" si="7"/>
        <v>2.9647347199111875</v>
      </c>
      <c r="Q34">
        <f t="shared" si="8"/>
        <v>7.3797905516688892E-3</v>
      </c>
      <c r="R34">
        <f t="shared" si="9"/>
        <v>4.6132859795268632E-3</v>
      </c>
      <c r="S34">
        <f t="shared" si="10"/>
        <v>231.29018201847472</v>
      </c>
      <c r="T34">
        <f t="shared" si="11"/>
        <v>38.372064915722817</v>
      </c>
      <c r="U34">
        <f t="shared" si="12"/>
        <v>37.262363333333298</v>
      </c>
      <c r="V34">
        <f t="shared" si="13"/>
        <v>6.3957309050865492</v>
      </c>
      <c r="W34">
        <f t="shared" si="14"/>
        <v>53.351707229628964</v>
      </c>
      <c r="X34">
        <f t="shared" si="15"/>
        <v>3.3805234330634404</v>
      </c>
      <c r="Y34">
        <f t="shared" si="16"/>
        <v>6.3362985152723672</v>
      </c>
      <c r="Z34">
        <f t="shared" si="17"/>
        <v>3.0152074720231088</v>
      </c>
      <c r="AA34">
        <f t="shared" si="18"/>
        <v>-10.089076576956106</v>
      </c>
      <c r="AB34">
        <f t="shared" si="19"/>
        <v>-27.373304117931308</v>
      </c>
      <c r="AC34">
        <f t="shared" si="20"/>
        <v>-2.2023192631085298</v>
      </c>
      <c r="AD34">
        <f t="shared" si="21"/>
        <v>191.62548206047879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52190.243867316509</v>
      </c>
      <c r="AJ34" t="s">
        <v>288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381</v>
      </c>
      <c r="AQ34">
        <v>618.02476000000001</v>
      </c>
      <c r="AR34">
        <v>659.87</v>
      </c>
      <c r="AS34">
        <f t="shared" si="27"/>
        <v>6.3414369497022172E-2</v>
      </c>
      <c r="AT34">
        <v>0.5</v>
      </c>
      <c r="AU34">
        <f t="shared" si="28"/>
        <v>1180.1782877578707</v>
      </c>
      <c r="AV34">
        <f t="shared" si="29"/>
        <v>-0.18850230603949081</v>
      </c>
      <c r="AW34">
        <f t="shared" si="30"/>
        <v>37.420131006120286</v>
      </c>
      <c r="AX34">
        <f t="shared" si="31"/>
        <v>0.25344386015427284</v>
      </c>
      <c r="AY34">
        <f t="shared" si="32"/>
        <v>3.2981895855432902E-4</v>
      </c>
      <c r="AZ34">
        <f t="shared" si="33"/>
        <v>3.9435191780199133</v>
      </c>
      <c r="BA34" t="s">
        <v>382</v>
      </c>
      <c r="BB34">
        <v>492.63</v>
      </c>
      <c r="BC34">
        <f t="shared" si="34"/>
        <v>167.24</v>
      </c>
      <c r="BD34">
        <f t="shared" si="35"/>
        <v>0.2502107151399186</v>
      </c>
      <c r="BE34">
        <f t="shared" si="36"/>
        <v>0.93961255845023384</v>
      </c>
      <c r="BF34">
        <f t="shared" si="37"/>
        <v>-0.75251852979014933</v>
      </c>
      <c r="BG34">
        <f t="shared" si="38"/>
        <v>1.0218357244522416</v>
      </c>
      <c r="BH34">
        <f t="shared" si="39"/>
        <v>1399.99166666667</v>
      </c>
      <c r="BI34">
        <f t="shared" si="40"/>
        <v>1180.1782877578707</v>
      </c>
      <c r="BJ34">
        <f t="shared" si="41"/>
        <v>0.84298950905031678</v>
      </c>
      <c r="BK34">
        <f t="shared" si="42"/>
        <v>0.19597901810063378</v>
      </c>
      <c r="BL34">
        <v>6</v>
      </c>
      <c r="BM34">
        <v>0.5</v>
      </c>
      <c r="BN34" t="s">
        <v>291</v>
      </c>
      <c r="BO34">
        <v>2</v>
      </c>
      <c r="BP34">
        <v>1607459052.3499999</v>
      </c>
      <c r="BQ34">
        <v>400.19330000000002</v>
      </c>
      <c r="BR34">
        <v>400.07696666666698</v>
      </c>
      <c r="BS34">
        <v>33.093299999999999</v>
      </c>
      <c r="BT34">
        <v>32.827860000000001</v>
      </c>
      <c r="BU34">
        <v>397.89376666666698</v>
      </c>
      <c r="BV34">
        <v>32.373233333333303</v>
      </c>
      <c r="BW34">
        <v>500.01413333333301</v>
      </c>
      <c r="BX34">
        <v>102.051266666667</v>
      </c>
      <c r="BY34">
        <v>0.100027796666667</v>
      </c>
      <c r="BZ34">
        <v>37.091103333333301</v>
      </c>
      <c r="CA34">
        <v>37.262363333333298</v>
      </c>
      <c r="CB34">
        <v>999.9</v>
      </c>
      <c r="CC34">
        <v>0</v>
      </c>
      <c r="CD34">
        <v>0</v>
      </c>
      <c r="CE34">
        <v>9996.8979999999992</v>
      </c>
      <c r="CF34">
        <v>0</v>
      </c>
      <c r="CG34">
        <v>195.368066666667</v>
      </c>
      <c r="CH34">
        <v>1399.99166666667</v>
      </c>
      <c r="CI34">
        <v>0.89999406666666704</v>
      </c>
      <c r="CJ34">
        <v>0.100005986666667</v>
      </c>
      <c r="CK34">
        <v>0</v>
      </c>
      <c r="CL34">
        <v>618.07363333333296</v>
      </c>
      <c r="CM34">
        <v>4.9997499999999997</v>
      </c>
      <c r="CN34">
        <v>8611.7886666666709</v>
      </c>
      <c r="CO34">
        <v>12177.96</v>
      </c>
      <c r="CP34">
        <v>48.851900000000001</v>
      </c>
      <c r="CQ34">
        <v>50.322499999999998</v>
      </c>
      <c r="CR34">
        <v>49.660133333333299</v>
      </c>
      <c r="CS34">
        <v>50.174599999999998</v>
      </c>
      <c r="CT34">
        <v>50.643533333333302</v>
      </c>
      <c r="CU34">
        <v>1255.4829999999999</v>
      </c>
      <c r="CV34">
        <v>139.50966666666699</v>
      </c>
      <c r="CW34">
        <v>0</v>
      </c>
      <c r="CX34">
        <v>157.40000009536701</v>
      </c>
      <c r="CY34">
        <v>0</v>
      </c>
      <c r="CZ34">
        <v>618.02476000000001</v>
      </c>
      <c r="DA34">
        <v>-13.055461545723301</v>
      </c>
      <c r="DB34">
        <v>-182.51461535019001</v>
      </c>
      <c r="DC34">
        <v>8611.0103999999992</v>
      </c>
      <c r="DD34">
        <v>15</v>
      </c>
      <c r="DE34">
        <v>1607458595.5999999</v>
      </c>
      <c r="DF34" t="s">
        <v>373</v>
      </c>
      <c r="DG34">
        <v>1607458595.5999999</v>
      </c>
      <c r="DH34">
        <v>1607458589.0999999</v>
      </c>
      <c r="DI34">
        <v>7</v>
      </c>
      <c r="DJ34">
        <v>3.5999999999999997E-2</v>
      </c>
      <c r="DK34">
        <v>-0.08</v>
      </c>
      <c r="DL34">
        <v>2.2989999999999999</v>
      </c>
      <c r="DM34">
        <v>0.72</v>
      </c>
      <c r="DN34">
        <v>400</v>
      </c>
      <c r="DO34">
        <v>35</v>
      </c>
      <c r="DP34">
        <v>0.06</v>
      </c>
      <c r="DQ34">
        <v>0.03</v>
      </c>
      <c r="DR34">
        <v>-0.18945456116661599</v>
      </c>
      <c r="DS34">
        <v>-0.115912520735652</v>
      </c>
      <c r="DT34">
        <v>2.5009683102781299E-2</v>
      </c>
      <c r="DU34">
        <v>1</v>
      </c>
      <c r="DV34">
        <v>0.11765314516129</v>
      </c>
      <c r="DW34">
        <v>-7.6110769354839E-2</v>
      </c>
      <c r="DX34">
        <v>2.8837802818823002E-2</v>
      </c>
      <c r="DY34">
        <v>1</v>
      </c>
      <c r="DZ34">
        <v>0.262912419354839</v>
      </c>
      <c r="EA34">
        <v>0.54866487096774197</v>
      </c>
      <c r="EB34">
        <v>4.09890859988081E-2</v>
      </c>
      <c r="EC34">
        <v>0</v>
      </c>
      <c r="ED34">
        <v>2</v>
      </c>
      <c r="EE34">
        <v>3</v>
      </c>
      <c r="EF34" t="s">
        <v>298</v>
      </c>
      <c r="EG34">
        <v>100</v>
      </c>
      <c r="EH34">
        <v>100</v>
      </c>
      <c r="EI34">
        <v>2.2989999999999999</v>
      </c>
      <c r="EJ34">
        <v>0.72</v>
      </c>
      <c r="EK34">
        <v>2.2994500000000402</v>
      </c>
      <c r="EL34">
        <v>0</v>
      </c>
      <c r="EM34">
        <v>0</v>
      </c>
      <c r="EN34">
        <v>0</v>
      </c>
      <c r="EO34">
        <v>0.72006190476190601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7.7</v>
      </c>
      <c r="EX34">
        <v>7.8</v>
      </c>
      <c r="EY34">
        <v>2</v>
      </c>
      <c r="EZ34">
        <v>515.50199999999995</v>
      </c>
      <c r="FA34">
        <v>532.56399999999996</v>
      </c>
      <c r="FB34">
        <v>35.750700000000002</v>
      </c>
      <c r="FC34">
        <v>32.618499999999997</v>
      </c>
      <c r="FD34">
        <v>29.998899999999999</v>
      </c>
      <c r="FE34">
        <v>32.397199999999998</v>
      </c>
      <c r="FF34">
        <v>32.334800000000001</v>
      </c>
      <c r="FG34">
        <v>19.116</v>
      </c>
      <c r="FH34">
        <v>0</v>
      </c>
      <c r="FI34">
        <v>100</v>
      </c>
      <c r="FJ34">
        <v>-999.9</v>
      </c>
      <c r="FK34">
        <v>400</v>
      </c>
      <c r="FL34">
        <v>34.667299999999997</v>
      </c>
      <c r="FM34">
        <v>101.59</v>
      </c>
      <c r="FN34">
        <v>100.90900000000001</v>
      </c>
    </row>
    <row r="35" spans="1:170" x14ac:dyDescent="0.25">
      <c r="A35">
        <v>19</v>
      </c>
      <c r="B35">
        <v>1607459290.5999999</v>
      </c>
      <c r="C35">
        <v>5144.0999999046298</v>
      </c>
      <c r="D35" t="s">
        <v>383</v>
      </c>
      <c r="E35" t="s">
        <v>384</v>
      </c>
      <c r="F35" t="s">
        <v>385</v>
      </c>
      <c r="G35" t="s">
        <v>325</v>
      </c>
      <c r="H35">
        <v>1607459282.8499999</v>
      </c>
      <c r="I35">
        <f t="shared" si="0"/>
        <v>3.5551444750401336E-4</v>
      </c>
      <c r="J35">
        <f t="shared" si="1"/>
        <v>1.9074243748792916</v>
      </c>
      <c r="K35">
        <f t="shared" si="2"/>
        <v>397.660666666667</v>
      </c>
      <c r="L35">
        <f t="shared" si="3"/>
        <v>135.42307265431205</v>
      </c>
      <c r="M35">
        <f t="shared" si="4"/>
        <v>13.831309309438852</v>
      </c>
      <c r="N35">
        <f t="shared" si="5"/>
        <v>40.614701564956697</v>
      </c>
      <c r="O35">
        <f t="shared" si="6"/>
        <v>1.2239985215323972E-2</v>
      </c>
      <c r="P35">
        <f t="shared" si="7"/>
        <v>2.9648822021695773</v>
      </c>
      <c r="Q35">
        <f t="shared" si="8"/>
        <v>1.221198202221889E-2</v>
      </c>
      <c r="R35">
        <f t="shared" si="9"/>
        <v>7.6349993522057602E-3</v>
      </c>
      <c r="S35">
        <f t="shared" si="10"/>
        <v>231.29164923273404</v>
      </c>
      <c r="T35">
        <f t="shared" si="11"/>
        <v>37.973711945767704</v>
      </c>
      <c r="U35">
        <f t="shared" si="12"/>
        <v>36.687083333333298</v>
      </c>
      <c r="V35">
        <f t="shared" si="13"/>
        <v>6.197987584991969</v>
      </c>
      <c r="W35">
        <f t="shared" si="14"/>
        <v>54.161281809785365</v>
      </c>
      <c r="X35">
        <f t="shared" si="15"/>
        <v>3.3638488522630294</v>
      </c>
      <c r="Y35">
        <f t="shared" si="16"/>
        <v>6.2107999291391955</v>
      </c>
      <c r="Z35">
        <f t="shared" si="17"/>
        <v>2.8341387327289396</v>
      </c>
      <c r="AA35">
        <f t="shared" si="18"/>
        <v>-15.67818713492699</v>
      </c>
      <c r="AB35">
        <f t="shared" si="19"/>
        <v>6.0345958395551174</v>
      </c>
      <c r="AC35">
        <f t="shared" si="20"/>
        <v>0.48328202719758612</v>
      </c>
      <c r="AD35">
        <f t="shared" si="21"/>
        <v>222.13133996455977</v>
      </c>
      <c r="AE35">
        <v>0</v>
      </c>
      <c r="AF35">
        <v>0</v>
      </c>
      <c r="AG35">
        <f t="shared" si="22"/>
        <v>1</v>
      </c>
      <c r="AH35">
        <f t="shared" si="23"/>
        <v>0</v>
      </c>
      <c r="AI35">
        <f t="shared" si="24"/>
        <v>52255.789967902769</v>
      </c>
      <c r="AJ35" t="s">
        <v>288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386</v>
      </c>
      <c r="AQ35">
        <v>1051.80923076923</v>
      </c>
      <c r="AR35">
        <v>1177.42</v>
      </c>
      <c r="AS35">
        <f t="shared" si="27"/>
        <v>0.10668306061623722</v>
      </c>
      <c r="AT35">
        <v>0.5</v>
      </c>
      <c r="AU35">
        <f t="shared" si="28"/>
        <v>1180.1853607473859</v>
      </c>
      <c r="AV35">
        <f t="shared" si="29"/>
        <v>1.9074243748792916</v>
      </c>
      <c r="AW35">
        <f t="shared" si="30"/>
        <v>62.952893189504579</v>
      </c>
      <c r="AX35">
        <f t="shared" si="31"/>
        <v>0.42211785089432835</v>
      </c>
      <c r="AY35">
        <f t="shared" si="32"/>
        <v>2.105747060886867E-3</v>
      </c>
      <c r="AZ35">
        <f t="shared" si="33"/>
        <v>1.7705321805303118</v>
      </c>
      <c r="BA35" t="s">
        <v>387</v>
      </c>
      <c r="BB35">
        <v>680.41</v>
      </c>
      <c r="BC35">
        <f t="shared" si="34"/>
        <v>497.0100000000001</v>
      </c>
      <c r="BD35">
        <f t="shared" si="35"/>
        <v>0.25273288109046105</v>
      </c>
      <c r="BE35">
        <f t="shared" si="36"/>
        <v>0.80748507748860221</v>
      </c>
      <c r="BF35">
        <f t="shared" si="37"/>
        <v>0.27191828497017784</v>
      </c>
      <c r="BG35">
        <f t="shared" si="38"/>
        <v>0.81860421001249317</v>
      </c>
      <c r="BH35">
        <f t="shared" si="39"/>
        <v>1400</v>
      </c>
      <c r="BI35">
        <f t="shared" si="40"/>
        <v>1180.1853607473859</v>
      </c>
      <c r="BJ35">
        <f t="shared" si="41"/>
        <v>0.84298954339098986</v>
      </c>
      <c r="BK35">
        <f t="shared" si="42"/>
        <v>0.19597908678197978</v>
      </c>
      <c r="BL35">
        <v>6</v>
      </c>
      <c r="BM35">
        <v>0.5</v>
      </c>
      <c r="BN35" t="s">
        <v>291</v>
      </c>
      <c r="BO35">
        <v>2</v>
      </c>
      <c r="BP35">
        <v>1607459282.8499999</v>
      </c>
      <c r="BQ35">
        <v>397.660666666667</v>
      </c>
      <c r="BR35">
        <v>400.11916666666701</v>
      </c>
      <c r="BS35">
        <v>32.93562</v>
      </c>
      <c r="BT35">
        <v>32.523063333333297</v>
      </c>
      <c r="BU35">
        <v>395.44366666666701</v>
      </c>
      <c r="BV35">
        <v>32.266620000000003</v>
      </c>
      <c r="BW35">
        <v>500.01183333333302</v>
      </c>
      <c r="BX35">
        <v>102.034066666667</v>
      </c>
      <c r="BY35">
        <v>0.10000132</v>
      </c>
      <c r="BZ35">
        <v>36.724836666666697</v>
      </c>
      <c r="CA35">
        <v>36.687083333333298</v>
      </c>
      <c r="CB35">
        <v>999.9</v>
      </c>
      <c r="CC35">
        <v>0</v>
      </c>
      <c r="CD35">
        <v>0</v>
      </c>
      <c r="CE35">
        <v>9999.4186666666701</v>
      </c>
      <c r="CF35">
        <v>0</v>
      </c>
      <c r="CG35">
        <v>210.838766666667</v>
      </c>
      <c r="CH35">
        <v>1400</v>
      </c>
      <c r="CI35">
        <v>0.89999166666666697</v>
      </c>
      <c r="CJ35">
        <v>0.10000829999999999</v>
      </c>
      <c r="CK35">
        <v>0</v>
      </c>
      <c r="CL35">
        <v>1051.77933333333</v>
      </c>
      <c r="CM35">
        <v>4.9997499999999997</v>
      </c>
      <c r="CN35">
        <v>14643.7833333333</v>
      </c>
      <c r="CO35">
        <v>12178.0233333333</v>
      </c>
      <c r="CP35">
        <v>49.135266666666702</v>
      </c>
      <c r="CQ35">
        <v>50.612400000000001</v>
      </c>
      <c r="CR35">
        <v>49.991533333333301</v>
      </c>
      <c r="CS35">
        <v>50.424599999999998</v>
      </c>
      <c r="CT35">
        <v>50.8832666666667</v>
      </c>
      <c r="CU35">
        <v>1255.4880000000001</v>
      </c>
      <c r="CV35">
        <v>139.512</v>
      </c>
      <c r="CW35">
        <v>0</v>
      </c>
      <c r="CX35">
        <v>229.40000009536701</v>
      </c>
      <c r="CY35">
        <v>0</v>
      </c>
      <c r="CZ35">
        <v>1051.80923076923</v>
      </c>
      <c r="DA35">
        <v>-26.188034216922201</v>
      </c>
      <c r="DB35">
        <v>-382.66666686672397</v>
      </c>
      <c r="DC35">
        <v>14643.9538461538</v>
      </c>
      <c r="DD35">
        <v>15</v>
      </c>
      <c r="DE35">
        <v>1607459310.5999999</v>
      </c>
      <c r="DF35" t="s">
        <v>388</v>
      </c>
      <c r="DG35">
        <v>1607459310.5999999</v>
      </c>
      <c r="DH35">
        <v>1607459310.5999999</v>
      </c>
      <c r="DI35">
        <v>8</v>
      </c>
      <c r="DJ35">
        <v>-8.2000000000000003E-2</v>
      </c>
      <c r="DK35">
        <v>-5.0999999999999997E-2</v>
      </c>
      <c r="DL35">
        <v>2.2170000000000001</v>
      </c>
      <c r="DM35">
        <v>0.66900000000000004</v>
      </c>
      <c r="DN35">
        <v>401</v>
      </c>
      <c r="DO35">
        <v>33</v>
      </c>
      <c r="DP35">
        <v>0.37</v>
      </c>
      <c r="DQ35">
        <v>0.14000000000000001</v>
      </c>
      <c r="DR35">
        <v>1.8245304861245299</v>
      </c>
      <c r="DS35">
        <v>8.4861458501768197E-2</v>
      </c>
      <c r="DT35">
        <v>2.2517885028164701E-2</v>
      </c>
      <c r="DU35">
        <v>1</v>
      </c>
      <c r="DV35">
        <v>-2.37758516129032</v>
      </c>
      <c r="DW35">
        <v>-8.5575967741934905E-2</v>
      </c>
      <c r="DX35">
        <v>3.0833603042571701E-2</v>
      </c>
      <c r="DY35">
        <v>1</v>
      </c>
      <c r="DZ35">
        <v>0.46193861290322602</v>
      </c>
      <c r="EA35">
        <v>0.13646961290322401</v>
      </c>
      <c r="EB35">
        <v>1.04595617581587E-2</v>
      </c>
      <c r="EC35">
        <v>1</v>
      </c>
      <c r="ED35">
        <v>3</v>
      </c>
      <c r="EE35">
        <v>3</v>
      </c>
      <c r="EF35" t="s">
        <v>310</v>
      </c>
      <c r="EG35">
        <v>100</v>
      </c>
      <c r="EH35">
        <v>100</v>
      </c>
      <c r="EI35">
        <v>2.2170000000000001</v>
      </c>
      <c r="EJ35">
        <v>0.66900000000000004</v>
      </c>
      <c r="EK35">
        <v>2.2994500000000402</v>
      </c>
      <c r="EL35">
        <v>0</v>
      </c>
      <c r="EM35">
        <v>0</v>
      </c>
      <c r="EN35">
        <v>0</v>
      </c>
      <c r="EO35">
        <v>0.72006190476190601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11.6</v>
      </c>
      <c r="EX35">
        <v>11.7</v>
      </c>
      <c r="EY35">
        <v>2</v>
      </c>
      <c r="EZ35">
        <v>511.17899999999997</v>
      </c>
      <c r="FA35">
        <v>534.26</v>
      </c>
      <c r="FB35">
        <v>35.395000000000003</v>
      </c>
      <c r="FC35">
        <v>32.067100000000003</v>
      </c>
      <c r="FD35">
        <v>29.999600000000001</v>
      </c>
      <c r="FE35">
        <v>31.891300000000001</v>
      </c>
      <c r="FF35">
        <v>31.848500000000001</v>
      </c>
      <c r="FG35">
        <v>18.923999999999999</v>
      </c>
      <c r="FH35">
        <v>0</v>
      </c>
      <c r="FI35">
        <v>100</v>
      </c>
      <c r="FJ35">
        <v>-999.9</v>
      </c>
      <c r="FK35">
        <v>400</v>
      </c>
      <c r="FL35">
        <v>33.025500000000001</v>
      </c>
      <c r="FM35">
        <v>101.678</v>
      </c>
      <c r="FN35">
        <v>101.008</v>
      </c>
    </row>
    <row r="36" spans="1:170" x14ac:dyDescent="0.25">
      <c r="A36">
        <v>20</v>
      </c>
      <c r="B36">
        <v>1607459529.5999999</v>
      </c>
      <c r="C36">
        <v>5383.0999999046298</v>
      </c>
      <c r="D36" t="s">
        <v>389</v>
      </c>
      <c r="E36" t="s">
        <v>390</v>
      </c>
      <c r="F36" t="s">
        <v>385</v>
      </c>
      <c r="G36" t="s">
        <v>325</v>
      </c>
      <c r="H36">
        <v>1607459521.8499999</v>
      </c>
      <c r="I36">
        <f t="shared" si="0"/>
        <v>4.8700022341695049E-4</v>
      </c>
      <c r="J36">
        <f t="shared" si="1"/>
        <v>2.6753921918487422</v>
      </c>
      <c r="K36">
        <f t="shared" si="2"/>
        <v>396.68029999999999</v>
      </c>
      <c r="L36">
        <f t="shared" si="3"/>
        <v>132.32923293919717</v>
      </c>
      <c r="M36">
        <f t="shared" si="4"/>
        <v>13.516116484686561</v>
      </c>
      <c r="N36">
        <f t="shared" si="5"/>
        <v>40.51695171877823</v>
      </c>
      <c r="O36">
        <f t="shared" si="6"/>
        <v>1.7018950835700354E-2</v>
      </c>
      <c r="P36">
        <f t="shared" si="7"/>
        <v>2.9650187564377668</v>
      </c>
      <c r="Q36">
        <f t="shared" si="8"/>
        <v>1.6964866344030674E-2</v>
      </c>
      <c r="R36">
        <f t="shared" si="9"/>
        <v>1.060788633612474E-2</v>
      </c>
      <c r="S36">
        <f t="shared" si="10"/>
        <v>231.29408309982554</v>
      </c>
      <c r="T36">
        <f t="shared" si="11"/>
        <v>37.807064224991393</v>
      </c>
      <c r="U36">
        <f t="shared" si="12"/>
        <v>36.524276666666701</v>
      </c>
      <c r="V36">
        <f t="shared" si="13"/>
        <v>6.1429984301878822</v>
      </c>
      <c r="W36">
        <f t="shared" si="14"/>
        <v>54.286273906549944</v>
      </c>
      <c r="X36">
        <f t="shared" si="15"/>
        <v>3.3471387898353235</v>
      </c>
      <c r="Y36">
        <f t="shared" si="16"/>
        <v>6.1657184200875363</v>
      </c>
      <c r="Z36">
        <f t="shared" si="17"/>
        <v>2.7958596403525586</v>
      </c>
      <c r="AA36">
        <f t="shared" si="18"/>
        <v>-21.476709852687517</v>
      </c>
      <c r="AB36">
        <f t="shared" si="19"/>
        <v>10.777093148506413</v>
      </c>
      <c r="AC36">
        <f t="shared" si="20"/>
        <v>0.86180983245309406</v>
      </c>
      <c r="AD36">
        <f t="shared" si="21"/>
        <v>221.45627622809755</v>
      </c>
      <c r="AE36">
        <v>0</v>
      </c>
      <c r="AF36">
        <v>0</v>
      </c>
      <c r="AG36">
        <f t="shared" si="22"/>
        <v>1</v>
      </c>
      <c r="AH36">
        <f t="shared" si="23"/>
        <v>0</v>
      </c>
      <c r="AI36">
        <f t="shared" si="24"/>
        <v>52282.268194546021</v>
      </c>
      <c r="AJ36" t="s">
        <v>288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391</v>
      </c>
      <c r="AQ36">
        <v>840.71684000000005</v>
      </c>
      <c r="AR36">
        <v>957.67</v>
      </c>
      <c r="AS36">
        <f t="shared" si="27"/>
        <v>0.12212261008489345</v>
      </c>
      <c r="AT36">
        <v>0.5</v>
      </c>
      <c r="AU36">
        <f t="shared" si="28"/>
        <v>1180.1992407473583</v>
      </c>
      <c r="AV36">
        <f t="shared" si="29"/>
        <v>2.6753921918487422</v>
      </c>
      <c r="AW36">
        <f t="shared" si="30"/>
        <v>72.06450585013846</v>
      </c>
      <c r="AX36">
        <f t="shared" si="31"/>
        <v>0.39392483840989068</v>
      </c>
      <c r="AY36">
        <f t="shared" si="32"/>
        <v>2.7564326084508601E-3</v>
      </c>
      <c r="AZ36">
        <f t="shared" si="33"/>
        <v>2.4062672945795525</v>
      </c>
      <c r="BA36" t="s">
        <v>392</v>
      </c>
      <c r="BB36">
        <v>580.41999999999996</v>
      </c>
      <c r="BC36">
        <f t="shared" si="34"/>
        <v>377.25</v>
      </c>
      <c r="BD36">
        <f t="shared" si="35"/>
        <v>0.31001500331345239</v>
      </c>
      <c r="BE36">
        <f t="shared" si="36"/>
        <v>0.85932221086938687</v>
      </c>
      <c r="BF36">
        <f t="shared" si="37"/>
        <v>0.48289225062013408</v>
      </c>
      <c r="BG36">
        <f t="shared" si="38"/>
        <v>0.90489563170727572</v>
      </c>
      <c r="BH36">
        <f t="shared" si="39"/>
        <v>1400.0166666666701</v>
      </c>
      <c r="BI36">
        <f t="shared" si="40"/>
        <v>1180.1992407473583</v>
      </c>
      <c r="BJ36">
        <f t="shared" si="41"/>
        <v>0.84298942208832428</v>
      </c>
      <c r="BK36">
        <f t="shared" si="42"/>
        <v>0.19597884417664863</v>
      </c>
      <c r="BL36">
        <v>6</v>
      </c>
      <c r="BM36">
        <v>0.5</v>
      </c>
      <c r="BN36" t="s">
        <v>291</v>
      </c>
      <c r="BO36">
        <v>2</v>
      </c>
      <c r="BP36">
        <v>1607459521.8499999</v>
      </c>
      <c r="BQ36">
        <v>396.68029999999999</v>
      </c>
      <c r="BR36">
        <v>400.12253333333302</v>
      </c>
      <c r="BS36">
        <v>32.7700866666667</v>
      </c>
      <c r="BT36">
        <v>32.204846666666697</v>
      </c>
      <c r="BU36">
        <v>394.4631</v>
      </c>
      <c r="BV36">
        <v>32.101500000000001</v>
      </c>
      <c r="BW36">
        <v>500.00833333333298</v>
      </c>
      <c r="BX36">
        <v>102.0401</v>
      </c>
      <c r="BY36">
        <v>9.9965233333333306E-2</v>
      </c>
      <c r="BZ36">
        <v>36.591696666666699</v>
      </c>
      <c r="CA36">
        <v>36.524276666666701</v>
      </c>
      <c r="CB36">
        <v>999.9</v>
      </c>
      <c r="CC36">
        <v>0</v>
      </c>
      <c r="CD36">
        <v>0</v>
      </c>
      <c r="CE36">
        <v>9999.6010000000006</v>
      </c>
      <c r="CF36">
        <v>0</v>
      </c>
      <c r="CG36">
        <v>225.3877</v>
      </c>
      <c r="CH36">
        <v>1400.0166666666701</v>
      </c>
      <c r="CI36">
        <v>0.89999426666666704</v>
      </c>
      <c r="CJ36">
        <v>0.10000568999999999</v>
      </c>
      <c r="CK36">
        <v>0</v>
      </c>
      <c r="CL36">
        <v>840.65313333333302</v>
      </c>
      <c r="CM36">
        <v>4.9997499999999997</v>
      </c>
      <c r="CN36">
        <v>11701.82</v>
      </c>
      <c r="CO36">
        <v>12178.166666666701</v>
      </c>
      <c r="CP36">
        <v>49.378999999999998</v>
      </c>
      <c r="CQ36">
        <v>50.778933333333299</v>
      </c>
      <c r="CR36">
        <v>50.195733333333301</v>
      </c>
      <c r="CS36">
        <v>50.591466666666697</v>
      </c>
      <c r="CT36">
        <v>51.095599999999997</v>
      </c>
      <c r="CU36">
        <v>1255.50866666667</v>
      </c>
      <c r="CV36">
        <v>139.50800000000001</v>
      </c>
      <c r="CW36">
        <v>0</v>
      </c>
      <c r="CX36">
        <v>238.299999952316</v>
      </c>
      <c r="CY36">
        <v>0</v>
      </c>
      <c r="CZ36">
        <v>840.71684000000005</v>
      </c>
      <c r="DA36">
        <v>2.73976922709618</v>
      </c>
      <c r="DB36">
        <v>31.9461537570002</v>
      </c>
      <c r="DC36">
        <v>11701.94</v>
      </c>
      <c r="DD36">
        <v>15</v>
      </c>
      <c r="DE36">
        <v>1607459310.5999999</v>
      </c>
      <c r="DF36" t="s">
        <v>388</v>
      </c>
      <c r="DG36">
        <v>1607459310.5999999</v>
      </c>
      <c r="DH36">
        <v>1607459310.5999999</v>
      </c>
      <c r="DI36">
        <v>8</v>
      </c>
      <c r="DJ36">
        <v>-8.2000000000000003E-2</v>
      </c>
      <c r="DK36">
        <v>-5.0999999999999997E-2</v>
      </c>
      <c r="DL36">
        <v>2.2170000000000001</v>
      </c>
      <c r="DM36">
        <v>0.66900000000000004</v>
      </c>
      <c r="DN36">
        <v>401</v>
      </c>
      <c r="DO36">
        <v>33</v>
      </c>
      <c r="DP36">
        <v>0.37</v>
      </c>
      <c r="DQ36">
        <v>0.14000000000000001</v>
      </c>
      <c r="DR36">
        <v>2.6760145417928198</v>
      </c>
      <c r="DS36">
        <v>-4.4866016520914501E-2</v>
      </c>
      <c r="DT36">
        <v>2.5409770618845001E-2</v>
      </c>
      <c r="DU36">
        <v>1</v>
      </c>
      <c r="DV36">
        <v>-3.44215064516129</v>
      </c>
      <c r="DW36">
        <v>-5.9493870967725501E-2</v>
      </c>
      <c r="DX36">
        <v>2.9922201050604499E-2</v>
      </c>
      <c r="DY36">
        <v>1</v>
      </c>
      <c r="DZ36">
        <v>0.56215232258064496</v>
      </c>
      <c r="EA36">
        <v>0.23861825806451401</v>
      </c>
      <c r="EB36">
        <v>1.7830834236607099E-2</v>
      </c>
      <c r="EC36">
        <v>0</v>
      </c>
      <c r="ED36">
        <v>2</v>
      </c>
      <c r="EE36">
        <v>3</v>
      </c>
      <c r="EF36" t="s">
        <v>298</v>
      </c>
      <c r="EG36">
        <v>100</v>
      </c>
      <c r="EH36">
        <v>100</v>
      </c>
      <c r="EI36">
        <v>2.218</v>
      </c>
      <c r="EJ36">
        <v>0.66859999999999997</v>
      </c>
      <c r="EK36">
        <v>2.2172999999999701</v>
      </c>
      <c r="EL36">
        <v>0</v>
      </c>
      <c r="EM36">
        <v>0</v>
      </c>
      <c r="EN36">
        <v>0</v>
      </c>
      <c r="EO36">
        <v>0.66857999999998796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3.6</v>
      </c>
      <c r="EX36">
        <v>3.6</v>
      </c>
      <c r="EY36">
        <v>2</v>
      </c>
      <c r="EZ36">
        <v>512.51900000000001</v>
      </c>
      <c r="FA36">
        <v>534.11</v>
      </c>
      <c r="FB36">
        <v>35.188200000000002</v>
      </c>
      <c r="FC36">
        <v>31.721900000000002</v>
      </c>
      <c r="FD36">
        <v>29.999400000000001</v>
      </c>
      <c r="FE36">
        <v>31.522200000000002</v>
      </c>
      <c r="FF36">
        <v>31.4726</v>
      </c>
      <c r="FG36">
        <v>18.648800000000001</v>
      </c>
      <c r="FH36">
        <v>0</v>
      </c>
      <c r="FI36">
        <v>100</v>
      </c>
      <c r="FJ36">
        <v>-999.9</v>
      </c>
      <c r="FK36">
        <v>400</v>
      </c>
      <c r="FL36">
        <v>33.025500000000001</v>
      </c>
      <c r="FM36">
        <v>101.73699999999999</v>
      </c>
      <c r="FN36">
        <v>101.081</v>
      </c>
    </row>
    <row r="37" spans="1:170" x14ac:dyDescent="0.25">
      <c r="A37">
        <v>21</v>
      </c>
      <c r="B37">
        <v>1607459898</v>
      </c>
      <c r="C37">
        <v>5751.5</v>
      </c>
      <c r="D37" t="s">
        <v>393</v>
      </c>
      <c r="E37" t="s">
        <v>394</v>
      </c>
      <c r="F37" t="s">
        <v>395</v>
      </c>
      <c r="G37" t="s">
        <v>396</v>
      </c>
      <c r="H37">
        <v>1607459890.25</v>
      </c>
      <c r="I37">
        <f t="shared" si="0"/>
        <v>4.1224833240801034E-4</v>
      </c>
      <c r="J37">
        <f t="shared" si="1"/>
        <v>4.7453765115365796</v>
      </c>
      <c r="K37">
        <f t="shared" si="2"/>
        <v>394.23880000000003</v>
      </c>
      <c r="L37">
        <f t="shared" si="3"/>
        <v>-107.08732722433339</v>
      </c>
      <c r="M37">
        <f t="shared" si="4"/>
        <v>-10.935778480811193</v>
      </c>
      <c r="N37">
        <f t="shared" si="5"/>
        <v>40.259742185078757</v>
      </c>
      <c r="O37">
        <f t="shared" si="6"/>
        <v>1.5371758509586605E-2</v>
      </c>
      <c r="P37">
        <f t="shared" si="7"/>
        <v>2.9642284147133058</v>
      </c>
      <c r="Q37">
        <f t="shared" si="8"/>
        <v>1.532761021285353E-2</v>
      </c>
      <c r="R37">
        <f t="shared" si="9"/>
        <v>9.5837122953034704E-3</v>
      </c>
      <c r="S37">
        <f t="shared" si="10"/>
        <v>231.28837424530698</v>
      </c>
      <c r="T37">
        <f t="shared" si="11"/>
        <v>38.053156622919246</v>
      </c>
      <c r="U37">
        <f t="shared" si="12"/>
        <v>36.945916666666697</v>
      </c>
      <c r="V37">
        <f t="shared" si="13"/>
        <v>6.2862904672736457</v>
      </c>
      <c r="W37">
        <f t="shared" si="14"/>
        <v>58.846489383971246</v>
      </c>
      <c r="X37">
        <f t="shared" si="15"/>
        <v>3.6736261947864568</v>
      </c>
      <c r="Y37">
        <f t="shared" si="16"/>
        <v>6.2427278725433846</v>
      </c>
      <c r="Z37">
        <f t="shared" si="17"/>
        <v>2.6126642724871889</v>
      </c>
      <c r="AA37">
        <f t="shared" si="18"/>
        <v>-18.180151459193254</v>
      </c>
      <c r="AB37">
        <f t="shared" si="19"/>
        <v>-20.342427112824282</v>
      </c>
      <c r="AC37">
        <f t="shared" si="20"/>
        <v>-1.6322719394149978</v>
      </c>
      <c r="AD37">
        <f t="shared" si="21"/>
        <v>191.13352373387443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52221.124275183589</v>
      </c>
      <c r="AJ37" t="s">
        <v>288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397</v>
      </c>
      <c r="AQ37">
        <v>1021.9612</v>
      </c>
      <c r="AR37">
        <v>1196.1199999999999</v>
      </c>
      <c r="AS37">
        <f t="shared" si="27"/>
        <v>0.14560311674413928</v>
      </c>
      <c r="AT37">
        <v>0.5</v>
      </c>
      <c r="AU37">
        <f t="shared" si="28"/>
        <v>1180.1720407473181</v>
      </c>
      <c r="AV37">
        <f t="shared" si="29"/>
        <v>4.7453765115365796</v>
      </c>
      <c r="AW37">
        <f t="shared" si="30"/>
        <v>85.918363713550434</v>
      </c>
      <c r="AX37">
        <f t="shared" si="31"/>
        <v>0.38043841755007851</v>
      </c>
      <c r="AY37">
        <f t="shared" si="32"/>
        <v>4.5104644132918544E-3</v>
      </c>
      <c r="AZ37">
        <f t="shared" si="33"/>
        <v>1.7272180048824535</v>
      </c>
      <c r="BA37" t="s">
        <v>398</v>
      </c>
      <c r="BB37">
        <v>741.07</v>
      </c>
      <c r="BC37">
        <f t="shared" si="34"/>
        <v>455.04999999999984</v>
      </c>
      <c r="BD37">
        <f t="shared" si="35"/>
        <v>0.38272453576530047</v>
      </c>
      <c r="BE37">
        <f t="shared" si="36"/>
        <v>0.81949694765193326</v>
      </c>
      <c r="BF37">
        <f t="shared" si="37"/>
        <v>0.3623453834286115</v>
      </c>
      <c r="BG37">
        <f t="shared" si="38"/>
        <v>0.81126109471923991</v>
      </c>
      <c r="BH37">
        <f t="shared" si="39"/>
        <v>1399.9846666666699</v>
      </c>
      <c r="BI37">
        <f t="shared" si="40"/>
        <v>1180.1720407473181</v>
      </c>
      <c r="BJ37">
        <f t="shared" si="41"/>
        <v>0.84298926184475975</v>
      </c>
      <c r="BK37">
        <f t="shared" si="42"/>
        <v>0.19597852368951962</v>
      </c>
      <c r="BL37">
        <v>6</v>
      </c>
      <c r="BM37">
        <v>0.5</v>
      </c>
      <c r="BN37" t="s">
        <v>291</v>
      </c>
      <c r="BO37">
        <v>2</v>
      </c>
      <c r="BP37">
        <v>1607459890.25</v>
      </c>
      <c r="BQ37">
        <v>394.23880000000003</v>
      </c>
      <c r="BR37">
        <v>400.12813333333298</v>
      </c>
      <c r="BS37">
        <v>35.9735533333333</v>
      </c>
      <c r="BT37">
        <v>35.496663333333302</v>
      </c>
      <c r="BU37">
        <v>392.02159999999998</v>
      </c>
      <c r="BV37">
        <v>35.304960000000001</v>
      </c>
      <c r="BW37">
        <v>500.01253333333301</v>
      </c>
      <c r="BX37">
        <v>102.0202</v>
      </c>
      <c r="BY37">
        <v>9.9992596666666697E-2</v>
      </c>
      <c r="BZ37">
        <v>36.818623333333299</v>
      </c>
      <c r="CA37">
        <v>36.945916666666697</v>
      </c>
      <c r="CB37">
        <v>999.9</v>
      </c>
      <c r="CC37">
        <v>0</v>
      </c>
      <c r="CD37">
        <v>0</v>
      </c>
      <c r="CE37">
        <v>9997.0740000000005</v>
      </c>
      <c r="CF37">
        <v>0</v>
      </c>
      <c r="CG37">
        <v>657.441466666667</v>
      </c>
      <c r="CH37">
        <v>1399.9846666666699</v>
      </c>
      <c r="CI37">
        <v>0.90000080000000005</v>
      </c>
      <c r="CJ37">
        <v>9.999893E-2</v>
      </c>
      <c r="CK37">
        <v>0</v>
      </c>
      <c r="CL37">
        <v>1022.698</v>
      </c>
      <c r="CM37">
        <v>4.9997499999999997</v>
      </c>
      <c r="CN37">
        <v>14211.03</v>
      </c>
      <c r="CO37">
        <v>12177.93</v>
      </c>
      <c r="CP37">
        <v>49.7956</v>
      </c>
      <c r="CQ37">
        <v>51.337200000000003</v>
      </c>
      <c r="CR37">
        <v>50.662199999999999</v>
      </c>
      <c r="CS37">
        <v>50.995800000000003</v>
      </c>
      <c r="CT37">
        <v>51.495800000000003</v>
      </c>
      <c r="CU37">
        <v>1255.4873333333301</v>
      </c>
      <c r="CV37">
        <v>139.49733333333299</v>
      </c>
      <c r="CW37">
        <v>0</v>
      </c>
      <c r="CX37">
        <v>367.40000009536698</v>
      </c>
      <c r="CY37">
        <v>0</v>
      </c>
      <c r="CZ37">
        <v>1021.9612</v>
      </c>
      <c r="DA37">
        <v>-107.493076939765</v>
      </c>
      <c r="DB37">
        <v>-1465.3999999303101</v>
      </c>
      <c r="DC37">
        <v>14201.528</v>
      </c>
      <c r="DD37">
        <v>15</v>
      </c>
      <c r="DE37">
        <v>1607459310.5999999</v>
      </c>
      <c r="DF37" t="s">
        <v>388</v>
      </c>
      <c r="DG37">
        <v>1607459310.5999999</v>
      </c>
      <c r="DH37">
        <v>1607459310.5999999</v>
      </c>
      <c r="DI37">
        <v>8</v>
      </c>
      <c r="DJ37">
        <v>-8.2000000000000003E-2</v>
      </c>
      <c r="DK37">
        <v>-5.0999999999999997E-2</v>
      </c>
      <c r="DL37">
        <v>2.2170000000000001</v>
      </c>
      <c r="DM37">
        <v>0.66900000000000004</v>
      </c>
      <c r="DN37">
        <v>401</v>
      </c>
      <c r="DO37">
        <v>33</v>
      </c>
      <c r="DP37">
        <v>0.37</v>
      </c>
      <c r="DQ37">
        <v>0.14000000000000001</v>
      </c>
      <c r="DR37">
        <v>4.7469006413109902</v>
      </c>
      <c r="DS37">
        <v>-0.27095014819138302</v>
      </c>
      <c r="DT37">
        <v>3.4064728074309401E-2</v>
      </c>
      <c r="DU37">
        <v>1</v>
      </c>
      <c r="DV37">
        <v>-5.8926377419354798</v>
      </c>
      <c r="DW37">
        <v>0.38064870967741399</v>
      </c>
      <c r="DX37">
        <v>4.45022613930426E-2</v>
      </c>
      <c r="DY37">
        <v>0</v>
      </c>
      <c r="DZ37">
        <v>0.47976325806451597</v>
      </c>
      <c r="EA37">
        <v>-0.23129559677419601</v>
      </c>
      <c r="EB37">
        <v>1.7257913339585099E-2</v>
      </c>
      <c r="EC37">
        <v>0</v>
      </c>
      <c r="ED37">
        <v>1</v>
      </c>
      <c r="EE37">
        <v>3</v>
      </c>
      <c r="EF37" t="s">
        <v>293</v>
      </c>
      <c r="EG37">
        <v>100</v>
      </c>
      <c r="EH37">
        <v>100</v>
      </c>
      <c r="EI37">
        <v>2.2170000000000001</v>
      </c>
      <c r="EJ37">
        <v>0.66859999999999997</v>
      </c>
      <c r="EK37">
        <v>2.2172999999999701</v>
      </c>
      <c r="EL37">
        <v>0</v>
      </c>
      <c r="EM37">
        <v>0</v>
      </c>
      <c r="EN37">
        <v>0</v>
      </c>
      <c r="EO37">
        <v>0.66857999999998796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9.8000000000000007</v>
      </c>
      <c r="EX37">
        <v>9.8000000000000007</v>
      </c>
      <c r="EY37">
        <v>2</v>
      </c>
      <c r="EZ37">
        <v>504.536</v>
      </c>
      <c r="FA37">
        <v>537.16899999999998</v>
      </c>
      <c r="FB37">
        <v>35.2117</v>
      </c>
      <c r="FC37">
        <v>31.726400000000002</v>
      </c>
      <c r="FD37">
        <v>30.001000000000001</v>
      </c>
      <c r="FE37">
        <v>31.446999999999999</v>
      </c>
      <c r="FF37">
        <v>31.395299999999999</v>
      </c>
      <c r="FG37">
        <v>18.311699999999998</v>
      </c>
      <c r="FH37">
        <v>0</v>
      </c>
      <c r="FI37">
        <v>100</v>
      </c>
      <c r="FJ37">
        <v>-999.9</v>
      </c>
      <c r="FK37">
        <v>400</v>
      </c>
      <c r="FL37">
        <v>37.881900000000002</v>
      </c>
      <c r="FM37">
        <v>101.7</v>
      </c>
      <c r="FN37">
        <v>101.042</v>
      </c>
    </row>
    <row r="38" spans="1:170" x14ac:dyDescent="0.25">
      <c r="A38">
        <v>22</v>
      </c>
      <c r="B38">
        <v>1607460373</v>
      </c>
      <c r="C38">
        <v>6226.5</v>
      </c>
      <c r="D38" t="s">
        <v>399</v>
      </c>
      <c r="E38" t="s">
        <v>400</v>
      </c>
      <c r="F38" t="s">
        <v>395</v>
      </c>
      <c r="G38" t="s">
        <v>396</v>
      </c>
      <c r="H38">
        <v>1607460365.25</v>
      </c>
      <c r="I38">
        <f t="shared" si="0"/>
        <v>2.1658941244244198E-3</v>
      </c>
      <c r="J38">
        <f t="shared" si="1"/>
        <v>8.6665733571518881</v>
      </c>
      <c r="K38">
        <f t="shared" si="2"/>
        <v>388.70243333333298</v>
      </c>
      <c r="L38">
        <f t="shared" si="3"/>
        <v>217.62567855366783</v>
      </c>
      <c r="M38">
        <f t="shared" si="4"/>
        <v>22.223358782793625</v>
      </c>
      <c r="N38">
        <f t="shared" si="5"/>
        <v>39.69326456841501</v>
      </c>
      <c r="O38">
        <f t="shared" si="6"/>
        <v>8.84313265551913E-2</v>
      </c>
      <c r="P38">
        <f t="shared" si="7"/>
        <v>2.9645476461425071</v>
      </c>
      <c r="Q38">
        <f t="shared" si="8"/>
        <v>8.6991587299629733E-2</v>
      </c>
      <c r="R38">
        <f t="shared" si="9"/>
        <v>5.4497144376301793E-2</v>
      </c>
      <c r="S38">
        <f t="shared" si="10"/>
        <v>231.29346455008485</v>
      </c>
      <c r="T38">
        <f t="shared" si="11"/>
        <v>37.148930213578154</v>
      </c>
      <c r="U38">
        <f t="shared" si="12"/>
        <v>36.472556666666698</v>
      </c>
      <c r="V38">
        <f t="shared" si="13"/>
        <v>6.1256185256588846</v>
      </c>
      <c r="W38">
        <f t="shared" si="14"/>
        <v>60.859110695786079</v>
      </c>
      <c r="X38">
        <f t="shared" si="15"/>
        <v>3.7055134171221367</v>
      </c>
      <c r="Y38">
        <f t="shared" si="16"/>
        <v>6.0886749325745715</v>
      </c>
      <c r="Z38">
        <f t="shared" si="17"/>
        <v>2.420105108536748</v>
      </c>
      <c r="AA38">
        <f t="shared" si="18"/>
        <v>-95.515930887116909</v>
      </c>
      <c r="AB38">
        <f t="shared" si="19"/>
        <v>-17.63878583522909</v>
      </c>
      <c r="AC38">
        <f t="shared" si="20"/>
        <v>-1.4088201878232818</v>
      </c>
      <c r="AD38">
        <f t="shared" si="21"/>
        <v>116.72992763991557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52307.188240101023</v>
      </c>
      <c r="AJ38" t="s">
        <v>288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401</v>
      </c>
      <c r="AQ38">
        <v>917.43592000000001</v>
      </c>
      <c r="AR38">
        <v>1190.9100000000001</v>
      </c>
      <c r="AS38">
        <f t="shared" si="27"/>
        <v>0.22963454837057384</v>
      </c>
      <c r="AT38">
        <v>0.5</v>
      </c>
      <c r="AU38">
        <f t="shared" si="28"/>
        <v>1180.200170747268</v>
      </c>
      <c r="AV38">
        <f t="shared" si="29"/>
        <v>8.6665733571518881</v>
      </c>
      <c r="AW38">
        <f t="shared" si="30"/>
        <v>135.50736659821152</v>
      </c>
      <c r="AX38">
        <f t="shared" si="31"/>
        <v>0.99903435188217404</v>
      </c>
      <c r="AY38">
        <f t="shared" si="32"/>
        <v>7.8328414671511859E-3</v>
      </c>
      <c r="AZ38">
        <f t="shared" si="33"/>
        <v>1.7391490540846914</v>
      </c>
      <c r="BA38" t="s">
        <v>402</v>
      </c>
      <c r="BB38">
        <v>1.1499999999999999</v>
      </c>
      <c r="BC38">
        <f t="shared" si="34"/>
        <v>1189.76</v>
      </c>
      <c r="BD38">
        <f t="shared" si="35"/>
        <v>0.22985650887573972</v>
      </c>
      <c r="BE38">
        <f t="shared" si="36"/>
        <v>0.63514702860840322</v>
      </c>
      <c r="BF38">
        <f t="shared" si="37"/>
        <v>0.57521046236386897</v>
      </c>
      <c r="BG38">
        <f t="shared" si="38"/>
        <v>0.81330695732233349</v>
      </c>
      <c r="BH38">
        <f t="shared" si="39"/>
        <v>1400.01833333333</v>
      </c>
      <c r="BI38">
        <f t="shared" si="40"/>
        <v>1180.200170747268</v>
      </c>
      <c r="BJ38">
        <f t="shared" si="41"/>
        <v>0.84298908281958507</v>
      </c>
      <c r="BK38">
        <f t="shared" si="42"/>
        <v>0.19597816563917003</v>
      </c>
      <c r="BL38">
        <v>6</v>
      </c>
      <c r="BM38">
        <v>0.5</v>
      </c>
      <c r="BN38" t="s">
        <v>291</v>
      </c>
      <c r="BO38">
        <v>2</v>
      </c>
      <c r="BP38">
        <v>1607460365.25</v>
      </c>
      <c r="BQ38">
        <v>388.70243333333298</v>
      </c>
      <c r="BR38">
        <v>400.11326666666702</v>
      </c>
      <c r="BS38">
        <v>36.286813333333299</v>
      </c>
      <c r="BT38">
        <v>33.781903333333297</v>
      </c>
      <c r="BU38">
        <v>386.37043333333298</v>
      </c>
      <c r="BV38">
        <v>35.611813333333302</v>
      </c>
      <c r="BW38">
        <v>499.970233333333</v>
      </c>
      <c r="BX38">
        <v>102.0175</v>
      </c>
      <c r="BY38">
        <v>9.98555E-2</v>
      </c>
      <c r="BZ38">
        <v>36.362193333333302</v>
      </c>
      <c r="CA38">
        <v>36.472556666666698</v>
      </c>
      <c r="CB38">
        <v>999.9</v>
      </c>
      <c r="CC38">
        <v>0</v>
      </c>
      <c r="CD38">
        <v>0</v>
      </c>
      <c r="CE38">
        <v>9999.1470000000008</v>
      </c>
      <c r="CF38">
        <v>0</v>
      </c>
      <c r="CG38">
        <v>248.588666666667</v>
      </c>
      <c r="CH38">
        <v>1400.01833333333</v>
      </c>
      <c r="CI38">
        <v>0.90000500000000005</v>
      </c>
      <c r="CJ38">
        <v>9.9994700000000006E-2</v>
      </c>
      <c r="CK38">
        <v>0</v>
      </c>
      <c r="CL38">
        <v>917.76430000000005</v>
      </c>
      <c r="CM38">
        <v>4.9997499999999997</v>
      </c>
      <c r="CN38">
        <v>12824.606666666699</v>
      </c>
      <c r="CO38">
        <v>12178.23</v>
      </c>
      <c r="CP38">
        <v>49.830933333333299</v>
      </c>
      <c r="CQ38">
        <v>51.526866666666699</v>
      </c>
      <c r="CR38">
        <v>50.826833333333298</v>
      </c>
      <c r="CS38">
        <v>50.964300000000001</v>
      </c>
      <c r="CT38">
        <v>51.545466666666698</v>
      </c>
      <c r="CU38">
        <v>1255.5260000000001</v>
      </c>
      <c r="CV38">
        <v>139.49233333333299</v>
      </c>
      <c r="CW38">
        <v>0</v>
      </c>
      <c r="CX38">
        <v>474.200000047684</v>
      </c>
      <c r="CY38">
        <v>0</v>
      </c>
      <c r="CZ38">
        <v>917.43592000000001</v>
      </c>
      <c r="DA38">
        <v>-25.766923044155</v>
      </c>
      <c r="DB38">
        <v>-371.86923018405599</v>
      </c>
      <c r="DC38">
        <v>12820.111999999999</v>
      </c>
      <c r="DD38">
        <v>15</v>
      </c>
      <c r="DE38">
        <v>1607460393</v>
      </c>
      <c r="DF38" t="s">
        <v>403</v>
      </c>
      <c r="DG38">
        <v>1607460393</v>
      </c>
      <c r="DH38">
        <v>1607460390.5</v>
      </c>
      <c r="DI38">
        <v>9</v>
      </c>
      <c r="DJ38">
        <v>0.114</v>
      </c>
      <c r="DK38">
        <v>7.0000000000000001E-3</v>
      </c>
      <c r="DL38">
        <v>2.3319999999999999</v>
      </c>
      <c r="DM38">
        <v>0.67500000000000004</v>
      </c>
      <c r="DN38">
        <v>400</v>
      </c>
      <c r="DO38">
        <v>33</v>
      </c>
      <c r="DP38">
        <v>7.0000000000000007E-2</v>
      </c>
      <c r="DQ38">
        <v>0.06</v>
      </c>
      <c r="DR38">
        <v>8.7605591474198601</v>
      </c>
      <c r="DS38">
        <v>0.237544996258681</v>
      </c>
      <c r="DT38">
        <v>2.5470471211795E-2</v>
      </c>
      <c r="DU38">
        <v>1</v>
      </c>
      <c r="DV38">
        <v>-11.5205</v>
      </c>
      <c r="DW38">
        <v>-0.40062580645157703</v>
      </c>
      <c r="DX38">
        <v>3.6807844535571899E-2</v>
      </c>
      <c r="DY38">
        <v>0</v>
      </c>
      <c r="DZ38">
        <v>2.49438322580645</v>
      </c>
      <c r="EA38">
        <v>0.31851241935483798</v>
      </c>
      <c r="EB38">
        <v>2.39461689827206E-2</v>
      </c>
      <c r="EC38">
        <v>0</v>
      </c>
      <c r="ED38">
        <v>1</v>
      </c>
      <c r="EE38">
        <v>3</v>
      </c>
      <c r="EF38" t="s">
        <v>293</v>
      </c>
      <c r="EG38">
        <v>100</v>
      </c>
      <c r="EH38">
        <v>100</v>
      </c>
      <c r="EI38">
        <v>2.3319999999999999</v>
      </c>
      <c r="EJ38">
        <v>0.67500000000000004</v>
      </c>
      <c r="EK38">
        <v>2.2172999999999701</v>
      </c>
      <c r="EL38">
        <v>0</v>
      </c>
      <c r="EM38">
        <v>0</v>
      </c>
      <c r="EN38">
        <v>0</v>
      </c>
      <c r="EO38">
        <v>0.66857999999998796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17.7</v>
      </c>
      <c r="EX38">
        <v>17.7</v>
      </c>
      <c r="EY38">
        <v>2</v>
      </c>
      <c r="EZ38">
        <v>516.26</v>
      </c>
      <c r="FA38">
        <v>531.86699999999996</v>
      </c>
      <c r="FB38">
        <v>34.879300000000001</v>
      </c>
      <c r="FC38">
        <v>32.027900000000002</v>
      </c>
      <c r="FD38">
        <v>30.000599999999999</v>
      </c>
      <c r="FE38">
        <v>31.7775</v>
      </c>
      <c r="FF38">
        <v>31.7393</v>
      </c>
      <c r="FG38">
        <v>17.948799999999999</v>
      </c>
      <c r="FH38">
        <v>0</v>
      </c>
      <c r="FI38">
        <v>100</v>
      </c>
      <c r="FJ38">
        <v>-999.9</v>
      </c>
      <c r="FK38">
        <v>400</v>
      </c>
      <c r="FL38">
        <v>41.270299999999999</v>
      </c>
      <c r="FM38">
        <v>101.65900000000001</v>
      </c>
      <c r="FN38">
        <v>101.006</v>
      </c>
    </row>
    <row r="39" spans="1:170" x14ac:dyDescent="0.25">
      <c r="A39">
        <v>23</v>
      </c>
      <c r="B39">
        <v>1607460768</v>
      </c>
      <c r="C39">
        <v>6621.5</v>
      </c>
      <c r="D39" t="s">
        <v>404</v>
      </c>
      <c r="E39" t="s">
        <v>405</v>
      </c>
      <c r="F39" t="s">
        <v>406</v>
      </c>
      <c r="G39" t="s">
        <v>302</v>
      </c>
      <c r="H39">
        <v>1607460760</v>
      </c>
      <c r="I39">
        <f t="shared" si="0"/>
        <v>2.0069404009643199E-3</v>
      </c>
      <c r="J39">
        <f t="shared" si="1"/>
        <v>6.9863925615670555</v>
      </c>
      <c r="K39">
        <f t="shared" si="2"/>
        <v>390.75264516128999</v>
      </c>
      <c r="L39">
        <f t="shared" si="3"/>
        <v>235.2373428703302</v>
      </c>
      <c r="M39">
        <f t="shared" si="4"/>
        <v>24.017592561757745</v>
      </c>
      <c r="N39">
        <f t="shared" si="5"/>
        <v>39.895612275667553</v>
      </c>
      <c r="O39">
        <f t="shared" si="6"/>
        <v>7.9337996963924004E-2</v>
      </c>
      <c r="P39">
        <f t="shared" si="7"/>
        <v>2.9637837484708509</v>
      </c>
      <c r="Q39">
        <f t="shared" si="8"/>
        <v>7.8176738640257148E-2</v>
      </c>
      <c r="R39">
        <f t="shared" si="9"/>
        <v>4.896338011876538E-2</v>
      </c>
      <c r="S39">
        <f t="shared" si="10"/>
        <v>231.28778008531424</v>
      </c>
      <c r="T39">
        <f t="shared" si="11"/>
        <v>37.516028018189218</v>
      </c>
      <c r="U39">
        <f t="shared" si="12"/>
        <v>36.499274193548402</v>
      </c>
      <c r="V39">
        <f t="shared" si="13"/>
        <v>6.1345913004173287</v>
      </c>
      <c r="W39">
        <f t="shared" si="14"/>
        <v>58.706833607097472</v>
      </c>
      <c r="X39">
        <f t="shared" si="15"/>
        <v>3.6389647181747846</v>
      </c>
      <c r="Y39">
        <f t="shared" si="16"/>
        <v>6.1985368560821934</v>
      </c>
      <c r="Z39">
        <f t="shared" si="17"/>
        <v>2.4956265822425441</v>
      </c>
      <c r="AA39">
        <f t="shared" si="18"/>
        <v>-88.50607168252651</v>
      </c>
      <c r="AB39">
        <f t="shared" si="19"/>
        <v>30.267635565453915</v>
      </c>
      <c r="AC39">
        <f t="shared" si="20"/>
        <v>2.4222601867333853</v>
      </c>
      <c r="AD39">
        <f t="shared" si="21"/>
        <v>175.47160415497501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52229.972644376452</v>
      </c>
      <c r="AJ39" t="s">
        <v>288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407</v>
      </c>
      <c r="AQ39">
        <v>893.68615999999997</v>
      </c>
      <c r="AR39">
        <v>1083.21</v>
      </c>
      <c r="AS39">
        <f t="shared" si="27"/>
        <v>0.17496500216947786</v>
      </c>
      <c r="AT39">
        <v>0.5</v>
      </c>
      <c r="AU39">
        <f t="shared" si="28"/>
        <v>1180.1682007473323</v>
      </c>
      <c r="AV39">
        <f t="shared" si="29"/>
        <v>6.9863925615670555</v>
      </c>
      <c r="AW39">
        <f t="shared" si="30"/>
        <v>103.2440659020529</v>
      </c>
      <c r="AX39">
        <f t="shared" si="31"/>
        <v>0.33565052021307046</v>
      </c>
      <c r="AY39">
        <f t="shared" si="32"/>
        <v>6.409374559146184E-3</v>
      </c>
      <c r="AZ39">
        <f t="shared" si="33"/>
        <v>2.0114936161963053</v>
      </c>
      <c r="BA39" t="s">
        <v>408</v>
      </c>
      <c r="BB39">
        <v>719.63</v>
      </c>
      <c r="BC39">
        <f t="shared" si="34"/>
        <v>363.58000000000004</v>
      </c>
      <c r="BD39">
        <f t="shared" si="35"/>
        <v>0.52127135706034444</v>
      </c>
      <c r="BE39">
        <f t="shared" si="36"/>
        <v>0.85699620444846503</v>
      </c>
      <c r="BF39">
        <f t="shared" si="37"/>
        <v>0.51538426074096377</v>
      </c>
      <c r="BG39">
        <f t="shared" si="38"/>
        <v>0.85559858925192644</v>
      </c>
      <c r="BH39">
        <f t="shared" si="39"/>
        <v>1399.98</v>
      </c>
      <c r="BI39">
        <f t="shared" si="40"/>
        <v>1180.1682007473323</v>
      </c>
      <c r="BJ39">
        <f t="shared" si="41"/>
        <v>0.84298932895279377</v>
      </c>
      <c r="BK39">
        <f t="shared" si="42"/>
        <v>0.19597865790558758</v>
      </c>
      <c r="BL39">
        <v>6</v>
      </c>
      <c r="BM39">
        <v>0.5</v>
      </c>
      <c r="BN39" t="s">
        <v>291</v>
      </c>
      <c r="BO39">
        <v>2</v>
      </c>
      <c r="BP39">
        <v>1607460760</v>
      </c>
      <c r="BQ39">
        <v>390.75264516128999</v>
      </c>
      <c r="BR39">
        <v>400.07703225806398</v>
      </c>
      <c r="BS39">
        <v>35.641390322580598</v>
      </c>
      <c r="BT39">
        <v>33.318983870967699</v>
      </c>
      <c r="BU39">
        <v>388.42080645161298</v>
      </c>
      <c r="BV39">
        <v>34.9662516129032</v>
      </c>
      <c r="BW39">
        <v>500.018483870968</v>
      </c>
      <c r="BX39">
        <v>101.999387096774</v>
      </c>
      <c r="BY39">
        <v>0.100017141935484</v>
      </c>
      <c r="BZ39">
        <v>36.688703225806499</v>
      </c>
      <c r="CA39">
        <v>36.499274193548402</v>
      </c>
      <c r="CB39">
        <v>999.9</v>
      </c>
      <c r="CC39">
        <v>0</v>
      </c>
      <c r="CD39">
        <v>0</v>
      </c>
      <c r="CE39">
        <v>9996.5948387096796</v>
      </c>
      <c r="CF39">
        <v>0</v>
      </c>
      <c r="CG39">
        <v>536.07448387096804</v>
      </c>
      <c r="CH39">
        <v>1399.98</v>
      </c>
      <c r="CI39">
        <v>0.89999712903225804</v>
      </c>
      <c r="CJ39">
        <v>0.100002851612903</v>
      </c>
      <c r="CK39">
        <v>0</v>
      </c>
      <c r="CL39">
        <v>893.73706451612895</v>
      </c>
      <c r="CM39">
        <v>4.9997499999999997</v>
      </c>
      <c r="CN39">
        <v>12531.7419354839</v>
      </c>
      <c r="CO39">
        <v>12177.874193548399</v>
      </c>
      <c r="CP39">
        <v>49.812064516128999</v>
      </c>
      <c r="CQ39">
        <v>51.493903225806399</v>
      </c>
      <c r="CR39">
        <v>50.781935483870903</v>
      </c>
      <c r="CS39">
        <v>50.941193548387098</v>
      </c>
      <c r="CT39">
        <v>51.537999999999997</v>
      </c>
      <c r="CU39">
        <v>1255.48</v>
      </c>
      <c r="CV39">
        <v>139.5</v>
      </c>
      <c r="CW39">
        <v>0</v>
      </c>
      <c r="CX39">
        <v>393.90000009536698</v>
      </c>
      <c r="CY39">
        <v>0</v>
      </c>
      <c r="CZ39">
        <v>893.68615999999997</v>
      </c>
      <c r="DA39">
        <v>-5.65923075666909</v>
      </c>
      <c r="DB39">
        <v>-51.584615450582199</v>
      </c>
      <c r="DC39">
        <v>12531.308000000001</v>
      </c>
      <c r="DD39">
        <v>15</v>
      </c>
      <c r="DE39">
        <v>1607460393</v>
      </c>
      <c r="DF39" t="s">
        <v>403</v>
      </c>
      <c r="DG39">
        <v>1607460393</v>
      </c>
      <c r="DH39">
        <v>1607460390.5</v>
      </c>
      <c r="DI39">
        <v>9</v>
      </c>
      <c r="DJ39">
        <v>0.114</v>
      </c>
      <c r="DK39">
        <v>7.0000000000000001E-3</v>
      </c>
      <c r="DL39">
        <v>2.3319999999999999</v>
      </c>
      <c r="DM39">
        <v>0.67500000000000004</v>
      </c>
      <c r="DN39">
        <v>400</v>
      </c>
      <c r="DO39">
        <v>33</v>
      </c>
      <c r="DP39">
        <v>7.0000000000000007E-2</v>
      </c>
      <c r="DQ39">
        <v>0.06</v>
      </c>
      <c r="DR39">
        <v>6.9847479894179498</v>
      </c>
      <c r="DS39">
        <v>4.4584795016986298E-2</v>
      </c>
      <c r="DT39">
        <v>2.34310487129675E-2</v>
      </c>
      <c r="DU39">
        <v>1</v>
      </c>
      <c r="DV39">
        <v>-9.3224558064516092</v>
      </c>
      <c r="DW39">
        <v>-0.101230645161254</v>
      </c>
      <c r="DX39">
        <v>2.8429835733494901E-2</v>
      </c>
      <c r="DY39">
        <v>1</v>
      </c>
      <c r="DZ39">
        <v>2.3214380645161299</v>
      </c>
      <c r="EA39">
        <v>0.114967258064509</v>
      </c>
      <c r="EB39">
        <v>8.5880943168922894E-3</v>
      </c>
      <c r="EC39">
        <v>1</v>
      </c>
      <c r="ED39">
        <v>3</v>
      </c>
      <c r="EE39">
        <v>3</v>
      </c>
      <c r="EF39" t="s">
        <v>310</v>
      </c>
      <c r="EG39">
        <v>100</v>
      </c>
      <c r="EH39">
        <v>100</v>
      </c>
      <c r="EI39">
        <v>2.3319999999999999</v>
      </c>
      <c r="EJ39">
        <v>0.67520000000000002</v>
      </c>
      <c r="EK39">
        <v>2.3318095238095702</v>
      </c>
      <c r="EL39">
        <v>0</v>
      </c>
      <c r="EM39">
        <v>0</v>
      </c>
      <c r="EN39">
        <v>0</v>
      </c>
      <c r="EO39">
        <v>0.67513000000001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6.2</v>
      </c>
      <c r="EX39">
        <v>6.3</v>
      </c>
      <c r="EY39">
        <v>2</v>
      </c>
      <c r="EZ39">
        <v>518.54999999999995</v>
      </c>
      <c r="FA39">
        <v>532.92999999999995</v>
      </c>
      <c r="FB39">
        <v>35.052500000000002</v>
      </c>
      <c r="FC39">
        <v>31.998699999999999</v>
      </c>
      <c r="FD39">
        <v>29.9999</v>
      </c>
      <c r="FE39">
        <v>31.7683</v>
      </c>
      <c r="FF39">
        <v>31.716699999999999</v>
      </c>
      <c r="FG39">
        <v>17.6983</v>
      </c>
      <c r="FH39">
        <v>0</v>
      </c>
      <c r="FI39">
        <v>100</v>
      </c>
      <c r="FJ39">
        <v>-999.9</v>
      </c>
      <c r="FK39">
        <v>400</v>
      </c>
      <c r="FL39">
        <v>41.270299999999999</v>
      </c>
      <c r="FM39">
        <v>101.673</v>
      </c>
      <c r="FN39">
        <v>101.02200000000001</v>
      </c>
    </row>
    <row r="40" spans="1:170" x14ac:dyDescent="0.25">
      <c r="A40">
        <v>24</v>
      </c>
      <c r="B40">
        <v>1607461047</v>
      </c>
      <c r="C40">
        <v>6900.5</v>
      </c>
      <c r="D40" t="s">
        <v>409</v>
      </c>
      <c r="E40" t="s">
        <v>410</v>
      </c>
      <c r="F40" t="s">
        <v>406</v>
      </c>
      <c r="G40" t="s">
        <v>302</v>
      </c>
      <c r="H40">
        <v>1607461039</v>
      </c>
      <c r="I40">
        <f t="shared" si="0"/>
        <v>1.9689920179326624E-3</v>
      </c>
      <c r="J40">
        <f t="shared" si="1"/>
        <v>7.3411543941929311</v>
      </c>
      <c r="K40">
        <f t="shared" si="2"/>
        <v>390.39748387096802</v>
      </c>
      <c r="L40">
        <f t="shared" si="3"/>
        <v>224.54940294672167</v>
      </c>
      <c r="M40">
        <f t="shared" si="4"/>
        <v>22.926315526982322</v>
      </c>
      <c r="N40">
        <f t="shared" si="5"/>
        <v>39.859272742263492</v>
      </c>
      <c r="O40">
        <f t="shared" si="6"/>
        <v>7.7617188191128145E-2</v>
      </c>
      <c r="P40">
        <f t="shared" si="7"/>
        <v>2.9653507187790313</v>
      </c>
      <c r="Q40">
        <f t="shared" si="8"/>
        <v>7.6505955833371622E-2</v>
      </c>
      <c r="R40">
        <f t="shared" si="9"/>
        <v>4.7914736822435286E-2</v>
      </c>
      <c r="S40">
        <f t="shared" si="10"/>
        <v>231.29337251623107</v>
      </c>
      <c r="T40">
        <f t="shared" si="11"/>
        <v>37.693759466460861</v>
      </c>
      <c r="U40">
        <f t="shared" si="12"/>
        <v>36.453274193548403</v>
      </c>
      <c r="V40">
        <f t="shared" si="13"/>
        <v>6.1191498115465262</v>
      </c>
      <c r="W40">
        <f t="shared" si="14"/>
        <v>57.8135512990008</v>
      </c>
      <c r="X40">
        <f t="shared" si="15"/>
        <v>3.6167622383770794</v>
      </c>
      <c r="Y40">
        <f t="shared" si="16"/>
        <v>6.2559074077146137</v>
      </c>
      <c r="Z40">
        <f t="shared" si="17"/>
        <v>2.5023875731694467</v>
      </c>
      <c r="AA40">
        <f t="shared" si="18"/>
        <v>-86.83254799083042</v>
      </c>
      <c r="AB40">
        <f t="shared" si="19"/>
        <v>64.577384474753131</v>
      </c>
      <c r="AC40">
        <f t="shared" si="20"/>
        <v>5.1683402896008763</v>
      </c>
      <c r="AD40">
        <f t="shared" si="21"/>
        <v>214.20654928975466</v>
      </c>
      <c r="AE40">
        <v>0</v>
      </c>
      <c r="AF40">
        <v>0</v>
      </c>
      <c r="AG40">
        <f t="shared" si="22"/>
        <v>1</v>
      </c>
      <c r="AH40">
        <f t="shared" si="23"/>
        <v>0</v>
      </c>
      <c r="AI40">
        <f t="shared" si="24"/>
        <v>52246.03345076894</v>
      </c>
      <c r="AJ40" t="s">
        <v>288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411</v>
      </c>
      <c r="AQ40">
        <v>1041.7996000000001</v>
      </c>
      <c r="AR40">
        <v>1300.3499999999999</v>
      </c>
      <c r="AS40">
        <f t="shared" si="27"/>
        <v>0.19883139154842921</v>
      </c>
      <c r="AT40">
        <v>0.5</v>
      </c>
      <c r="AU40">
        <f t="shared" si="28"/>
        <v>1180.1974826897272</v>
      </c>
      <c r="AV40">
        <f t="shared" si="29"/>
        <v>7.3411543941929311</v>
      </c>
      <c r="AW40">
        <f t="shared" si="30"/>
        <v>117.33015389257582</v>
      </c>
      <c r="AX40">
        <f t="shared" si="31"/>
        <v>3.2764947898642678</v>
      </c>
      <c r="AY40">
        <f t="shared" si="32"/>
        <v>6.7098108495889973E-3</v>
      </c>
      <c r="AZ40">
        <f t="shared" si="33"/>
        <v>1.5086169108316994</v>
      </c>
      <c r="BA40" t="s">
        <v>412</v>
      </c>
      <c r="BB40">
        <v>-2960.24</v>
      </c>
      <c r="BC40">
        <f t="shared" si="34"/>
        <v>4260.59</v>
      </c>
      <c r="BD40">
        <f t="shared" si="35"/>
        <v>6.0684177543485728E-2</v>
      </c>
      <c r="BE40">
        <f t="shared" si="36"/>
        <v>0.31527308142300625</v>
      </c>
      <c r="BF40">
        <f t="shared" si="37"/>
        <v>0.44206240670230856</v>
      </c>
      <c r="BG40">
        <f t="shared" si="38"/>
        <v>0.77033206225850182</v>
      </c>
      <c r="BH40">
        <f t="shared" si="39"/>
        <v>1400.0148387096799</v>
      </c>
      <c r="BI40">
        <f t="shared" si="40"/>
        <v>1180.1974826897272</v>
      </c>
      <c r="BJ40">
        <f t="shared" si="41"/>
        <v>0.84298926701195043</v>
      </c>
      <c r="BK40">
        <f t="shared" si="42"/>
        <v>0.19597853402390106</v>
      </c>
      <c r="BL40">
        <v>6</v>
      </c>
      <c r="BM40">
        <v>0.5</v>
      </c>
      <c r="BN40" t="s">
        <v>291</v>
      </c>
      <c r="BO40">
        <v>2</v>
      </c>
      <c r="BP40">
        <v>1607461039</v>
      </c>
      <c r="BQ40">
        <v>390.39748387096802</v>
      </c>
      <c r="BR40">
        <v>400.129032258064</v>
      </c>
      <c r="BS40">
        <v>35.423999999999999</v>
      </c>
      <c r="BT40">
        <v>33.144970967741898</v>
      </c>
      <c r="BU40">
        <v>388.09948387096802</v>
      </c>
      <c r="BV40">
        <v>34.728000000000002</v>
      </c>
      <c r="BW40">
        <v>500.01358064516103</v>
      </c>
      <c r="BX40">
        <v>101.999258064516</v>
      </c>
      <c r="BY40">
        <v>9.9946948387096807E-2</v>
      </c>
      <c r="BZ40">
        <v>36.857216129032203</v>
      </c>
      <c r="CA40">
        <v>36.453274193548403</v>
      </c>
      <c r="CB40">
        <v>999.9</v>
      </c>
      <c r="CC40">
        <v>0</v>
      </c>
      <c r="CD40">
        <v>0</v>
      </c>
      <c r="CE40">
        <v>10005.4864516129</v>
      </c>
      <c r="CF40">
        <v>0</v>
      </c>
      <c r="CG40">
        <v>915.98570967742</v>
      </c>
      <c r="CH40">
        <v>1400.0148387096799</v>
      </c>
      <c r="CI40">
        <v>0.9</v>
      </c>
      <c r="CJ40">
        <v>0.1</v>
      </c>
      <c r="CK40">
        <v>0</v>
      </c>
      <c r="CL40">
        <v>1042.1467741935501</v>
      </c>
      <c r="CM40">
        <v>4.9997499999999997</v>
      </c>
      <c r="CN40">
        <v>14662.9709677419</v>
      </c>
      <c r="CO40">
        <v>12178.1677419355</v>
      </c>
      <c r="CP40">
        <v>49.868677419354803</v>
      </c>
      <c r="CQ40">
        <v>51.677161290322601</v>
      </c>
      <c r="CR40">
        <v>50.7577741935484</v>
      </c>
      <c r="CS40">
        <v>50.8827741935484</v>
      </c>
      <c r="CT40">
        <v>51.552161290322601</v>
      </c>
      <c r="CU40">
        <v>1255.5148387096799</v>
      </c>
      <c r="CV40">
        <v>139.50064516129001</v>
      </c>
      <c r="CW40">
        <v>0</v>
      </c>
      <c r="CX40">
        <v>278</v>
      </c>
      <c r="CY40">
        <v>0</v>
      </c>
      <c r="CZ40">
        <v>1041.7996000000001</v>
      </c>
      <c r="DA40">
        <v>-33.513846218504703</v>
      </c>
      <c r="DB40">
        <v>-480.93076994951298</v>
      </c>
      <c r="DC40">
        <v>14657.556</v>
      </c>
      <c r="DD40">
        <v>15</v>
      </c>
      <c r="DE40">
        <v>1607461067.5</v>
      </c>
      <c r="DF40" t="s">
        <v>413</v>
      </c>
      <c r="DG40">
        <v>1607461064.5</v>
      </c>
      <c r="DH40">
        <v>1607461067.5</v>
      </c>
      <c r="DI40">
        <v>10</v>
      </c>
      <c r="DJ40">
        <v>-3.4000000000000002E-2</v>
      </c>
      <c r="DK40">
        <v>0.02</v>
      </c>
      <c r="DL40">
        <v>2.298</v>
      </c>
      <c r="DM40">
        <v>0.69599999999999995</v>
      </c>
      <c r="DN40">
        <v>401</v>
      </c>
      <c r="DO40">
        <v>33</v>
      </c>
      <c r="DP40">
        <v>0.16</v>
      </c>
      <c r="DQ40">
        <v>0.04</v>
      </c>
      <c r="DR40">
        <v>7.31148578842991</v>
      </c>
      <c r="DS40">
        <v>5.5874892453468099E-2</v>
      </c>
      <c r="DT40">
        <v>6.0228355654519998E-2</v>
      </c>
      <c r="DU40">
        <v>1</v>
      </c>
      <c r="DV40">
        <v>-9.6922387096774205</v>
      </c>
      <c r="DW40">
        <v>-3.4447258064514298E-2</v>
      </c>
      <c r="DX40">
        <v>6.9533893092920199E-2</v>
      </c>
      <c r="DY40">
        <v>1</v>
      </c>
      <c r="DZ40">
        <v>2.2576393548387101</v>
      </c>
      <c r="EA40">
        <v>7.4957903225792599E-2</v>
      </c>
      <c r="EB40">
        <v>5.6628346574803404E-3</v>
      </c>
      <c r="EC40">
        <v>1</v>
      </c>
      <c r="ED40">
        <v>3</v>
      </c>
      <c r="EE40">
        <v>3</v>
      </c>
      <c r="EF40" t="s">
        <v>310</v>
      </c>
      <c r="EG40">
        <v>100</v>
      </c>
      <c r="EH40">
        <v>100</v>
      </c>
      <c r="EI40">
        <v>2.298</v>
      </c>
      <c r="EJ40">
        <v>0.69599999999999995</v>
      </c>
      <c r="EK40">
        <v>2.3318095238095702</v>
      </c>
      <c r="EL40">
        <v>0</v>
      </c>
      <c r="EM40">
        <v>0</v>
      </c>
      <c r="EN40">
        <v>0</v>
      </c>
      <c r="EO40">
        <v>0.67513000000001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10.9</v>
      </c>
      <c r="EX40">
        <v>10.9</v>
      </c>
      <c r="EY40">
        <v>2</v>
      </c>
      <c r="EZ40">
        <v>516.44000000000005</v>
      </c>
      <c r="FA40">
        <v>534.02</v>
      </c>
      <c r="FB40">
        <v>35.238300000000002</v>
      </c>
      <c r="FC40">
        <v>31.959199999999999</v>
      </c>
      <c r="FD40">
        <v>30.0002</v>
      </c>
      <c r="FE40">
        <v>31.715800000000002</v>
      </c>
      <c r="FF40">
        <v>31.665500000000002</v>
      </c>
      <c r="FG40">
        <v>17.361000000000001</v>
      </c>
      <c r="FH40">
        <v>0</v>
      </c>
      <c r="FI40">
        <v>100</v>
      </c>
      <c r="FJ40">
        <v>-999.9</v>
      </c>
      <c r="FK40">
        <v>400</v>
      </c>
      <c r="FL40">
        <v>35.536900000000003</v>
      </c>
      <c r="FM40">
        <v>101.687</v>
      </c>
      <c r="FN40">
        <v>101.036</v>
      </c>
    </row>
    <row r="41" spans="1:170" x14ac:dyDescent="0.25">
      <c r="A41">
        <v>25</v>
      </c>
      <c r="B41">
        <v>1607461406</v>
      </c>
      <c r="C41">
        <v>7259.5</v>
      </c>
      <c r="D41" t="s">
        <v>414</v>
      </c>
      <c r="E41" t="s">
        <v>415</v>
      </c>
      <c r="F41" t="s">
        <v>366</v>
      </c>
      <c r="G41" t="s">
        <v>356</v>
      </c>
      <c r="H41">
        <v>1607461398.25</v>
      </c>
      <c r="I41">
        <f t="shared" si="0"/>
        <v>3.0312930532687242E-4</v>
      </c>
      <c r="J41">
        <f t="shared" si="1"/>
        <v>1.2820676771791883</v>
      </c>
      <c r="K41">
        <f t="shared" si="2"/>
        <v>398.23110000000003</v>
      </c>
      <c r="L41">
        <f t="shared" si="3"/>
        <v>171.09412367244252</v>
      </c>
      <c r="M41">
        <f t="shared" si="4"/>
        <v>17.468097394219942</v>
      </c>
      <c r="N41">
        <f t="shared" si="5"/>
        <v>40.657969373192287</v>
      </c>
      <c r="O41">
        <f t="shared" si="6"/>
        <v>9.6539210687440861E-3</v>
      </c>
      <c r="P41">
        <f t="shared" si="7"/>
        <v>2.9647734936371295</v>
      </c>
      <c r="Q41">
        <f t="shared" si="8"/>
        <v>9.636491129216886E-3</v>
      </c>
      <c r="R41">
        <f t="shared" si="9"/>
        <v>6.0243703120548163E-3</v>
      </c>
      <c r="S41">
        <f t="shared" si="10"/>
        <v>231.2869138432348</v>
      </c>
      <c r="T41">
        <f t="shared" si="11"/>
        <v>37.877724320084603</v>
      </c>
      <c r="U41">
        <f t="shared" si="12"/>
        <v>37.689799999999998</v>
      </c>
      <c r="V41">
        <f t="shared" si="13"/>
        <v>6.546179906007735</v>
      </c>
      <c r="W41">
        <f t="shared" si="14"/>
        <v>56.57028932134979</v>
      </c>
      <c r="X41">
        <f t="shared" si="15"/>
        <v>3.4924843639295884</v>
      </c>
      <c r="Y41">
        <f t="shared" si="16"/>
        <v>6.1737077993191649</v>
      </c>
      <c r="Z41">
        <f t="shared" si="17"/>
        <v>3.0536955420781466</v>
      </c>
      <c r="AA41">
        <f t="shared" si="18"/>
        <v>-13.368002364915073</v>
      </c>
      <c r="AB41">
        <f t="shared" si="19"/>
        <v>-171.73619066585596</v>
      </c>
      <c r="AC41">
        <f t="shared" si="20"/>
        <v>-13.813667482039616</v>
      </c>
      <c r="AD41">
        <f t="shared" si="21"/>
        <v>32.369053330424151</v>
      </c>
      <c r="AE41">
        <v>0</v>
      </c>
      <c r="AF41">
        <v>0</v>
      </c>
      <c r="AG41">
        <f t="shared" si="22"/>
        <v>1</v>
      </c>
      <c r="AH41">
        <f t="shared" si="23"/>
        <v>0</v>
      </c>
      <c r="AI41">
        <f t="shared" si="24"/>
        <v>52270.391154778721</v>
      </c>
      <c r="AJ41" t="s">
        <v>288</v>
      </c>
      <c r="AK41">
        <v>715.47692307692296</v>
      </c>
      <c r="AL41">
        <v>3262.08</v>
      </c>
      <c r="AM41">
        <f t="shared" si="25"/>
        <v>2546.603076923077</v>
      </c>
      <c r="AN41">
        <f t="shared" si="26"/>
        <v>0.78066849277855754</v>
      </c>
      <c r="AO41">
        <v>-0.57774747981622299</v>
      </c>
      <c r="AP41" t="s">
        <v>416</v>
      </c>
      <c r="AQ41">
        <v>908.95831999999996</v>
      </c>
      <c r="AR41">
        <v>1066.3399999999999</v>
      </c>
      <c r="AS41">
        <f t="shared" si="27"/>
        <v>0.14759052459815813</v>
      </c>
      <c r="AT41">
        <v>0.5</v>
      </c>
      <c r="AU41">
        <f t="shared" si="28"/>
        <v>1180.162705764988</v>
      </c>
      <c r="AV41">
        <f t="shared" si="29"/>
        <v>1.2820676771791883</v>
      </c>
      <c r="AW41">
        <f t="shared" si="30"/>
        <v>87.090416427518164</v>
      </c>
      <c r="AX41">
        <f t="shared" si="31"/>
        <v>0.36373952022806977</v>
      </c>
      <c r="AY41">
        <f t="shared" si="32"/>
        <v>1.5758972452784542E-3</v>
      </c>
      <c r="AZ41">
        <f t="shared" si="33"/>
        <v>2.0591368606635783</v>
      </c>
      <c r="BA41" t="s">
        <v>417</v>
      </c>
      <c r="BB41">
        <v>678.47</v>
      </c>
      <c r="BC41">
        <f t="shared" si="34"/>
        <v>387.86999999999989</v>
      </c>
      <c r="BD41">
        <f t="shared" si="35"/>
        <v>0.40575883672364454</v>
      </c>
      <c r="BE41">
        <f t="shared" si="36"/>
        <v>0.84987285232678311</v>
      </c>
      <c r="BF41">
        <f t="shared" si="37"/>
        <v>0.44855583374623442</v>
      </c>
      <c r="BG41">
        <f t="shared" si="38"/>
        <v>0.86222310021434279</v>
      </c>
      <c r="BH41">
        <f t="shared" si="39"/>
        <v>1399.9733333333299</v>
      </c>
      <c r="BI41">
        <f t="shared" si="40"/>
        <v>1180.162705764988</v>
      </c>
      <c r="BJ41">
        <f t="shared" si="41"/>
        <v>0.84298941820200679</v>
      </c>
      <c r="BK41">
        <f t="shared" si="42"/>
        <v>0.19597883640401376</v>
      </c>
      <c r="BL41">
        <v>6</v>
      </c>
      <c r="BM41">
        <v>0.5</v>
      </c>
      <c r="BN41" t="s">
        <v>291</v>
      </c>
      <c r="BO41">
        <v>2</v>
      </c>
      <c r="BP41">
        <v>1607461398.25</v>
      </c>
      <c r="BQ41">
        <v>398.23110000000003</v>
      </c>
      <c r="BR41">
        <v>399.91436666666698</v>
      </c>
      <c r="BS41">
        <v>34.207706666666702</v>
      </c>
      <c r="BT41">
        <v>33.856409999999997</v>
      </c>
      <c r="BU41">
        <v>395.93329999999997</v>
      </c>
      <c r="BV41">
        <v>33.512169999999998</v>
      </c>
      <c r="BW41">
        <v>500.02173333333297</v>
      </c>
      <c r="BX41">
        <v>101.99639999999999</v>
      </c>
      <c r="BY41">
        <v>0.10001932333333299</v>
      </c>
      <c r="BZ41">
        <v>36.615353333333303</v>
      </c>
      <c r="CA41">
        <v>37.689799999999998</v>
      </c>
      <c r="CB41">
        <v>999.9</v>
      </c>
      <c r="CC41">
        <v>0</v>
      </c>
      <c r="CD41">
        <v>0</v>
      </c>
      <c r="CE41">
        <v>10002.4953333333</v>
      </c>
      <c r="CF41">
        <v>0</v>
      </c>
      <c r="CG41">
        <v>951.932633333333</v>
      </c>
      <c r="CH41">
        <v>1399.9733333333299</v>
      </c>
      <c r="CI41">
        <v>0.89999566666666697</v>
      </c>
      <c r="CJ41">
        <v>0.1000043</v>
      </c>
      <c r="CK41">
        <v>0</v>
      </c>
      <c r="CL41">
        <v>908.97596666666698</v>
      </c>
      <c r="CM41">
        <v>4.9997499999999997</v>
      </c>
      <c r="CN41">
        <v>12606.1466666667</v>
      </c>
      <c r="CO41">
        <v>12177.7966666667</v>
      </c>
      <c r="CP41">
        <v>47.366500000000002</v>
      </c>
      <c r="CQ41">
        <v>49.412199999999999</v>
      </c>
      <c r="CR41">
        <v>48.178766666666696</v>
      </c>
      <c r="CS41">
        <v>48.826700000000002</v>
      </c>
      <c r="CT41">
        <v>49.301666666666698</v>
      </c>
      <c r="CU41">
        <v>1255.47133333333</v>
      </c>
      <c r="CV41">
        <v>139.50366666666699</v>
      </c>
      <c r="CW41">
        <v>0</v>
      </c>
      <c r="CX41">
        <v>358.09999990463302</v>
      </c>
      <c r="CY41">
        <v>0</v>
      </c>
      <c r="CZ41">
        <v>908.95831999999996</v>
      </c>
      <c r="DA41">
        <v>-4.9022307529987597</v>
      </c>
      <c r="DB41">
        <v>-93.3769228582061</v>
      </c>
      <c r="DC41">
        <v>12605.188</v>
      </c>
      <c r="DD41">
        <v>15</v>
      </c>
      <c r="DE41">
        <v>1607461067.5</v>
      </c>
      <c r="DF41" t="s">
        <v>413</v>
      </c>
      <c r="DG41">
        <v>1607461064.5</v>
      </c>
      <c r="DH41">
        <v>1607461067.5</v>
      </c>
      <c r="DI41">
        <v>10</v>
      </c>
      <c r="DJ41">
        <v>-3.4000000000000002E-2</v>
      </c>
      <c r="DK41">
        <v>0.02</v>
      </c>
      <c r="DL41">
        <v>2.298</v>
      </c>
      <c r="DM41">
        <v>0.69599999999999995</v>
      </c>
      <c r="DN41">
        <v>401</v>
      </c>
      <c r="DO41">
        <v>33</v>
      </c>
      <c r="DP41">
        <v>0.16</v>
      </c>
      <c r="DQ41">
        <v>0.04</v>
      </c>
      <c r="DR41">
        <v>1.2844039962676299</v>
      </c>
      <c r="DS41">
        <v>-0.35155959620207899</v>
      </c>
      <c r="DT41">
        <v>3.5006398362520598E-2</v>
      </c>
      <c r="DU41">
        <v>1</v>
      </c>
      <c r="DV41">
        <v>-1.6846774193548399</v>
      </c>
      <c r="DW41">
        <v>0.407911935483876</v>
      </c>
      <c r="DX41">
        <v>4.1106491675359499E-2</v>
      </c>
      <c r="DY41">
        <v>0</v>
      </c>
      <c r="DZ41">
        <v>0.35080906451612898</v>
      </c>
      <c r="EA41">
        <v>4.7171274193547802E-2</v>
      </c>
      <c r="EB41">
        <v>4.4410907185095001E-3</v>
      </c>
      <c r="EC41">
        <v>1</v>
      </c>
      <c r="ED41">
        <v>2</v>
      </c>
      <c r="EE41">
        <v>3</v>
      </c>
      <c r="EF41" t="s">
        <v>298</v>
      </c>
      <c r="EG41">
        <v>100</v>
      </c>
      <c r="EH41">
        <v>100</v>
      </c>
      <c r="EI41">
        <v>2.298</v>
      </c>
      <c r="EJ41">
        <v>0.6956</v>
      </c>
      <c r="EK41">
        <v>2.2978500000000999</v>
      </c>
      <c r="EL41">
        <v>0</v>
      </c>
      <c r="EM41">
        <v>0</v>
      </c>
      <c r="EN41">
        <v>0</v>
      </c>
      <c r="EO41">
        <v>0.69553500000000001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5.7</v>
      </c>
      <c r="EX41">
        <v>5.6</v>
      </c>
      <c r="EY41">
        <v>2</v>
      </c>
      <c r="EZ41">
        <v>507.63499999999999</v>
      </c>
      <c r="FA41">
        <v>534.774</v>
      </c>
      <c r="FB41">
        <v>35.146500000000003</v>
      </c>
      <c r="FC41">
        <v>31.914200000000001</v>
      </c>
      <c r="FD41">
        <v>30</v>
      </c>
      <c r="FE41">
        <v>31.664899999999999</v>
      </c>
      <c r="FF41">
        <v>31.609000000000002</v>
      </c>
      <c r="FG41">
        <v>17.011399999999998</v>
      </c>
      <c r="FH41">
        <v>0</v>
      </c>
      <c r="FI41">
        <v>100</v>
      </c>
      <c r="FJ41">
        <v>-999.9</v>
      </c>
      <c r="FK41">
        <v>400</v>
      </c>
      <c r="FL41">
        <v>35.536900000000003</v>
      </c>
      <c r="FM41">
        <v>101.69499999999999</v>
      </c>
      <c r="FN41">
        <v>101.038</v>
      </c>
    </row>
    <row r="42" spans="1:170" x14ac:dyDescent="0.25">
      <c r="A42">
        <v>26</v>
      </c>
      <c r="B42">
        <v>1607461965.5999999</v>
      </c>
      <c r="C42">
        <v>7819.0999999046298</v>
      </c>
      <c r="D42" t="s">
        <v>418</v>
      </c>
      <c r="E42" t="s">
        <v>419</v>
      </c>
      <c r="F42" t="s">
        <v>366</v>
      </c>
      <c r="G42" t="s">
        <v>356</v>
      </c>
      <c r="H42">
        <v>1607461957.8499999</v>
      </c>
      <c r="I42">
        <f t="shared" si="0"/>
        <v>-5.0362674893464041E-5</v>
      </c>
      <c r="J42">
        <f t="shared" si="1"/>
        <v>0.52996485873133825</v>
      </c>
      <c r="K42">
        <f t="shared" si="2"/>
        <v>399.40306666666697</v>
      </c>
      <c r="L42">
        <f t="shared" si="3"/>
        <v>864.20792586332323</v>
      </c>
      <c r="M42">
        <f t="shared" si="4"/>
        <v>88.218561173081</v>
      </c>
      <c r="N42">
        <f t="shared" si="5"/>
        <v>40.771164918732744</v>
      </c>
      <c r="O42">
        <f t="shared" si="6"/>
        <v>-1.7142966118559727E-3</v>
      </c>
      <c r="P42">
        <f t="shared" si="7"/>
        <v>2.9636808949322537</v>
      </c>
      <c r="Q42">
        <f t="shared" si="8"/>
        <v>-1.7148476970504571E-3</v>
      </c>
      <c r="R42">
        <f t="shared" si="9"/>
        <v>-1.0717302843778536E-3</v>
      </c>
      <c r="S42">
        <f t="shared" si="10"/>
        <v>231.29012715254927</v>
      </c>
      <c r="T42">
        <f t="shared" si="11"/>
        <v>37.803536405199289</v>
      </c>
      <c r="U42">
        <f t="shared" si="12"/>
        <v>37.706306666666698</v>
      </c>
      <c r="V42">
        <f t="shared" si="13"/>
        <v>6.5520509899314439</v>
      </c>
      <c r="W42">
        <f t="shared" si="14"/>
        <v>60.55302767733064</v>
      </c>
      <c r="X42">
        <f t="shared" si="15"/>
        <v>3.704710386024046</v>
      </c>
      <c r="Y42">
        <f t="shared" si="16"/>
        <v>6.118125762043416</v>
      </c>
      <c r="Z42">
        <f t="shared" si="17"/>
        <v>2.8473406039073978</v>
      </c>
      <c r="AA42">
        <f t="shared" si="18"/>
        <v>2.2209939628017641</v>
      </c>
      <c r="AB42">
        <f t="shared" si="19"/>
        <v>-200.6949707195169</v>
      </c>
      <c r="AC42">
        <f t="shared" si="20"/>
        <v>-16.137342160176729</v>
      </c>
      <c r="AD42">
        <f t="shared" si="21"/>
        <v>16.678808235657414</v>
      </c>
      <c r="AE42">
        <v>0</v>
      </c>
      <c r="AF42">
        <v>0</v>
      </c>
      <c r="AG42">
        <f t="shared" si="22"/>
        <v>1</v>
      </c>
      <c r="AH42">
        <f t="shared" si="23"/>
        <v>0</v>
      </c>
      <c r="AI42">
        <f t="shared" si="24"/>
        <v>52266.902009111203</v>
      </c>
      <c r="AJ42" t="s">
        <v>288</v>
      </c>
      <c r="AK42">
        <v>715.47692307692296</v>
      </c>
      <c r="AL42">
        <v>3262.08</v>
      </c>
      <c r="AM42">
        <f t="shared" si="25"/>
        <v>2546.603076923077</v>
      </c>
      <c r="AN42">
        <f t="shared" si="26"/>
        <v>0.78066849277855754</v>
      </c>
      <c r="AO42">
        <v>-0.57774747981622299</v>
      </c>
      <c r="AP42" t="s">
        <v>420</v>
      </c>
      <c r="AQ42">
        <v>943.35369230769197</v>
      </c>
      <c r="AR42">
        <v>1077.47</v>
      </c>
      <c r="AS42">
        <f t="shared" si="27"/>
        <v>0.12447335674525328</v>
      </c>
      <c r="AT42">
        <v>0.5</v>
      </c>
      <c r="AU42">
        <f t="shared" si="28"/>
        <v>1180.1800207473354</v>
      </c>
      <c r="AV42">
        <f t="shared" si="29"/>
        <v>0.52996485873133825</v>
      </c>
      <c r="AW42">
        <f t="shared" si="30"/>
        <v>73.450484373051751</v>
      </c>
      <c r="AX42">
        <f t="shared" si="31"/>
        <v>0.34096540970978306</v>
      </c>
      <c r="AY42">
        <f t="shared" si="32"/>
        <v>9.3859607777982488E-4</v>
      </c>
      <c r="AZ42">
        <f t="shared" si="33"/>
        <v>2.0275367295609157</v>
      </c>
      <c r="BA42" t="s">
        <v>421</v>
      </c>
      <c r="BB42">
        <v>710.09</v>
      </c>
      <c r="BC42">
        <f t="shared" si="34"/>
        <v>367.38</v>
      </c>
      <c r="BD42">
        <f t="shared" si="35"/>
        <v>0.365061537624008</v>
      </c>
      <c r="BE42">
        <f t="shared" si="36"/>
        <v>0.85604175564951268</v>
      </c>
      <c r="BF42">
        <f t="shared" si="37"/>
        <v>0.37049412334702619</v>
      </c>
      <c r="BG42">
        <f t="shared" si="38"/>
        <v>0.85785257223498923</v>
      </c>
      <c r="BH42">
        <f t="shared" si="39"/>
        <v>1399.9939999999999</v>
      </c>
      <c r="BI42">
        <f t="shared" si="40"/>
        <v>1180.1800207473354</v>
      </c>
      <c r="BJ42">
        <f t="shared" si="41"/>
        <v>0.84298934191670494</v>
      </c>
      <c r="BK42">
        <f t="shared" si="42"/>
        <v>0.19597868383340997</v>
      </c>
      <c r="BL42">
        <v>6</v>
      </c>
      <c r="BM42">
        <v>0.5</v>
      </c>
      <c r="BN42" t="s">
        <v>291</v>
      </c>
      <c r="BO42">
        <v>2</v>
      </c>
      <c r="BP42">
        <v>1607461957.8499999</v>
      </c>
      <c r="BQ42">
        <v>399.40306666666697</v>
      </c>
      <c r="BR42">
        <v>400.01486666666699</v>
      </c>
      <c r="BS42">
        <v>36.2921366666667</v>
      </c>
      <c r="BT42">
        <v>36.350376666666698</v>
      </c>
      <c r="BU42">
        <v>397.02006666666699</v>
      </c>
      <c r="BV42">
        <v>35.4291366666667</v>
      </c>
      <c r="BW42">
        <v>500.01620000000003</v>
      </c>
      <c r="BX42">
        <v>101.980233333333</v>
      </c>
      <c r="BY42">
        <v>0.100016723333333</v>
      </c>
      <c r="BZ42">
        <v>36.450220000000002</v>
      </c>
      <c r="CA42">
        <v>37.706306666666698</v>
      </c>
      <c r="CB42">
        <v>999.9</v>
      </c>
      <c r="CC42">
        <v>0</v>
      </c>
      <c r="CD42">
        <v>0</v>
      </c>
      <c r="CE42">
        <v>9997.8896666666697</v>
      </c>
      <c r="CF42">
        <v>0</v>
      </c>
      <c r="CG42">
        <v>642.26013333333299</v>
      </c>
      <c r="CH42">
        <v>1399.9939999999999</v>
      </c>
      <c r="CI42">
        <v>0.89999673333333396</v>
      </c>
      <c r="CJ42">
        <v>0.10000326</v>
      </c>
      <c r="CK42">
        <v>0</v>
      </c>
      <c r="CL42">
        <v>943.37666666666701</v>
      </c>
      <c r="CM42">
        <v>4.9997499999999997</v>
      </c>
      <c r="CN42">
        <v>13074.63</v>
      </c>
      <c r="CO42">
        <v>12177.98</v>
      </c>
      <c r="CP42">
        <v>46.945466666666697</v>
      </c>
      <c r="CQ42">
        <v>48.920533333333303</v>
      </c>
      <c r="CR42">
        <v>47.816400000000002</v>
      </c>
      <c r="CS42">
        <v>48.537199999999999</v>
      </c>
      <c r="CT42">
        <v>48.866599999999998</v>
      </c>
      <c r="CU42">
        <v>1255.492</v>
      </c>
      <c r="CV42">
        <v>139.50200000000001</v>
      </c>
      <c r="CW42">
        <v>0</v>
      </c>
      <c r="CX42">
        <v>558.89999985694897</v>
      </c>
      <c r="CY42">
        <v>0</v>
      </c>
      <c r="CZ42">
        <v>943.35369230769197</v>
      </c>
      <c r="DA42">
        <v>-3.3914529929215398</v>
      </c>
      <c r="DB42">
        <v>-20.704273487658099</v>
      </c>
      <c r="DC42">
        <v>13074.430769230799</v>
      </c>
      <c r="DD42">
        <v>15</v>
      </c>
      <c r="DE42">
        <v>1607461990.5999999</v>
      </c>
      <c r="DF42" t="s">
        <v>422</v>
      </c>
      <c r="DG42">
        <v>1607461990.5999999</v>
      </c>
      <c r="DH42">
        <v>1607461987.0999999</v>
      </c>
      <c r="DI42">
        <v>11</v>
      </c>
      <c r="DJ42">
        <v>8.5000000000000006E-2</v>
      </c>
      <c r="DK42">
        <v>0.16800000000000001</v>
      </c>
      <c r="DL42">
        <v>2.383</v>
      </c>
      <c r="DM42">
        <v>0.86299999999999999</v>
      </c>
      <c r="DN42">
        <v>400</v>
      </c>
      <c r="DO42">
        <v>36</v>
      </c>
      <c r="DP42">
        <v>0.54</v>
      </c>
      <c r="DQ42">
        <v>0.28000000000000003</v>
      </c>
      <c r="DR42">
        <v>0.65829654782587499</v>
      </c>
      <c r="DS42">
        <v>-7.0230121347648403E-2</v>
      </c>
      <c r="DT42">
        <v>1.4226285955451499E-2</v>
      </c>
      <c r="DU42">
        <v>1</v>
      </c>
      <c r="DV42">
        <v>-0.69685166666666698</v>
      </c>
      <c r="DW42">
        <v>6.2464818687432998E-2</v>
      </c>
      <c r="DX42">
        <v>1.7670833908512099E-2</v>
      </c>
      <c r="DY42">
        <v>1</v>
      </c>
      <c r="DZ42">
        <v>-0.22571920000000001</v>
      </c>
      <c r="EA42">
        <v>-1.48775973303667E-2</v>
      </c>
      <c r="EB42">
        <v>1.2081424971142E-3</v>
      </c>
      <c r="EC42">
        <v>1</v>
      </c>
      <c r="ED42">
        <v>3</v>
      </c>
      <c r="EE42">
        <v>3</v>
      </c>
      <c r="EF42" t="s">
        <v>310</v>
      </c>
      <c r="EG42">
        <v>100</v>
      </c>
      <c r="EH42">
        <v>100</v>
      </c>
      <c r="EI42">
        <v>2.383</v>
      </c>
      <c r="EJ42">
        <v>0.86299999999999999</v>
      </c>
      <c r="EK42">
        <v>2.2978500000000999</v>
      </c>
      <c r="EL42">
        <v>0</v>
      </c>
      <c r="EM42">
        <v>0</v>
      </c>
      <c r="EN42">
        <v>0</v>
      </c>
      <c r="EO42">
        <v>0.69553500000000001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15</v>
      </c>
      <c r="EX42">
        <v>15</v>
      </c>
      <c r="EY42">
        <v>2</v>
      </c>
      <c r="EZ42">
        <v>508.375</v>
      </c>
      <c r="FA42">
        <v>535.55499999999995</v>
      </c>
      <c r="FB42">
        <v>34.995899999999999</v>
      </c>
      <c r="FC42">
        <v>31.837800000000001</v>
      </c>
      <c r="FD42">
        <v>30.000299999999999</v>
      </c>
      <c r="FE42">
        <v>31.562200000000001</v>
      </c>
      <c r="FF42">
        <v>31.504999999999999</v>
      </c>
      <c r="FG42">
        <v>17.269500000000001</v>
      </c>
      <c r="FH42">
        <v>0</v>
      </c>
      <c r="FI42">
        <v>100</v>
      </c>
      <c r="FJ42">
        <v>-999.9</v>
      </c>
      <c r="FK42">
        <v>400</v>
      </c>
      <c r="FL42">
        <v>40.974899999999998</v>
      </c>
      <c r="FM42">
        <v>101.697</v>
      </c>
      <c r="FN42">
        <v>101.05</v>
      </c>
    </row>
    <row r="43" spans="1:170" x14ac:dyDescent="0.25">
      <c r="A43">
        <v>27</v>
      </c>
      <c r="B43">
        <v>1607462256.0999999</v>
      </c>
      <c r="C43">
        <v>8109.5999999046298</v>
      </c>
      <c r="D43" t="s">
        <v>423</v>
      </c>
      <c r="E43" t="s">
        <v>424</v>
      </c>
      <c r="F43" t="s">
        <v>425</v>
      </c>
      <c r="G43" t="s">
        <v>302</v>
      </c>
      <c r="H43">
        <v>1607462248.3499999</v>
      </c>
      <c r="I43">
        <f t="shared" si="0"/>
        <v>1.7371030113785895E-3</v>
      </c>
      <c r="J43">
        <f t="shared" si="1"/>
        <v>8.6980014533435934</v>
      </c>
      <c r="K43">
        <f t="shared" si="2"/>
        <v>388.69560000000001</v>
      </c>
      <c r="L43">
        <f t="shared" si="3"/>
        <v>181.73370613168439</v>
      </c>
      <c r="M43">
        <f t="shared" si="4"/>
        <v>18.551197088452017</v>
      </c>
      <c r="N43">
        <f t="shared" si="5"/>
        <v>39.677662644425361</v>
      </c>
      <c r="O43">
        <f t="shared" si="6"/>
        <v>7.1892953537300255E-2</v>
      </c>
      <c r="P43">
        <f t="shared" si="7"/>
        <v>2.963676073934896</v>
      </c>
      <c r="Q43">
        <f t="shared" si="8"/>
        <v>7.0937964625412742E-2</v>
      </c>
      <c r="R43">
        <f t="shared" si="9"/>
        <v>4.4420972934868463E-2</v>
      </c>
      <c r="S43">
        <f t="shared" si="10"/>
        <v>231.29018361128166</v>
      </c>
      <c r="T43">
        <f t="shared" si="11"/>
        <v>37.705882540659587</v>
      </c>
      <c r="U43">
        <f t="shared" si="12"/>
        <v>37.022013333333298</v>
      </c>
      <c r="V43">
        <f t="shared" si="13"/>
        <v>6.3124582753671534</v>
      </c>
      <c r="W43">
        <f t="shared" si="14"/>
        <v>63.117073370414509</v>
      </c>
      <c r="X43">
        <f t="shared" si="15"/>
        <v>3.9382929914357798</v>
      </c>
      <c r="Y43">
        <f t="shared" si="16"/>
        <v>6.2396635032856498</v>
      </c>
      <c r="Z43">
        <f t="shared" si="17"/>
        <v>2.3741652839313736</v>
      </c>
      <c r="AA43">
        <f t="shared" si="18"/>
        <v>-76.606242801795801</v>
      </c>
      <c r="AB43">
        <f t="shared" si="19"/>
        <v>-33.932523696578052</v>
      </c>
      <c r="AC43">
        <f t="shared" si="20"/>
        <v>-2.7241307676570581</v>
      </c>
      <c r="AD43">
        <f t="shared" si="21"/>
        <v>118.02728634525076</v>
      </c>
      <c r="AE43">
        <v>0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52206.103640868256</v>
      </c>
      <c r="AJ43" t="s">
        <v>288</v>
      </c>
      <c r="AK43">
        <v>715.47692307692296</v>
      </c>
      <c r="AL43">
        <v>3262.08</v>
      </c>
      <c r="AM43">
        <f t="shared" si="25"/>
        <v>2546.603076923077</v>
      </c>
      <c r="AN43">
        <f t="shared" si="26"/>
        <v>0.78066849277855754</v>
      </c>
      <c r="AO43">
        <v>-0.57774747981622299</v>
      </c>
      <c r="AP43" t="s">
        <v>426</v>
      </c>
      <c r="AQ43">
        <v>1027.2044000000001</v>
      </c>
      <c r="AR43">
        <v>1365.24</v>
      </c>
      <c r="AS43">
        <f t="shared" si="27"/>
        <v>0.24760159385895519</v>
      </c>
      <c r="AT43">
        <v>0.5</v>
      </c>
      <c r="AU43">
        <f t="shared" si="28"/>
        <v>1180.1800507473408</v>
      </c>
      <c r="AV43">
        <f t="shared" si="29"/>
        <v>8.6980014533435934</v>
      </c>
      <c r="AW43">
        <f t="shared" si="30"/>
        <v>146.10723080279212</v>
      </c>
      <c r="AX43">
        <f t="shared" si="31"/>
        <v>0.43553514400398463</v>
      </c>
      <c r="AY43">
        <f t="shared" si="32"/>
        <v>7.8596049198476226E-3</v>
      </c>
      <c r="AZ43">
        <f t="shared" si="33"/>
        <v>1.3893820866660807</v>
      </c>
      <c r="BA43" t="s">
        <v>427</v>
      </c>
      <c r="BB43">
        <v>770.63</v>
      </c>
      <c r="BC43">
        <f t="shared" si="34"/>
        <v>594.61</v>
      </c>
      <c r="BD43">
        <f t="shared" si="35"/>
        <v>0.56849968887169733</v>
      </c>
      <c r="BE43">
        <f t="shared" si="36"/>
        <v>0.76133978205462682</v>
      </c>
      <c r="BF43">
        <f t="shared" si="37"/>
        <v>0.52024439677420864</v>
      </c>
      <c r="BG43">
        <f t="shared" si="38"/>
        <v>0.74485105951095032</v>
      </c>
      <c r="BH43">
        <f t="shared" si="39"/>
        <v>1399.9939999999999</v>
      </c>
      <c r="BI43">
        <f t="shared" si="40"/>
        <v>1180.1800507473408</v>
      </c>
      <c r="BJ43">
        <f t="shared" si="41"/>
        <v>0.84298936334537211</v>
      </c>
      <c r="BK43">
        <f t="shared" si="42"/>
        <v>0.19597872669074415</v>
      </c>
      <c r="BL43">
        <v>6</v>
      </c>
      <c r="BM43">
        <v>0.5</v>
      </c>
      <c r="BN43" t="s">
        <v>291</v>
      </c>
      <c r="BO43">
        <v>2</v>
      </c>
      <c r="BP43">
        <v>1607462248.3499999</v>
      </c>
      <c r="BQ43">
        <v>388.69560000000001</v>
      </c>
      <c r="BR43">
        <v>399.94336666666698</v>
      </c>
      <c r="BS43">
        <v>38.580829999999999</v>
      </c>
      <c r="BT43">
        <v>36.576743333333297</v>
      </c>
      <c r="BU43">
        <v>386.31303333333301</v>
      </c>
      <c r="BV43">
        <v>37.717473333333302</v>
      </c>
      <c r="BW43">
        <v>500.00356666666698</v>
      </c>
      <c r="BX43">
        <v>101.97903333333301</v>
      </c>
      <c r="BY43">
        <v>9.9978223333333296E-2</v>
      </c>
      <c r="BZ43">
        <v>36.809640000000002</v>
      </c>
      <c r="CA43">
        <v>37.022013333333298</v>
      </c>
      <c r="CB43">
        <v>999.9</v>
      </c>
      <c r="CC43">
        <v>0</v>
      </c>
      <c r="CD43">
        <v>0</v>
      </c>
      <c r="CE43">
        <v>9997.98</v>
      </c>
      <c r="CF43">
        <v>0</v>
      </c>
      <c r="CG43">
        <v>357.210266666667</v>
      </c>
      <c r="CH43">
        <v>1399.9939999999999</v>
      </c>
      <c r="CI43">
        <v>0.89999640000000003</v>
      </c>
      <c r="CJ43">
        <v>0.10000356000000001</v>
      </c>
      <c r="CK43">
        <v>0</v>
      </c>
      <c r="CL43">
        <v>1027.5250000000001</v>
      </c>
      <c r="CM43">
        <v>4.9997499999999997</v>
      </c>
      <c r="CN43">
        <v>14276.2033333333</v>
      </c>
      <c r="CO43">
        <v>12177.9866666667</v>
      </c>
      <c r="CP43">
        <v>48.395600000000002</v>
      </c>
      <c r="CQ43">
        <v>50.241599999999998</v>
      </c>
      <c r="CR43">
        <v>49.299599999999998</v>
      </c>
      <c r="CS43">
        <v>49.8121333333333</v>
      </c>
      <c r="CT43">
        <v>50.228999999999999</v>
      </c>
      <c r="CU43">
        <v>1255.491</v>
      </c>
      <c r="CV43">
        <v>139.50299999999999</v>
      </c>
      <c r="CW43">
        <v>0</v>
      </c>
      <c r="CX43">
        <v>289.5</v>
      </c>
      <c r="CY43">
        <v>0</v>
      </c>
      <c r="CZ43">
        <v>1027.2044000000001</v>
      </c>
      <c r="DA43">
        <v>-46.2315383998179</v>
      </c>
      <c r="DB43">
        <v>-618.86153753147903</v>
      </c>
      <c r="DC43">
        <v>14272.212</v>
      </c>
      <c r="DD43">
        <v>15</v>
      </c>
      <c r="DE43">
        <v>1607461990.5999999</v>
      </c>
      <c r="DF43" t="s">
        <v>422</v>
      </c>
      <c r="DG43">
        <v>1607461990.5999999</v>
      </c>
      <c r="DH43">
        <v>1607461987.0999999</v>
      </c>
      <c r="DI43">
        <v>11</v>
      </c>
      <c r="DJ43">
        <v>8.5000000000000006E-2</v>
      </c>
      <c r="DK43">
        <v>0.16800000000000001</v>
      </c>
      <c r="DL43">
        <v>2.383</v>
      </c>
      <c r="DM43">
        <v>0.86299999999999999</v>
      </c>
      <c r="DN43">
        <v>400</v>
      </c>
      <c r="DO43">
        <v>36</v>
      </c>
      <c r="DP43">
        <v>0.54</v>
      </c>
      <c r="DQ43">
        <v>0.28000000000000003</v>
      </c>
      <c r="DR43">
        <v>8.7003690503495097</v>
      </c>
      <c r="DS43">
        <v>9.8651991791593799E-2</v>
      </c>
      <c r="DT43">
        <v>2.84019443872775E-2</v>
      </c>
      <c r="DU43">
        <v>1</v>
      </c>
      <c r="DV43">
        <v>-11.2494766666667</v>
      </c>
      <c r="DW43">
        <v>-9.7214682981097505E-2</v>
      </c>
      <c r="DX43">
        <v>3.5930856593679401E-2</v>
      </c>
      <c r="DY43">
        <v>1</v>
      </c>
      <c r="DZ43">
        <v>2.0032930000000002</v>
      </c>
      <c r="EA43">
        <v>8.7514571746379499E-2</v>
      </c>
      <c r="EB43">
        <v>6.5029624787476901E-3</v>
      </c>
      <c r="EC43">
        <v>1</v>
      </c>
      <c r="ED43">
        <v>3</v>
      </c>
      <c r="EE43">
        <v>3</v>
      </c>
      <c r="EF43" t="s">
        <v>310</v>
      </c>
      <c r="EG43">
        <v>100</v>
      </c>
      <c r="EH43">
        <v>100</v>
      </c>
      <c r="EI43">
        <v>2.383</v>
      </c>
      <c r="EJ43">
        <v>0.86329999999999996</v>
      </c>
      <c r="EK43">
        <v>2.38261904761913</v>
      </c>
      <c r="EL43">
        <v>0</v>
      </c>
      <c r="EM43">
        <v>0</v>
      </c>
      <c r="EN43">
        <v>0</v>
      </c>
      <c r="EO43">
        <v>0.86335499999999099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4.4000000000000004</v>
      </c>
      <c r="EX43">
        <v>4.5</v>
      </c>
      <c r="EY43">
        <v>2</v>
      </c>
      <c r="EZ43">
        <v>494.34800000000001</v>
      </c>
      <c r="FA43">
        <v>533.22900000000004</v>
      </c>
      <c r="FB43">
        <v>35.241199999999999</v>
      </c>
      <c r="FC43">
        <v>32.164499999999997</v>
      </c>
      <c r="FD43">
        <v>30.000399999999999</v>
      </c>
      <c r="FE43">
        <v>31.854299999999999</v>
      </c>
      <c r="FF43">
        <v>31.785900000000002</v>
      </c>
      <c r="FG43">
        <v>17.3535</v>
      </c>
      <c r="FH43">
        <v>0</v>
      </c>
      <c r="FI43">
        <v>100</v>
      </c>
      <c r="FJ43">
        <v>-999.9</v>
      </c>
      <c r="FK43">
        <v>400</v>
      </c>
      <c r="FL43">
        <v>40.974899999999998</v>
      </c>
      <c r="FM43">
        <v>101.625</v>
      </c>
      <c r="FN43">
        <v>100.979</v>
      </c>
    </row>
    <row r="44" spans="1:170" x14ac:dyDescent="0.25">
      <c r="A44">
        <v>28</v>
      </c>
      <c r="B44">
        <v>1607462421.0999999</v>
      </c>
      <c r="C44">
        <v>8274.5999999046307</v>
      </c>
      <c r="D44" t="s">
        <v>428</v>
      </c>
      <c r="E44" t="s">
        <v>429</v>
      </c>
      <c r="F44" t="s">
        <v>425</v>
      </c>
      <c r="G44" t="s">
        <v>302</v>
      </c>
      <c r="H44">
        <v>1607462413.0999999</v>
      </c>
      <c r="I44">
        <f t="shared" si="0"/>
        <v>2.0631079723305652E-3</v>
      </c>
      <c r="J44">
        <f t="shared" si="1"/>
        <v>9.4383832910516325</v>
      </c>
      <c r="K44">
        <f t="shared" si="2"/>
        <v>387.67061290322602</v>
      </c>
      <c r="L44">
        <f t="shared" si="3"/>
        <v>187.14288389756939</v>
      </c>
      <c r="M44">
        <f t="shared" si="4"/>
        <v>19.102504505760162</v>
      </c>
      <c r="N44">
        <f t="shared" si="5"/>
        <v>39.571259539785586</v>
      </c>
      <c r="O44">
        <f t="shared" si="6"/>
        <v>8.1079956995656705E-2</v>
      </c>
      <c r="P44">
        <f t="shared" si="7"/>
        <v>2.9639139090385598</v>
      </c>
      <c r="Q44">
        <f t="shared" si="8"/>
        <v>7.9867617761028395E-2</v>
      </c>
      <c r="R44">
        <f t="shared" si="9"/>
        <v>5.0024674865265781E-2</v>
      </c>
      <c r="S44">
        <f t="shared" si="10"/>
        <v>231.28771039471471</v>
      </c>
      <c r="T44">
        <f t="shared" si="11"/>
        <v>37.941552455678725</v>
      </c>
      <c r="U44">
        <f t="shared" si="12"/>
        <v>37.309396774193502</v>
      </c>
      <c r="V44">
        <f t="shared" si="13"/>
        <v>6.4121373819590399</v>
      </c>
      <c r="W44">
        <f t="shared" si="14"/>
        <v>61.560399173572314</v>
      </c>
      <c r="X44">
        <f t="shared" si="15"/>
        <v>3.908693609273159</v>
      </c>
      <c r="Y44">
        <f t="shared" si="16"/>
        <v>6.3493636521953372</v>
      </c>
      <c r="Z44">
        <f t="shared" si="17"/>
        <v>2.5034437726858809</v>
      </c>
      <c r="AA44">
        <f t="shared" si="18"/>
        <v>-90.983061579777925</v>
      </c>
      <c r="AB44">
        <f t="shared" si="19"/>
        <v>-28.846313689359889</v>
      </c>
      <c r="AC44">
        <f t="shared" si="20"/>
        <v>-2.3224251430016762</v>
      </c>
      <c r="AD44">
        <f t="shared" si="21"/>
        <v>109.13590998257523</v>
      </c>
      <c r="AE44">
        <v>0</v>
      </c>
      <c r="AF44">
        <v>0</v>
      </c>
      <c r="AG44">
        <f t="shared" si="22"/>
        <v>1</v>
      </c>
      <c r="AH44">
        <f t="shared" si="23"/>
        <v>0</v>
      </c>
      <c r="AI44">
        <f t="shared" si="24"/>
        <v>52159.011447116871</v>
      </c>
      <c r="AJ44" t="s">
        <v>288</v>
      </c>
      <c r="AK44">
        <v>715.47692307692296</v>
      </c>
      <c r="AL44">
        <v>3262.08</v>
      </c>
      <c r="AM44">
        <f t="shared" si="25"/>
        <v>2546.603076923077</v>
      </c>
      <c r="AN44">
        <f t="shared" si="26"/>
        <v>0.78066849277855754</v>
      </c>
      <c r="AO44">
        <v>-0.57774747981622299</v>
      </c>
      <c r="AP44" t="s">
        <v>430</v>
      </c>
      <c r="AQ44">
        <v>956.26444000000004</v>
      </c>
      <c r="AR44">
        <v>1284.68</v>
      </c>
      <c r="AS44">
        <f t="shared" si="27"/>
        <v>0.25563997260018057</v>
      </c>
      <c r="AT44">
        <v>0.5</v>
      </c>
      <c r="AU44">
        <f t="shared" si="28"/>
        <v>1180.1679201021652</v>
      </c>
      <c r="AV44">
        <f t="shared" si="29"/>
        <v>9.4383832910516325</v>
      </c>
      <c r="AW44">
        <f t="shared" si="30"/>
        <v>150.84904737926479</v>
      </c>
      <c r="AX44">
        <f t="shared" si="31"/>
        <v>0.4192483731357225</v>
      </c>
      <c r="AY44">
        <f t="shared" si="32"/>
        <v>8.4870386664982183E-3</v>
      </c>
      <c r="AZ44">
        <f t="shared" si="33"/>
        <v>1.5392159915309647</v>
      </c>
      <c r="BA44" t="s">
        <v>431</v>
      </c>
      <c r="BB44">
        <v>746.08</v>
      </c>
      <c r="BC44">
        <f t="shared" si="34"/>
        <v>538.6</v>
      </c>
      <c r="BD44">
        <f t="shared" si="35"/>
        <v>0.60975781656145567</v>
      </c>
      <c r="BE44">
        <f t="shared" si="36"/>
        <v>0.7859300476947535</v>
      </c>
      <c r="BF44">
        <f t="shared" si="37"/>
        <v>0.57697432307517649</v>
      </c>
      <c r="BG44">
        <f t="shared" si="38"/>
        <v>0.77648535726627077</v>
      </c>
      <c r="BH44">
        <f t="shared" si="39"/>
        <v>1399.9796774193501</v>
      </c>
      <c r="BI44">
        <f t="shared" si="40"/>
        <v>1180.1679201021652</v>
      </c>
      <c r="BJ44">
        <f t="shared" si="41"/>
        <v>0.84298932272904537</v>
      </c>
      <c r="BK44">
        <f t="shared" si="42"/>
        <v>0.19597864545809082</v>
      </c>
      <c r="BL44">
        <v>6</v>
      </c>
      <c r="BM44">
        <v>0.5</v>
      </c>
      <c r="BN44" t="s">
        <v>291</v>
      </c>
      <c r="BO44">
        <v>2</v>
      </c>
      <c r="BP44">
        <v>1607462413.0999999</v>
      </c>
      <c r="BQ44">
        <v>387.67061290322602</v>
      </c>
      <c r="BR44">
        <v>399.95603225806502</v>
      </c>
      <c r="BS44">
        <v>38.292580645161301</v>
      </c>
      <c r="BT44">
        <v>35.911732258064497</v>
      </c>
      <c r="BU44">
        <v>385.28803225806399</v>
      </c>
      <c r="BV44">
        <v>37.429216129032298</v>
      </c>
      <c r="BW44">
        <v>500.01661290322602</v>
      </c>
      <c r="BX44">
        <v>101.974451612903</v>
      </c>
      <c r="BY44">
        <v>9.9985351612903201E-2</v>
      </c>
      <c r="BZ44">
        <v>37.128870967741904</v>
      </c>
      <c r="CA44">
        <v>37.309396774193502</v>
      </c>
      <c r="CB44">
        <v>999.9</v>
      </c>
      <c r="CC44">
        <v>0</v>
      </c>
      <c r="CD44">
        <v>0</v>
      </c>
      <c r="CE44">
        <v>9999.7767741935495</v>
      </c>
      <c r="CF44">
        <v>0</v>
      </c>
      <c r="CG44">
        <v>356.91790322580601</v>
      </c>
      <c r="CH44">
        <v>1399.9796774193501</v>
      </c>
      <c r="CI44">
        <v>0.89999899999999999</v>
      </c>
      <c r="CJ44">
        <v>0.10000094193548401</v>
      </c>
      <c r="CK44">
        <v>0</v>
      </c>
      <c r="CL44">
        <v>956.244129032258</v>
      </c>
      <c r="CM44">
        <v>4.9997499999999997</v>
      </c>
      <c r="CN44">
        <v>13319.6870967742</v>
      </c>
      <c r="CO44">
        <v>12177.8516129032</v>
      </c>
      <c r="CP44">
        <v>49.145000000000003</v>
      </c>
      <c r="CQ44">
        <v>50.890999999999998</v>
      </c>
      <c r="CR44">
        <v>50.064064516129001</v>
      </c>
      <c r="CS44">
        <v>50.406999999999996</v>
      </c>
      <c r="CT44">
        <v>50.935000000000002</v>
      </c>
      <c r="CU44">
        <v>1255.48</v>
      </c>
      <c r="CV44">
        <v>139.49967741935501</v>
      </c>
      <c r="CW44">
        <v>0</v>
      </c>
      <c r="CX44">
        <v>163.89999985694899</v>
      </c>
      <c r="CY44">
        <v>0</v>
      </c>
      <c r="CZ44">
        <v>956.26444000000004</v>
      </c>
      <c r="DA44">
        <v>2.1632307845159802</v>
      </c>
      <c r="DB44">
        <v>39.115384707452002</v>
      </c>
      <c r="DC44">
        <v>13319.74</v>
      </c>
      <c r="DD44">
        <v>15</v>
      </c>
      <c r="DE44">
        <v>1607461990.5999999</v>
      </c>
      <c r="DF44" t="s">
        <v>422</v>
      </c>
      <c r="DG44">
        <v>1607461990.5999999</v>
      </c>
      <c r="DH44">
        <v>1607461987.0999999</v>
      </c>
      <c r="DI44">
        <v>11</v>
      </c>
      <c r="DJ44">
        <v>8.5000000000000006E-2</v>
      </c>
      <c r="DK44">
        <v>0.16800000000000001</v>
      </c>
      <c r="DL44">
        <v>2.383</v>
      </c>
      <c r="DM44">
        <v>0.86299999999999999</v>
      </c>
      <c r="DN44">
        <v>400</v>
      </c>
      <c r="DO44">
        <v>36</v>
      </c>
      <c r="DP44">
        <v>0.54</v>
      </c>
      <c r="DQ44">
        <v>0.28000000000000003</v>
      </c>
      <c r="DR44">
        <v>9.4321926408106496</v>
      </c>
      <c r="DS44">
        <v>0.37860787381989602</v>
      </c>
      <c r="DT44">
        <v>3.6415252081337203E-2</v>
      </c>
      <c r="DU44">
        <v>1</v>
      </c>
      <c r="DV44">
        <v>-12.28213</v>
      </c>
      <c r="DW44">
        <v>-0.51266829810900605</v>
      </c>
      <c r="DX44">
        <v>4.6881049120797803E-2</v>
      </c>
      <c r="DY44">
        <v>0</v>
      </c>
      <c r="DZ44">
        <v>2.3804043333333298</v>
      </c>
      <c r="EA44">
        <v>9.7988075639599798E-2</v>
      </c>
      <c r="EB44">
        <v>7.1645719496856303E-3</v>
      </c>
      <c r="EC44">
        <v>1</v>
      </c>
      <c r="ED44">
        <v>2</v>
      </c>
      <c r="EE44">
        <v>3</v>
      </c>
      <c r="EF44" t="s">
        <v>298</v>
      </c>
      <c r="EG44">
        <v>100</v>
      </c>
      <c r="EH44">
        <v>100</v>
      </c>
      <c r="EI44">
        <v>2.383</v>
      </c>
      <c r="EJ44">
        <v>0.86339999999999995</v>
      </c>
      <c r="EK44">
        <v>2.38261904761913</v>
      </c>
      <c r="EL44">
        <v>0</v>
      </c>
      <c r="EM44">
        <v>0</v>
      </c>
      <c r="EN44">
        <v>0</v>
      </c>
      <c r="EO44">
        <v>0.86335499999999099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7.2</v>
      </c>
      <c r="EX44">
        <v>7.2</v>
      </c>
      <c r="EY44">
        <v>2</v>
      </c>
      <c r="EZ44">
        <v>496.97</v>
      </c>
      <c r="FA44">
        <v>531.93600000000004</v>
      </c>
      <c r="FB44">
        <v>35.514800000000001</v>
      </c>
      <c r="FC44">
        <v>32.332599999999999</v>
      </c>
      <c r="FD44">
        <v>30.000499999999999</v>
      </c>
      <c r="FE44">
        <v>32.017299999999999</v>
      </c>
      <c r="FF44">
        <v>31.948699999999999</v>
      </c>
      <c r="FG44">
        <v>17.4175</v>
      </c>
      <c r="FH44">
        <v>0</v>
      </c>
      <c r="FI44">
        <v>100</v>
      </c>
      <c r="FJ44">
        <v>-999.9</v>
      </c>
      <c r="FK44">
        <v>400</v>
      </c>
      <c r="FL44">
        <v>38.482500000000002</v>
      </c>
      <c r="FM44">
        <v>101.60299999999999</v>
      </c>
      <c r="FN44">
        <v>100.959</v>
      </c>
    </row>
    <row r="45" spans="1:170" x14ac:dyDescent="0.25">
      <c r="A45">
        <v>29</v>
      </c>
      <c r="B45">
        <v>1607462719.0999999</v>
      </c>
      <c r="C45">
        <v>8572.5999999046307</v>
      </c>
      <c r="D45" t="s">
        <v>432</v>
      </c>
      <c r="E45" t="s">
        <v>433</v>
      </c>
      <c r="F45" t="s">
        <v>301</v>
      </c>
      <c r="G45" t="s">
        <v>302</v>
      </c>
      <c r="H45">
        <v>1607462711.0999999</v>
      </c>
      <c r="I45">
        <f t="shared" si="0"/>
        <v>7.7568229753100328E-4</v>
      </c>
      <c r="J45">
        <f t="shared" si="1"/>
        <v>2.5197365025971572</v>
      </c>
      <c r="K45">
        <f t="shared" si="2"/>
        <v>396.75780645161302</v>
      </c>
      <c r="L45">
        <f t="shared" si="3"/>
        <v>225.83717509610901</v>
      </c>
      <c r="M45">
        <f t="shared" si="4"/>
        <v>23.050512048426945</v>
      </c>
      <c r="N45">
        <f t="shared" si="5"/>
        <v>40.495859877933448</v>
      </c>
      <c r="O45">
        <f t="shared" si="6"/>
        <v>2.5955453297861929E-2</v>
      </c>
      <c r="P45">
        <f t="shared" si="7"/>
        <v>2.9643075687177651</v>
      </c>
      <c r="Q45">
        <f t="shared" si="8"/>
        <v>2.5829854228983325E-2</v>
      </c>
      <c r="R45">
        <f t="shared" si="9"/>
        <v>1.6154892674794384E-2</v>
      </c>
      <c r="S45">
        <f t="shared" si="10"/>
        <v>231.28818116391778</v>
      </c>
      <c r="T45">
        <f t="shared" si="11"/>
        <v>38.300948127986473</v>
      </c>
      <c r="U45">
        <f t="shared" si="12"/>
        <v>37.623032258064498</v>
      </c>
      <c r="V45">
        <f t="shared" si="13"/>
        <v>6.5224785436235022</v>
      </c>
      <c r="W45">
        <f t="shared" si="14"/>
        <v>56.753061980605757</v>
      </c>
      <c r="X45">
        <f t="shared" si="15"/>
        <v>3.6094953515831762</v>
      </c>
      <c r="Y45">
        <f t="shared" si="16"/>
        <v>6.3600010741564041</v>
      </c>
      <c r="Z45">
        <f t="shared" si="17"/>
        <v>2.912983192040326</v>
      </c>
      <c r="AA45">
        <f t="shared" si="18"/>
        <v>-34.207589321117247</v>
      </c>
      <c r="AB45">
        <f t="shared" si="19"/>
        <v>-74.066559699050373</v>
      </c>
      <c r="AC45">
        <f t="shared" si="20"/>
        <v>-5.9722638462548012</v>
      </c>
      <c r="AD45">
        <f t="shared" si="21"/>
        <v>117.04176829749537</v>
      </c>
      <c r="AE45">
        <v>0</v>
      </c>
      <c r="AF45">
        <v>0</v>
      </c>
      <c r="AG45">
        <f t="shared" si="22"/>
        <v>1</v>
      </c>
      <c r="AH45">
        <f t="shared" si="23"/>
        <v>0</v>
      </c>
      <c r="AI45">
        <f t="shared" si="24"/>
        <v>52164.850579688966</v>
      </c>
      <c r="AJ45" t="s">
        <v>288</v>
      </c>
      <c r="AK45">
        <v>715.47692307692296</v>
      </c>
      <c r="AL45">
        <v>3262.08</v>
      </c>
      <c r="AM45">
        <f t="shared" si="25"/>
        <v>2546.603076923077</v>
      </c>
      <c r="AN45">
        <f t="shared" si="26"/>
        <v>0.78066849277855754</v>
      </c>
      <c r="AO45">
        <v>-0.57774747981622299</v>
      </c>
      <c r="AP45" t="s">
        <v>434</v>
      </c>
      <c r="AQ45">
        <v>914.68588461538502</v>
      </c>
      <c r="AR45">
        <v>1082.4000000000001</v>
      </c>
      <c r="AS45">
        <f t="shared" si="27"/>
        <v>0.15494652197396075</v>
      </c>
      <c r="AT45">
        <v>0.5</v>
      </c>
      <c r="AU45">
        <f t="shared" si="28"/>
        <v>1180.1676830223141</v>
      </c>
      <c r="AV45">
        <f t="shared" si="29"/>
        <v>2.5197365025971572</v>
      </c>
      <c r="AW45">
        <f t="shared" si="30"/>
        <v>91.43143891518767</v>
      </c>
      <c r="AX45">
        <f t="shared" si="31"/>
        <v>0.33704730229120478</v>
      </c>
      <c r="AY45">
        <f t="shared" si="32"/>
        <v>2.6246134570309314E-3</v>
      </c>
      <c r="AZ45">
        <f t="shared" si="33"/>
        <v>2.0137472283813742</v>
      </c>
      <c r="BA45" t="s">
        <v>435</v>
      </c>
      <c r="BB45">
        <v>717.58</v>
      </c>
      <c r="BC45">
        <f t="shared" si="34"/>
        <v>364.82000000000005</v>
      </c>
      <c r="BD45">
        <f t="shared" si="35"/>
        <v>0.45971743705009332</v>
      </c>
      <c r="BE45">
        <f t="shared" si="36"/>
        <v>0.85662409117704852</v>
      </c>
      <c r="BF45">
        <f t="shared" si="37"/>
        <v>0.45708249475890872</v>
      </c>
      <c r="BG45">
        <f t="shared" si="38"/>
        <v>0.85591666002131339</v>
      </c>
      <c r="BH45">
        <f t="shared" si="39"/>
        <v>1399.97903225806</v>
      </c>
      <c r="BI45">
        <f t="shared" si="40"/>
        <v>1180.1676830223141</v>
      </c>
      <c r="BJ45">
        <f t="shared" si="41"/>
        <v>0.84298954186391861</v>
      </c>
      <c r="BK45">
        <f t="shared" si="42"/>
        <v>0.19597908372783723</v>
      </c>
      <c r="BL45">
        <v>6</v>
      </c>
      <c r="BM45">
        <v>0.5</v>
      </c>
      <c r="BN45" t="s">
        <v>291</v>
      </c>
      <c r="BO45">
        <v>2</v>
      </c>
      <c r="BP45">
        <v>1607462711.0999999</v>
      </c>
      <c r="BQ45">
        <v>396.75780645161302</v>
      </c>
      <c r="BR45">
        <v>400.150709677419</v>
      </c>
      <c r="BS45">
        <v>35.363996774193602</v>
      </c>
      <c r="BT45">
        <v>34.466119354838703</v>
      </c>
      <c r="BU45">
        <v>394.49880645161301</v>
      </c>
      <c r="BV45">
        <v>34.647996774193601</v>
      </c>
      <c r="BW45">
        <v>500.01329032258099</v>
      </c>
      <c r="BX45">
        <v>101.96696774193499</v>
      </c>
      <c r="BY45">
        <v>9.9983983870967699E-2</v>
      </c>
      <c r="BZ45">
        <v>37.159570967741899</v>
      </c>
      <c r="CA45">
        <v>37.623032258064498</v>
      </c>
      <c r="CB45">
        <v>999.9</v>
      </c>
      <c r="CC45">
        <v>0</v>
      </c>
      <c r="CD45">
        <v>0</v>
      </c>
      <c r="CE45">
        <v>10002.741612903201</v>
      </c>
      <c r="CF45">
        <v>0</v>
      </c>
      <c r="CG45">
        <v>373.69838709677401</v>
      </c>
      <c r="CH45">
        <v>1399.97903225806</v>
      </c>
      <c r="CI45">
        <v>0.89999341935483901</v>
      </c>
      <c r="CJ45">
        <v>0.100006567741935</v>
      </c>
      <c r="CK45">
        <v>0</v>
      </c>
      <c r="CL45">
        <v>915.32245161290302</v>
      </c>
      <c r="CM45">
        <v>4.9997499999999997</v>
      </c>
      <c r="CN45">
        <v>12807.735483871</v>
      </c>
      <c r="CO45">
        <v>12177.8322580645</v>
      </c>
      <c r="CP45">
        <v>49.874806451612898</v>
      </c>
      <c r="CQ45">
        <v>51.625</v>
      </c>
      <c r="CR45">
        <v>50.8121935483871</v>
      </c>
      <c r="CS45">
        <v>51.076290322580597</v>
      </c>
      <c r="CT45">
        <v>51.628935483870997</v>
      </c>
      <c r="CU45">
        <v>1255.4706451612899</v>
      </c>
      <c r="CV45">
        <v>139.51</v>
      </c>
      <c r="CW45">
        <v>0</v>
      </c>
      <c r="CX45">
        <v>297.19999980926502</v>
      </c>
      <c r="CY45">
        <v>0</v>
      </c>
      <c r="CZ45">
        <v>914.68588461538502</v>
      </c>
      <c r="DA45">
        <v>-61.928170962264701</v>
      </c>
      <c r="DB45">
        <v>-866.495726577048</v>
      </c>
      <c r="DC45">
        <v>12798.4692307692</v>
      </c>
      <c r="DD45">
        <v>15</v>
      </c>
      <c r="DE45">
        <v>1607462737.5999999</v>
      </c>
      <c r="DF45" t="s">
        <v>436</v>
      </c>
      <c r="DG45">
        <v>1607462736.5999999</v>
      </c>
      <c r="DH45">
        <v>1607462737.5999999</v>
      </c>
      <c r="DI45">
        <v>12</v>
      </c>
      <c r="DJ45">
        <v>-0.123</v>
      </c>
      <c r="DK45">
        <v>-0.14699999999999999</v>
      </c>
      <c r="DL45">
        <v>2.2589999999999999</v>
      </c>
      <c r="DM45">
        <v>0.71599999999999997</v>
      </c>
      <c r="DN45">
        <v>401</v>
      </c>
      <c r="DO45">
        <v>34</v>
      </c>
      <c r="DP45">
        <v>0.33</v>
      </c>
      <c r="DQ45">
        <v>0.08</v>
      </c>
      <c r="DR45">
        <v>2.3768372876923398</v>
      </c>
      <c r="DS45">
        <v>-0.39743805722161402</v>
      </c>
      <c r="DT45">
        <v>3.6030603119777897E-2</v>
      </c>
      <c r="DU45">
        <v>1</v>
      </c>
      <c r="DV45">
        <v>-3.2729613333333298</v>
      </c>
      <c r="DW45">
        <v>0.523774505005553</v>
      </c>
      <c r="DX45">
        <v>4.3638669604937397E-2</v>
      </c>
      <c r="DY45">
        <v>0</v>
      </c>
      <c r="DZ45">
        <v>1.04617</v>
      </c>
      <c r="EA45">
        <v>-0.24875586206896699</v>
      </c>
      <c r="EB45">
        <v>1.7995327726940701E-2</v>
      </c>
      <c r="EC45">
        <v>0</v>
      </c>
      <c r="ED45">
        <v>1</v>
      </c>
      <c r="EE45">
        <v>3</v>
      </c>
      <c r="EF45" t="s">
        <v>293</v>
      </c>
      <c r="EG45">
        <v>100</v>
      </c>
      <c r="EH45">
        <v>100</v>
      </c>
      <c r="EI45">
        <v>2.2589999999999999</v>
      </c>
      <c r="EJ45">
        <v>0.71599999999999997</v>
      </c>
      <c r="EK45">
        <v>2.38261904761913</v>
      </c>
      <c r="EL45">
        <v>0</v>
      </c>
      <c r="EM45">
        <v>0</v>
      </c>
      <c r="EN45">
        <v>0</v>
      </c>
      <c r="EO45">
        <v>0.86335499999999099</v>
      </c>
      <c r="EP45">
        <v>0</v>
      </c>
      <c r="EQ45">
        <v>0</v>
      </c>
      <c r="ER45">
        <v>0</v>
      </c>
      <c r="ES45">
        <v>-1</v>
      </c>
      <c r="ET45">
        <v>-1</v>
      </c>
      <c r="EU45">
        <v>-1</v>
      </c>
      <c r="EV45">
        <v>-1</v>
      </c>
      <c r="EW45">
        <v>12.1</v>
      </c>
      <c r="EX45">
        <v>12.2</v>
      </c>
      <c r="EY45">
        <v>2</v>
      </c>
      <c r="EZ45">
        <v>517.33900000000006</v>
      </c>
      <c r="FA45">
        <v>530.86599999999999</v>
      </c>
      <c r="FB45">
        <v>35.656999999999996</v>
      </c>
      <c r="FC45">
        <v>32.500100000000003</v>
      </c>
      <c r="FD45">
        <v>30.0001</v>
      </c>
      <c r="FE45">
        <v>32.189599999999999</v>
      </c>
      <c r="FF45">
        <v>32.121899999999997</v>
      </c>
      <c r="FG45">
        <v>17.094799999999999</v>
      </c>
      <c r="FH45">
        <v>0</v>
      </c>
      <c r="FI45">
        <v>100</v>
      </c>
      <c r="FJ45">
        <v>-999.9</v>
      </c>
      <c r="FK45">
        <v>400</v>
      </c>
      <c r="FL45">
        <v>38.134900000000002</v>
      </c>
      <c r="FM45">
        <v>101.599</v>
      </c>
      <c r="FN45">
        <v>100.94</v>
      </c>
    </row>
    <row r="46" spans="1:170" x14ac:dyDescent="0.25">
      <c r="A46">
        <v>30</v>
      </c>
      <c r="B46">
        <v>1607462879.0999999</v>
      </c>
      <c r="C46">
        <v>8732.5999999046307</v>
      </c>
      <c r="D46" t="s">
        <v>437</v>
      </c>
      <c r="E46" t="s">
        <v>438</v>
      </c>
      <c r="F46" t="s">
        <v>301</v>
      </c>
      <c r="G46" t="s">
        <v>302</v>
      </c>
      <c r="H46">
        <v>1607462871.3499999</v>
      </c>
      <c r="I46">
        <f t="shared" si="0"/>
        <v>1.2475718307836492E-3</v>
      </c>
      <c r="J46">
        <f t="shared" si="1"/>
        <v>4.863695147275239</v>
      </c>
      <c r="K46">
        <f t="shared" si="2"/>
        <v>393.81246666666698</v>
      </c>
      <c r="L46">
        <f t="shared" si="3"/>
        <v>191.68867741588582</v>
      </c>
      <c r="M46">
        <f t="shared" si="4"/>
        <v>19.564730783790221</v>
      </c>
      <c r="N46">
        <f t="shared" si="5"/>
        <v>40.194522668218781</v>
      </c>
      <c r="O46">
        <f t="shared" si="6"/>
        <v>4.1668517269720984E-2</v>
      </c>
      <c r="P46">
        <f t="shared" si="7"/>
        <v>2.9638070811088224</v>
      </c>
      <c r="Q46">
        <f t="shared" si="8"/>
        <v>4.1345781539827903E-2</v>
      </c>
      <c r="R46">
        <f t="shared" si="9"/>
        <v>2.5869901478603543E-2</v>
      </c>
      <c r="S46">
        <f t="shared" si="10"/>
        <v>231.28931291850003</v>
      </c>
      <c r="T46">
        <f t="shared" si="11"/>
        <v>38.296289993595103</v>
      </c>
      <c r="U46">
        <f t="shared" si="12"/>
        <v>37.667526666666703</v>
      </c>
      <c r="V46">
        <f t="shared" si="13"/>
        <v>6.5382649737970224</v>
      </c>
      <c r="W46">
        <f t="shared" si="14"/>
        <v>56.430124038982456</v>
      </c>
      <c r="X46">
        <f t="shared" si="15"/>
        <v>3.6116738135306412</v>
      </c>
      <c r="Y46">
        <f t="shared" si="16"/>
        <v>6.4002585056089254</v>
      </c>
      <c r="Z46">
        <f t="shared" si="17"/>
        <v>2.9265911602663812</v>
      </c>
      <c r="AA46">
        <f t="shared" si="18"/>
        <v>-55.017917737558932</v>
      </c>
      <c r="AB46">
        <f t="shared" si="19"/>
        <v>-62.663324830194632</v>
      </c>
      <c r="AC46">
        <f t="shared" si="20"/>
        <v>-5.0575461208547292</v>
      </c>
      <c r="AD46">
        <f t="shared" si="21"/>
        <v>108.55052422989175</v>
      </c>
      <c r="AE46">
        <v>3</v>
      </c>
      <c r="AF46">
        <v>1</v>
      </c>
      <c r="AG46">
        <f t="shared" si="22"/>
        <v>1</v>
      </c>
      <c r="AH46">
        <f t="shared" si="23"/>
        <v>0</v>
      </c>
      <c r="AI46">
        <f t="shared" si="24"/>
        <v>52131.16615631985</v>
      </c>
      <c r="AJ46" t="s">
        <v>288</v>
      </c>
      <c r="AK46">
        <v>715.47692307692296</v>
      </c>
      <c r="AL46">
        <v>3262.08</v>
      </c>
      <c r="AM46">
        <f t="shared" si="25"/>
        <v>2546.603076923077</v>
      </c>
      <c r="AN46">
        <f t="shared" si="26"/>
        <v>0.78066849277855754</v>
      </c>
      <c r="AO46">
        <v>-0.57774747981622299</v>
      </c>
      <c r="AP46" t="s">
        <v>439</v>
      </c>
      <c r="AQ46">
        <v>1120.82884615385</v>
      </c>
      <c r="AR46">
        <v>1328.93</v>
      </c>
      <c r="AS46">
        <f t="shared" si="27"/>
        <v>0.15659301381272905</v>
      </c>
      <c r="AT46">
        <v>0.5</v>
      </c>
      <c r="AU46">
        <f t="shared" si="28"/>
        <v>1180.1770707473131</v>
      </c>
      <c r="AV46">
        <f t="shared" si="29"/>
        <v>4.863695147275239</v>
      </c>
      <c r="AW46">
        <f t="shared" si="30"/>
        <v>92.403742170500053</v>
      </c>
      <c r="AX46">
        <f t="shared" si="31"/>
        <v>1.0194065902643479</v>
      </c>
      <c r="AY46">
        <f t="shared" si="32"/>
        <v>4.6107001753947184E-3</v>
      </c>
      <c r="AZ46">
        <f t="shared" si="33"/>
        <v>1.454666536235919</v>
      </c>
      <c r="BA46" t="s">
        <v>440</v>
      </c>
      <c r="BB46">
        <v>-25.79</v>
      </c>
      <c r="BC46">
        <f t="shared" si="34"/>
        <v>1354.72</v>
      </c>
      <c r="BD46">
        <f t="shared" si="35"/>
        <v>0.15361193002697979</v>
      </c>
      <c r="BE46">
        <f t="shared" si="36"/>
        <v>0.587964244328395</v>
      </c>
      <c r="BF46">
        <f t="shared" si="37"/>
        <v>0.33922913043314074</v>
      </c>
      <c r="BG46">
        <f t="shared" si="38"/>
        <v>0.75910926893865249</v>
      </c>
      <c r="BH46">
        <f t="shared" si="39"/>
        <v>1399.99066666667</v>
      </c>
      <c r="BI46">
        <f t="shared" si="40"/>
        <v>1180.1770707473131</v>
      </c>
      <c r="BJ46">
        <f t="shared" si="41"/>
        <v>0.84298924189064384</v>
      </c>
      <c r="BK46">
        <f t="shared" si="42"/>
        <v>0.19597848378128779</v>
      </c>
      <c r="BL46">
        <v>6</v>
      </c>
      <c r="BM46">
        <v>0.5</v>
      </c>
      <c r="BN46" t="s">
        <v>291</v>
      </c>
      <c r="BO46">
        <v>2</v>
      </c>
      <c r="BP46">
        <v>1607462871.3499999</v>
      </c>
      <c r="BQ46">
        <v>393.81246666666698</v>
      </c>
      <c r="BR46">
        <v>400.23836666666699</v>
      </c>
      <c r="BS46">
        <v>35.38597</v>
      </c>
      <c r="BT46">
        <v>33.941883333333301</v>
      </c>
      <c r="BU46">
        <v>391.55313333333299</v>
      </c>
      <c r="BV46">
        <v>34.669613333333302</v>
      </c>
      <c r="BW46">
        <v>500.00819999999999</v>
      </c>
      <c r="BX46">
        <v>101.965166666667</v>
      </c>
      <c r="BY46">
        <v>9.9968570000000007E-2</v>
      </c>
      <c r="BZ46">
        <v>37.2753533333333</v>
      </c>
      <c r="CA46">
        <v>37.667526666666703</v>
      </c>
      <c r="CB46">
        <v>999.9</v>
      </c>
      <c r="CC46">
        <v>0</v>
      </c>
      <c r="CD46">
        <v>0</v>
      </c>
      <c r="CE46">
        <v>10000.082</v>
      </c>
      <c r="CF46">
        <v>0</v>
      </c>
      <c r="CG46">
        <v>370.253966666667</v>
      </c>
      <c r="CH46">
        <v>1399.99066666667</v>
      </c>
      <c r="CI46">
        <v>0.90000210000000003</v>
      </c>
      <c r="CJ46">
        <v>9.9997833333333397E-2</v>
      </c>
      <c r="CK46">
        <v>0</v>
      </c>
      <c r="CL46">
        <v>1122.4273333333299</v>
      </c>
      <c r="CM46">
        <v>4.9997499999999997</v>
      </c>
      <c r="CN46">
        <v>15791.836666666701</v>
      </c>
      <c r="CO46">
        <v>12177.98</v>
      </c>
      <c r="CP46">
        <v>50.224800000000002</v>
      </c>
      <c r="CQ46">
        <v>51.899799999999999</v>
      </c>
      <c r="CR46">
        <v>51.1374</v>
      </c>
      <c r="CS46">
        <v>51.3791333333333</v>
      </c>
      <c r="CT46">
        <v>51.941266666666699</v>
      </c>
      <c r="CU46">
        <v>1255.4936666666699</v>
      </c>
      <c r="CV46">
        <v>139.49700000000001</v>
      </c>
      <c r="CW46">
        <v>0</v>
      </c>
      <c r="CX46">
        <v>159.299999952316</v>
      </c>
      <c r="CY46">
        <v>0</v>
      </c>
      <c r="CZ46">
        <v>1120.82884615385</v>
      </c>
      <c r="DA46">
        <v>-198.031111262558</v>
      </c>
      <c r="DB46">
        <v>-2722.8752156343598</v>
      </c>
      <c r="DC46">
        <v>15769.996153846199</v>
      </c>
      <c r="DD46">
        <v>15</v>
      </c>
      <c r="DE46">
        <v>1607462737.5999999</v>
      </c>
      <c r="DF46" t="s">
        <v>436</v>
      </c>
      <c r="DG46">
        <v>1607462736.5999999</v>
      </c>
      <c r="DH46">
        <v>1607462737.5999999</v>
      </c>
      <c r="DI46">
        <v>12</v>
      </c>
      <c r="DJ46">
        <v>-0.123</v>
      </c>
      <c r="DK46">
        <v>-0.14699999999999999</v>
      </c>
      <c r="DL46">
        <v>2.2589999999999999</v>
      </c>
      <c r="DM46">
        <v>0.71599999999999997</v>
      </c>
      <c r="DN46">
        <v>401</v>
      </c>
      <c r="DO46">
        <v>34</v>
      </c>
      <c r="DP46">
        <v>0.33</v>
      </c>
      <c r="DQ46">
        <v>0.08</v>
      </c>
      <c r="DR46">
        <v>4.8926626993510798</v>
      </c>
      <c r="DS46">
        <v>-1.32649322830243</v>
      </c>
      <c r="DT46">
        <v>9.7442788860047397E-2</v>
      </c>
      <c r="DU46">
        <v>0</v>
      </c>
      <c r="DV46">
        <v>-6.44321433333333</v>
      </c>
      <c r="DW46">
        <v>1.63564324805339</v>
      </c>
      <c r="DX46">
        <v>0.121278307477288</v>
      </c>
      <c r="DY46">
        <v>0</v>
      </c>
      <c r="DZ46">
        <v>1.4437866666666701</v>
      </c>
      <c r="EA46">
        <v>3.61217352614044E-2</v>
      </c>
      <c r="EB46">
        <v>2.9683860186228302E-3</v>
      </c>
      <c r="EC46">
        <v>1</v>
      </c>
      <c r="ED46">
        <v>1</v>
      </c>
      <c r="EE46">
        <v>3</v>
      </c>
      <c r="EF46" t="s">
        <v>293</v>
      </c>
      <c r="EG46">
        <v>100</v>
      </c>
      <c r="EH46">
        <v>100</v>
      </c>
      <c r="EI46">
        <v>2.2589999999999999</v>
      </c>
      <c r="EJ46">
        <v>0.71640000000000004</v>
      </c>
      <c r="EK46">
        <v>2.2595000000000001</v>
      </c>
      <c r="EL46">
        <v>0</v>
      </c>
      <c r="EM46">
        <v>0</v>
      </c>
      <c r="EN46">
        <v>0</v>
      </c>
      <c r="EO46">
        <v>0.71637500000001397</v>
      </c>
      <c r="EP46">
        <v>0</v>
      </c>
      <c r="EQ46">
        <v>0</v>
      </c>
      <c r="ER46">
        <v>0</v>
      </c>
      <c r="ES46">
        <v>-1</v>
      </c>
      <c r="ET46">
        <v>-1</v>
      </c>
      <c r="EU46">
        <v>-1</v>
      </c>
      <c r="EV46">
        <v>-1</v>
      </c>
      <c r="EW46">
        <v>2.4</v>
      </c>
      <c r="EX46">
        <v>2.4</v>
      </c>
      <c r="EY46">
        <v>2</v>
      </c>
      <c r="EZ46">
        <v>491.05900000000003</v>
      </c>
      <c r="FA46">
        <v>530.19500000000005</v>
      </c>
      <c r="FB46">
        <v>35.744199999999999</v>
      </c>
      <c r="FC46">
        <v>32.565300000000001</v>
      </c>
      <c r="FD46">
        <v>30.0002</v>
      </c>
      <c r="FE46">
        <v>32.263300000000001</v>
      </c>
      <c r="FF46">
        <v>32.192500000000003</v>
      </c>
      <c r="FG46">
        <v>16.823899999999998</v>
      </c>
      <c r="FH46">
        <v>0</v>
      </c>
      <c r="FI46">
        <v>100</v>
      </c>
      <c r="FJ46">
        <v>-999.9</v>
      </c>
      <c r="FK46">
        <v>400</v>
      </c>
      <c r="FL46">
        <v>38.134900000000002</v>
      </c>
      <c r="FM46">
        <v>101.596</v>
      </c>
      <c r="FN46">
        <v>100.929</v>
      </c>
    </row>
    <row r="47" spans="1:170" x14ac:dyDescent="0.25">
      <c r="A47">
        <v>31</v>
      </c>
      <c r="B47">
        <v>1607463553</v>
      </c>
      <c r="C47">
        <v>9406.5</v>
      </c>
      <c r="D47" t="s">
        <v>441</v>
      </c>
      <c r="E47" t="s">
        <v>442</v>
      </c>
      <c r="F47" t="s">
        <v>443</v>
      </c>
      <c r="G47" t="s">
        <v>444</v>
      </c>
      <c r="H47">
        <v>1607463545.25</v>
      </c>
      <c r="I47">
        <f t="shared" si="0"/>
        <v>6.3287890408308348E-4</v>
      </c>
      <c r="J47">
        <f t="shared" si="1"/>
        <v>3.0058344640510151</v>
      </c>
      <c r="K47">
        <f t="shared" si="2"/>
        <v>396.21526666666699</v>
      </c>
      <c r="L47">
        <f t="shared" si="3"/>
        <v>156.14075137761861</v>
      </c>
      <c r="M47">
        <f t="shared" si="4"/>
        <v>15.933164210206559</v>
      </c>
      <c r="N47">
        <f t="shared" si="5"/>
        <v>40.431231761676365</v>
      </c>
      <c r="O47">
        <f t="shared" si="6"/>
        <v>2.1269927408835116E-2</v>
      </c>
      <c r="P47">
        <f t="shared" si="7"/>
        <v>2.9630440044886011</v>
      </c>
      <c r="Q47">
        <f t="shared" si="8"/>
        <v>2.1185466588360249E-2</v>
      </c>
      <c r="R47">
        <f t="shared" si="9"/>
        <v>1.3248477023491415E-2</v>
      </c>
      <c r="S47">
        <f t="shared" si="10"/>
        <v>231.29298081125802</v>
      </c>
      <c r="T47">
        <f t="shared" si="11"/>
        <v>37.767053129236075</v>
      </c>
      <c r="U47">
        <f t="shared" si="12"/>
        <v>36.96163</v>
      </c>
      <c r="V47">
        <f t="shared" si="13"/>
        <v>6.2916861741387313</v>
      </c>
      <c r="W47">
        <f t="shared" si="14"/>
        <v>54.957672471540199</v>
      </c>
      <c r="X47">
        <f t="shared" si="15"/>
        <v>3.3878917033688665</v>
      </c>
      <c r="Y47">
        <f t="shared" si="16"/>
        <v>6.1645472797693257</v>
      </c>
      <c r="Z47">
        <f t="shared" si="17"/>
        <v>2.9037944707698649</v>
      </c>
      <c r="AA47">
        <f t="shared" si="18"/>
        <v>-27.90995967006398</v>
      </c>
      <c r="AB47">
        <f t="shared" si="19"/>
        <v>-59.648803312110019</v>
      </c>
      <c r="AC47">
        <f t="shared" si="20"/>
        <v>-4.7831477355117249</v>
      </c>
      <c r="AD47">
        <f t="shared" si="21"/>
        <v>138.9510700935723</v>
      </c>
      <c r="AE47">
        <v>0</v>
      </c>
      <c r="AF47">
        <v>0</v>
      </c>
      <c r="AG47">
        <f t="shared" si="22"/>
        <v>1</v>
      </c>
      <c r="AH47">
        <f t="shared" si="23"/>
        <v>0</v>
      </c>
      <c r="AI47">
        <f t="shared" si="24"/>
        <v>52224.753955520704</v>
      </c>
      <c r="AJ47" t="s">
        <v>288</v>
      </c>
      <c r="AK47">
        <v>715.47692307692296</v>
      </c>
      <c r="AL47">
        <v>3262.08</v>
      </c>
      <c r="AM47">
        <f t="shared" si="25"/>
        <v>2546.603076923077</v>
      </c>
      <c r="AN47">
        <f t="shared" si="26"/>
        <v>0.78066849277855754</v>
      </c>
      <c r="AO47">
        <v>-0.57774747981622299</v>
      </c>
      <c r="AP47" t="s">
        <v>445</v>
      </c>
      <c r="AQ47">
        <v>829.73</v>
      </c>
      <c r="AR47">
        <v>952.72</v>
      </c>
      <c r="AS47">
        <f t="shared" si="27"/>
        <v>0.12909354269879925</v>
      </c>
      <c r="AT47">
        <v>0.5</v>
      </c>
      <c r="AU47">
        <f t="shared" si="28"/>
        <v>1180.1951307473239</v>
      </c>
      <c r="AV47">
        <f t="shared" si="29"/>
        <v>3.0058344640510151</v>
      </c>
      <c r="AW47">
        <f t="shared" si="30"/>
        <v>76.177785252022304</v>
      </c>
      <c r="AX47">
        <f t="shared" si="31"/>
        <v>0.31353388193803011</v>
      </c>
      <c r="AY47">
        <f t="shared" si="32"/>
        <v>3.0364317310799614E-3</v>
      </c>
      <c r="AZ47">
        <f t="shared" si="33"/>
        <v>2.4239650684356366</v>
      </c>
      <c r="BA47" t="s">
        <v>446</v>
      </c>
      <c r="BB47">
        <v>654.01</v>
      </c>
      <c r="BC47">
        <f t="shared" si="34"/>
        <v>298.71000000000004</v>
      </c>
      <c r="BD47">
        <f t="shared" si="35"/>
        <v>0.41173713635298448</v>
      </c>
      <c r="BE47">
        <f t="shared" si="36"/>
        <v>0.88546703117631043</v>
      </c>
      <c r="BF47">
        <f t="shared" si="37"/>
        <v>0.51841344158539093</v>
      </c>
      <c r="BG47">
        <f t="shared" si="38"/>
        <v>0.90683939752019571</v>
      </c>
      <c r="BH47">
        <f t="shared" si="39"/>
        <v>1400.0119999999999</v>
      </c>
      <c r="BI47">
        <f t="shared" si="40"/>
        <v>1180.1951307473239</v>
      </c>
      <c r="BJ47">
        <f t="shared" si="41"/>
        <v>0.84298929633983422</v>
      </c>
      <c r="BK47">
        <f t="shared" si="42"/>
        <v>0.19597859267966861</v>
      </c>
      <c r="BL47">
        <v>6</v>
      </c>
      <c r="BM47">
        <v>0.5</v>
      </c>
      <c r="BN47" t="s">
        <v>291</v>
      </c>
      <c r="BO47">
        <v>2</v>
      </c>
      <c r="BP47">
        <v>1607463545.25</v>
      </c>
      <c r="BQ47">
        <v>396.21526666666699</v>
      </c>
      <c r="BR47">
        <v>400.123066666667</v>
      </c>
      <c r="BS47">
        <v>33.200433333333301</v>
      </c>
      <c r="BT47">
        <v>32.4662133333333</v>
      </c>
      <c r="BU47">
        <v>393.97126666666702</v>
      </c>
      <c r="BV47">
        <v>32.573433333333298</v>
      </c>
      <c r="BW47">
        <v>500.013933333333</v>
      </c>
      <c r="BX47">
        <v>101.9436</v>
      </c>
      <c r="BY47">
        <v>9.999893E-2</v>
      </c>
      <c r="BZ47">
        <v>36.588226666666699</v>
      </c>
      <c r="CA47">
        <v>36.96163</v>
      </c>
      <c r="CB47">
        <v>999.9</v>
      </c>
      <c r="CC47">
        <v>0</v>
      </c>
      <c r="CD47">
        <v>0</v>
      </c>
      <c r="CE47">
        <v>9997.8733333333294</v>
      </c>
      <c r="CF47">
        <v>0</v>
      </c>
      <c r="CG47">
        <v>399.91366666666698</v>
      </c>
      <c r="CH47">
        <v>1400.0119999999999</v>
      </c>
      <c r="CI47">
        <v>0.89999859999999998</v>
      </c>
      <c r="CJ47">
        <v>0.10000136666666699</v>
      </c>
      <c r="CK47">
        <v>0</v>
      </c>
      <c r="CL47">
        <v>829.73109999999997</v>
      </c>
      <c r="CM47">
        <v>4.9997499999999997</v>
      </c>
      <c r="CN47">
        <v>11307</v>
      </c>
      <c r="CO47">
        <v>12178.153333333301</v>
      </c>
      <c r="CP47">
        <v>46.5082666666667</v>
      </c>
      <c r="CQ47">
        <v>48.332999999999998</v>
      </c>
      <c r="CR47">
        <v>47.2582666666667</v>
      </c>
      <c r="CS47">
        <v>47.874933333333303</v>
      </c>
      <c r="CT47">
        <v>48.445399999999999</v>
      </c>
      <c r="CU47">
        <v>1255.51033333333</v>
      </c>
      <c r="CV47">
        <v>139.50166666666701</v>
      </c>
      <c r="CW47">
        <v>0</v>
      </c>
      <c r="CX47">
        <v>672.89999985694897</v>
      </c>
      <c r="CY47">
        <v>0</v>
      </c>
      <c r="CZ47">
        <v>829.73</v>
      </c>
      <c r="DA47">
        <v>1.2168888951632499</v>
      </c>
      <c r="DB47">
        <v>1.9042734709497</v>
      </c>
      <c r="DC47">
        <v>11306.996153846199</v>
      </c>
      <c r="DD47">
        <v>15</v>
      </c>
      <c r="DE47">
        <v>1607463586.5</v>
      </c>
      <c r="DF47" t="s">
        <v>447</v>
      </c>
      <c r="DG47">
        <v>1607463570</v>
      </c>
      <c r="DH47">
        <v>1607463586.5</v>
      </c>
      <c r="DI47">
        <v>13</v>
      </c>
      <c r="DJ47">
        <v>-1.4999999999999999E-2</v>
      </c>
      <c r="DK47">
        <v>-8.8999999999999996E-2</v>
      </c>
      <c r="DL47">
        <v>2.2440000000000002</v>
      </c>
      <c r="DM47">
        <v>0.627</v>
      </c>
      <c r="DN47">
        <v>401</v>
      </c>
      <c r="DO47">
        <v>32</v>
      </c>
      <c r="DP47">
        <v>0.34</v>
      </c>
      <c r="DQ47">
        <v>0.13</v>
      </c>
      <c r="DR47">
        <v>2.9636431721744501</v>
      </c>
      <c r="DS47">
        <v>-6.7430618198390695E-5</v>
      </c>
      <c r="DT47">
        <v>1.6879159406576898E-2</v>
      </c>
      <c r="DU47">
        <v>1</v>
      </c>
      <c r="DV47">
        <v>-3.8922743333333298</v>
      </c>
      <c r="DW47">
        <v>-0.113445250278082</v>
      </c>
      <c r="DX47">
        <v>1.9848559928171701E-2</v>
      </c>
      <c r="DY47">
        <v>1</v>
      </c>
      <c r="DZ47">
        <v>0.8235924</v>
      </c>
      <c r="EA47">
        <v>0.11417902558398201</v>
      </c>
      <c r="EB47">
        <v>8.38231316364005E-3</v>
      </c>
      <c r="EC47">
        <v>1</v>
      </c>
      <c r="ED47">
        <v>3</v>
      </c>
      <c r="EE47">
        <v>3</v>
      </c>
      <c r="EF47" t="s">
        <v>310</v>
      </c>
      <c r="EG47">
        <v>100</v>
      </c>
      <c r="EH47">
        <v>100</v>
      </c>
      <c r="EI47">
        <v>2.2440000000000002</v>
      </c>
      <c r="EJ47">
        <v>0.627</v>
      </c>
      <c r="EK47">
        <v>2.2595000000000001</v>
      </c>
      <c r="EL47">
        <v>0</v>
      </c>
      <c r="EM47">
        <v>0</v>
      </c>
      <c r="EN47">
        <v>0</v>
      </c>
      <c r="EO47">
        <v>0.71637500000001397</v>
      </c>
      <c r="EP47">
        <v>0</v>
      </c>
      <c r="EQ47">
        <v>0</v>
      </c>
      <c r="ER47">
        <v>0</v>
      </c>
      <c r="ES47">
        <v>-1</v>
      </c>
      <c r="ET47">
        <v>-1</v>
      </c>
      <c r="EU47">
        <v>-1</v>
      </c>
      <c r="EV47">
        <v>-1</v>
      </c>
      <c r="EW47">
        <v>13.6</v>
      </c>
      <c r="EX47">
        <v>13.6</v>
      </c>
      <c r="EY47">
        <v>2</v>
      </c>
      <c r="EZ47">
        <v>506.95299999999997</v>
      </c>
      <c r="FA47">
        <v>530.00800000000004</v>
      </c>
      <c r="FB47">
        <v>35.231200000000001</v>
      </c>
      <c r="FC47">
        <v>32.597799999999999</v>
      </c>
      <c r="FD47">
        <v>30.000299999999999</v>
      </c>
      <c r="FE47">
        <v>32.339700000000001</v>
      </c>
      <c r="FF47">
        <v>32.283299999999997</v>
      </c>
      <c r="FG47">
        <v>15.982200000000001</v>
      </c>
      <c r="FH47">
        <v>0</v>
      </c>
      <c r="FI47">
        <v>100</v>
      </c>
      <c r="FJ47">
        <v>-999.9</v>
      </c>
      <c r="FK47">
        <v>400</v>
      </c>
      <c r="FL47">
        <v>35.310099999999998</v>
      </c>
      <c r="FM47">
        <v>101.598</v>
      </c>
      <c r="FN47">
        <v>100.928</v>
      </c>
    </row>
    <row r="48" spans="1:170" x14ac:dyDescent="0.25">
      <c r="A48">
        <v>32</v>
      </c>
      <c r="B48">
        <v>1607463804</v>
      </c>
      <c r="C48">
        <v>9657.5</v>
      </c>
      <c r="D48" t="s">
        <v>448</v>
      </c>
      <c r="E48" t="s">
        <v>449</v>
      </c>
      <c r="F48" t="s">
        <v>443</v>
      </c>
      <c r="G48" t="s">
        <v>444</v>
      </c>
      <c r="H48">
        <v>1607463796.25</v>
      </c>
      <c r="I48">
        <f t="shared" si="0"/>
        <v>1.0288873445470138E-3</v>
      </c>
      <c r="J48">
        <f t="shared" si="1"/>
        <v>4.2040117081278314</v>
      </c>
      <c r="K48">
        <f t="shared" si="2"/>
        <v>394.513033333333</v>
      </c>
      <c r="L48">
        <f t="shared" si="3"/>
        <v>178.09347523660367</v>
      </c>
      <c r="M48">
        <f t="shared" si="4"/>
        <v>18.172623284263445</v>
      </c>
      <c r="N48">
        <f t="shared" si="5"/>
        <v>40.256032546807248</v>
      </c>
      <c r="O48">
        <f t="shared" si="6"/>
        <v>3.3436732342447102E-2</v>
      </c>
      <c r="P48">
        <f t="shared" si="7"/>
        <v>2.9626612444987637</v>
      </c>
      <c r="Q48">
        <f t="shared" si="8"/>
        <v>3.3228492819426546E-2</v>
      </c>
      <c r="R48">
        <f t="shared" si="9"/>
        <v>2.0786409244739359E-2</v>
      </c>
      <c r="S48">
        <f t="shared" si="10"/>
        <v>231.2872145390277</v>
      </c>
      <c r="T48">
        <f t="shared" si="11"/>
        <v>37.585055136532766</v>
      </c>
      <c r="U48">
        <f t="shared" si="12"/>
        <v>37.083923333333303</v>
      </c>
      <c r="V48">
        <f t="shared" si="13"/>
        <v>6.3338173458665246</v>
      </c>
      <c r="W48">
        <f t="shared" si="14"/>
        <v>54.157073425722437</v>
      </c>
      <c r="X48">
        <f t="shared" si="15"/>
        <v>3.3237748441706607</v>
      </c>
      <c r="Y48">
        <f t="shared" si="16"/>
        <v>6.1372866625248648</v>
      </c>
      <c r="Z48">
        <f t="shared" si="17"/>
        <v>3.0100425016958638</v>
      </c>
      <c r="AA48">
        <f t="shared" si="18"/>
        <v>-45.373931894523309</v>
      </c>
      <c r="AB48">
        <f t="shared" si="19"/>
        <v>-92.101069461327114</v>
      </c>
      <c r="AC48">
        <f t="shared" si="20"/>
        <v>-7.3878833819966943</v>
      </c>
      <c r="AD48">
        <f t="shared" si="21"/>
        <v>86.42432980118059</v>
      </c>
      <c r="AE48">
        <v>0</v>
      </c>
      <c r="AF48">
        <v>0</v>
      </c>
      <c r="AG48">
        <f t="shared" si="22"/>
        <v>1</v>
      </c>
      <c r="AH48">
        <f t="shared" si="23"/>
        <v>0</v>
      </c>
      <c r="AI48">
        <f t="shared" si="24"/>
        <v>52227.461821561796</v>
      </c>
      <c r="AJ48" t="s">
        <v>288</v>
      </c>
      <c r="AK48">
        <v>715.47692307692296</v>
      </c>
      <c r="AL48">
        <v>3262.08</v>
      </c>
      <c r="AM48">
        <f t="shared" si="25"/>
        <v>2546.603076923077</v>
      </c>
      <c r="AN48">
        <f t="shared" si="26"/>
        <v>0.78066849277855754</v>
      </c>
      <c r="AO48">
        <v>-0.57774747981622299</v>
      </c>
      <c r="AP48" t="s">
        <v>450</v>
      </c>
      <c r="AQ48">
        <v>991.95392000000004</v>
      </c>
      <c r="AR48">
        <v>1165.53</v>
      </c>
      <c r="AS48">
        <f t="shared" si="27"/>
        <v>0.14892459224558774</v>
      </c>
      <c r="AT48">
        <v>0.5</v>
      </c>
      <c r="AU48">
        <f t="shared" si="28"/>
        <v>1180.1636207473643</v>
      </c>
      <c r="AV48">
        <f t="shared" si="29"/>
        <v>4.2040117081278314</v>
      </c>
      <c r="AW48">
        <f t="shared" si="30"/>
        <v>87.877693001438843</v>
      </c>
      <c r="AX48">
        <f t="shared" si="31"/>
        <v>0.40121661390097207</v>
      </c>
      <c r="AY48">
        <f t="shared" si="32"/>
        <v>4.0517764688559887E-3</v>
      </c>
      <c r="AZ48">
        <f t="shared" si="33"/>
        <v>1.7987953978018585</v>
      </c>
      <c r="BA48" t="s">
        <v>451</v>
      </c>
      <c r="BB48">
        <v>697.9</v>
      </c>
      <c r="BC48">
        <f t="shared" si="34"/>
        <v>467.63</v>
      </c>
      <c r="BD48">
        <f t="shared" si="35"/>
        <v>0.37118251609178182</v>
      </c>
      <c r="BE48">
        <f t="shared" si="36"/>
        <v>0.81762980757981119</v>
      </c>
      <c r="BF48">
        <f t="shared" si="37"/>
        <v>0.38567913186307917</v>
      </c>
      <c r="BG48">
        <f t="shared" si="38"/>
        <v>0.82327317476312345</v>
      </c>
      <c r="BH48">
        <f t="shared" si="39"/>
        <v>1399.9743333333299</v>
      </c>
      <c r="BI48">
        <f t="shared" si="40"/>
        <v>1180.1636207473643</v>
      </c>
      <c r="BJ48">
        <f t="shared" si="41"/>
        <v>0.84298946962649124</v>
      </c>
      <c r="BK48">
        <f t="shared" si="42"/>
        <v>0.1959789392529826</v>
      </c>
      <c r="BL48">
        <v>6</v>
      </c>
      <c r="BM48">
        <v>0.5</v>
      </c>
      <c r="BN48" t="s">
        <v>291</v>
      </c>
      <c r="BO48">
        <v>2</v>
      </c>
      <c r="BP48">
        <v>1607463796.25</v>
      </c>
      <c r="BQ48">
        <v>394.513033333333</v>
      </c>
      <c r="BR48">
        <v>400.044733333333</v>
      </c>
      <c r="BS48">
        <v>32.573316666666699</v>
      </c>
      <c r="BT48">
        <v>31.378913333333301</v>
      </c>
      <c r="BU48">
        <v>392.26886666666701</v>
      </c>
      <c r="BV48">
        <v>31.946386666666701</v>
      </c>
      <c r="BW48">
        <v>500.01856666666703</v>
      </c>
      <c r="BX48">
        <v>101.939766666667</v>
      </c>
      <c r="BY48">
        <v>0.100037206666667</v>
      </c>
      <c r="BZ48">
        <v>36.507293333333301</v>
      </c>
      <c r="CA48">
        <v>37.083923333333303</v>
      </c>
      <c r="CB48">
        <v>999.9</v>
      </c>
      <c r="CC48">
        <v>0</v>
      </c>
      <c r="CD48">
        <v>0</v>
      </c>
      <c r="CE48">
        <v>9996.0806666666704</v>
      </c>
      <c r="CF48">
        <v>0</v>
      </c>
      <c r="CG48">
        <v>386.18163333333302</v>
      </c>
      <c r="CH48">
        <v>1399.9743333333299</v>
      </c>
      <c r="CI48">
        <v>0.89999399999999996</v>
      </c>
      <c r="CJ48">
        <v>0.100005863333333</v>
      </c>
      <c r="CK48">
        <v>0</v>
      </c>
      <c r="CL48">
        <v>992.58223333333297</v>
      </c>
      <c r="CM48">
        <v>4.9997499999999997</v>
      </c>
      <c r="CN48">
        <v>13562.686666666699</v>
      </c>
      <c r="CO48">
        <v>12177.81</v>
      </c>
      <c r="CP48">
        <v>46.160133333333299</v>
      </c>
      <c r="CQ48">
        <v>48.062233333333303</v>
      </c>
      <c r="CR48">
        <v>46.976900000000001</v>
      </c>
      <c r="CS48">
        <v>47.6831666666667</v>
      </c>
      <c r="CT48">
        <v>48.199633333333303</v>
      </c>
      <c r="CU48">
        <v>1255.4683333333301</v>
      </c>
      <c r="CV48">
        <v>139.506</v>
      </c>
      <c r="CW48">
        <v>0</v>
      </c>
      <c r="CX48">
        <v>250.299999952316</v>
      </c>
      <c r="CY48">
        <v>0</v>
      </c>
      <c r="CZ48">
        <v>991.95392000000004</v>
      </c>
      <c r="DA48">
        <v>-54.935538459861199</v>
      </c>
      <c r="DB48">
        <v>-724.10769229667301</v>
      </c>
      <c r="DC48">
        <v>13554.34</v>
      </c>
      <c r="DD48">
        <v>15</v>
      </c>
      <c r="DE48">
        <v>1607463586.5</v>
      </c>
      <c r="DF48" t="s">
        <v>447</v>
      </c>
      <c r="DG48">
        <v>1607463570</v>
      </c>
      <c r="DH48">
        <v>1607463586.5</v>
      </c>
      <c r="DI48">
        <v>13</v>
      </c>
      <c r="DJ48">
        <v>-1.4999999999999999E-2</v>
      </c>
      <c r="DK48">
        <v>-8.8999999999999996E-2</v>
      </c>
      <c r="DL48">
        <v>2.2440000000000002</v>
      </c>
      <c r="DM48">
        <v>0.627</v>
      </c>
      <c r="DN48">
        <v>401</v>
      </c>
      <c r="DO48">
        <v>32</v>
      </c>
      <c r="DP48">
        <v>0.34</v>
      </c>
      <c r="DQ48">
        <v>0.13</v>
      </c>
      <c r="DR48">
        <v>4.2083666703092399</v>
      </c>
      <c r="DS48">
        <v>-0.53795534415021795</v>
      </c>
      <c r="DT48">
        <v>4.3090981841602198E-2</v>
      </c>
      <c r="DU48">
        <v>0</v>
      </c>
      <c r="DV48">
        <v>-5.5316753333333297</v>
      </c>
      <c r="DW48">
        <v>0.73218527252501198</v>
      </c>
      <c r="DX48">
        <v>5.5488073056789003E-2</v>
      </c>
      <c r="DY48">
        <v>0</v>
      </c>
      <c r="DZ48">
        <v>1.1943999999999999</v>
      </c>
      <c r="EA48">
        <v>-0.120034705228033</v>
      </c>
      <c r="EB48">
        <v>8.6827027282215807E-3</v>
      </c>
      <c r="EC48">
        <v>1</v>
      </c>
      <c r="ED48">
        <v>1</v>
      </c>
      <c r="EE48">
        <v>3</v>
      </c>
      <c r="EF48" t="s">
        <v>293</v>
      </c>
      <c r="EG48">
        <v>100</v>
      </c>
      <c r="EH48">
        <v>100</v>
      </c>
      <c r="EI48">
        <v>2.2440000000000002</v>
      </c>
      <c r="EJ48">
        <v>0.62690000000000001</v>
      </c>
      <c r="EK48">
        <v>2.2441428571427799</v>
      </c>
      <c r="EL48">
        <v>0</v>
      </c>
      <c r="EM48">
        <v>0</v>
      </c>
      <c r="EN48">
        <v>0</v>
      </c>
      <c r="EO48">
        <v>0.62693000000000199</v>
      </c>
      <c r="EP48">
        <v>0</v>
      </c>
      <c r="EQ48">
        <v>0</v>
      </c>
      <c r="ER48">
        <v>0</v>
      </c>
      <c r="ES48">
        <v>-1</v>
      </c>
      <c r="ET48">
        <v>-1</v>
      </c>
      <c r="EU48">
        <v>-1</v>
      </c>
      <c r="EV48">
        <v>-1</v>
      </c>
      <c r="EW48">
        <v>3.9</v>
      </c>
      <c r="EX48">
        <v>3.6</v>
      </c>
      <c r="EY48">
        <v>2</v>
      </c>
      <c r="EZ48">
        <v>498.97300000000001</v>
      </c>
      <c r="FA48">
        <v>529.67700000000002</v>
      </c>
      <c r="FB48">
        <v>35.228299999999997</v>
      </c>
      <c r="FC48">
        <v>32.549100000000003</v>
      </c>
      <c r="FD48">
        <v>30.0001</v>
      </c>
      <c r="FE48">
        <v>32.317399999999999</v>
      </c>
      <c r="FF48">
        <v>32.263300000000001</v>
      </c>
      <c r="FG48">
        <v>15.733000000000001</v>
      </c>
      <c r="FH48">
        <v>0</v>
      </c>
      <c r="FI48">
        <v>100</v>
      </c>
      <c r="FJ48">
        <v>-999.9</v>
      </c>
      <c r="FK48">
        <v>400</v>
      </c>
      <c r="FL48">
        <v>35.310099999999998</v>
      </c>
      <c r="FM48">
        <v>101.617</v>
      </c>
      <c r="FN48">
        <v>100.944</v>
      </c>
    </row>
    <row r="49" spans="1:170" x14ac:dyDescent="0.25">
      <c r="A49">
        <v>33</v>
      </c>
      <c r="B49">
        <v>1607464446</v>
      </c>
      <c r="C49">
        <v>10299.5</v>
      </c>
      <c r="D49" t="s">
        <v>452</v>
      </c>
      <c r="E49" t="s">
        <v>453</v>
      </c>
      <c r="F49" t="s">
        <v>425</v>
      </c>
      <c r="G49" t="s">
        <v>356</v>
      </c>
      <c r="H49">
        <v>1607464438.25</v>
      </c>
      <c r="I49">
        <f t="shared" si="0"/>
        <v>7.2194322594410659E-4</v>
      </c>
      <c r="J49">
        <f t="shared" si="1"/>
        <v>2.8955018762687068</v>
      </c>
      <c r="K49">
        <f t="shared" si="2"/>
        <v>396.35106666666701</v>
      </c>
      <c r="L49">
        <f t="shared" si="3"/>
        <v>185.87997844531483</v>
      </c>
      <c r="M49">
        <f t="shared" si="4"/>
        <v>18.965987454273659</v>
      </c>
      <c r="N49">
        <f t="shared" si="5"/>
        <v>40.441092261582746</v>
      </c>
      <c r="O49">
        <f t="shared" si="6"/>
        <v>2.369907647316594E-2</v>
      </c>
      <c r="P49">
        <f t="shared" si="7"/>
        <v>2.9635039678251118</v>
      </c>
      <c r="Q49">
        <f t="shared" si="8"/>
        <v>2.3594289698334638E-2</v>
      </c>
      <c r="R49">
        <f t="shared" si="9"/>
        <v>1.4755806994635544E-2</v>
      </c>
      <c r="S49">
        <f t="shared" si="10"/>
        <v>231.287307868315</v>
      </c>
      <c r="T49">
        <f t="shared" si="11"/>
        <v>37.356836629642984</v>
      </c>
      <c r="U49">
        <f t="shared" si="12"/>
        <v>36.089829999999999</v>
      </c>
      <c r="V49">
        <f t="shared" si="13"/>
        <v>5.9983295322111267</v>
      </c>
      <c r="W49">
        <f t="shared" si="14"/>
        <v>49.945226002676492</v>
      </c>
      <c r="X49">
        <f t="shared" si="15"/>
        <v>3.0141689873926087</v>
      </c>
      <c r="Y49">
        <f t="shared" si="16"/>
        <v>6.0349491405466535</v>
      </c>
      <c r="Z49">
        <f t="shared" si="17"/>
        <v>2.984160544818518</v>
      </c>
      <c r="AA49">
        <f t="shared" si="18"/>
        <v>-31.837696264135101</v>
      </c>
      <c r="AB49">
        <f t="shared" si="19"/>
        <v>17.706069521136047</v>
      </c>
      <c r="AC49">
        <f t="shared" si="20"/>
        <v>1.410962828837395</v>
      </c>
      <c r="AD49">
        <f t="shared" si="21"/>
        <v>218.56664395415334</v>
      </c>
      <c r="AE49">
        <v>0</v>
      </c>
      <c r="AF49">
        <v>0</v>
      </c>
      <c r="AG49">
        <f t="shared" si="22"/>
        <v>1</v>
      </c>
      <c r="AH49">
        <f t="shared" si="23"/>
        <v>0</v>
      </c>
      <c r="AI49">
        <f t="shared" si="24"/>
        <v>52303.079574292045</v>
      </c>
      <c r="AJ49" t="s">
        <v>288</v>
      </c>
      <c r="AK49">
        <v>715.47692307692296</v>
      </c>
      <c r="AL49">
        <v>3262.08</v>
      </c>
      <c r="AM49">
        <f t="shared" si="25"/>
        <v>2546.603076923077</v>
      </c>
      <c r="AN49">
        <f t="shared" si="26"/>
        <v>0.78066849277855754</v>
      </c>
      <c r="AO49">
        <v>-0.57774747981622299</v>
      </c>
      <c r="AP49" t="s">
        <v>454</v>
      </c>
      <c r="AQ49">
        <v>1005.16392307692</v>
      </c>
      <c r="AR49">
        <v>1144.18</v>
      </c>
      <c r="AS49">
        <f t="shared" si="27"/>
        <v>0.12149843287164608</v>
      </c>
      <c r="AT49">
        <v>0.5</v>
      </c>
      <c r="AU49">
        <f t="shared" si="28"/>
        <v>1180.1651807473422</v>
      </c>
      <c r="AV49">
        <f t="shared" si="29"/>
        <v>2.8955018762687068</v>
      </c>
      <c r="AW49">
        <f t="shared" si="30"/>
        <v>71.694109995242513</v>
      </c>
      <c r="AX49">
        <f t="shared" si="31"/>
        <v>0.38517540946354595</v>
      </c>
      <c r="AY49">
        <f t="shared" si="32"/>
        <v>2.943019682961233E-3</v>
      </c>
      <c r="AZ49">
        <f t="shared" si="33"/>
        <v>1.85101994441434</v>
      </c>
      <c r="BA49" t="s">
        <v>455</v>
      </c>
      <c r="BB49">
        <v>703.47</v>
      </c>
      <c r="BC49">
        <f t="shared" si="34"/>
        <v>440.71000000000004</v>
      </c>
      <c r="BD49">
        <f t="shared" si="35"/>
        <v>0.31543662935508621</v>
      </c>
      <c r="BE49">
        <f t="shared" si="36"/>
        <v>0.82775413212642801</v>
      </c>
      <c r="BF49">
        <f t="shared" si="37"/>
        <v>0.32427123668166236</v>
      </c>
      <c r="BG49">
        <f t="shared" si="38"/>
        <v>0.83165689195622272</v>
      </c>
      <c r="BH49">
        <f t="shared" si="39"/>
        <v>1399.9763333333301</v>
      </c>
      <c r="BI49">
        <f t="shared" si="40"/>
        <v>1180.1651807473422</v>
      </c>
      <c r="BJ49">
        <f t="shared" si="41"/>
        <v>0.84298937963999743</v>
      </c>
      <c r="BK49">
        <f t="shared" si="42"/>
        <v>0.19597875927999486</v>
      </c>
      <c r="BL49">
        <v>6</v>
      </c>
      <c r="BM49">
        <v>0.5</v>
      </c>
      <c r="BN49" t="s">
        <v>291</v>
      </c>
      <c r="BO49">
        <v>2</v>
      </c>
      <c r="BP49">
        <v>1607464438.25</v>
      </c>
      <c r="BQ49">
        <v>396.35106666666701</v>
      </c>
      <c r="BR49">
        <v>400.16896666666702</v>
      </c>
      <c r="BS49">
        <v>29.540970000000002</v>
      </c>
      <c r="BT49">
        <v>28.7002466666667</v>
      </c>
      <c r="BU49">
        <v>393.88106666666698</v>
      </c>
      <c r="BV49">
        <v>29.040970000000002</v>
      </c>
      <c r="BW49">
        <v>500.00966666666699</v>
      </c>
      <c r="BX49">
        <v>101.933533333333</v>
      </c>
      <c r="BY49">
        <v>9.9981050000000002E-2</v>
      </c>
      <c r="BZ49">
        <v>36.2006533333333</v>
      </c>
      <c r="CA49">
        <v>36.089829999999999</v>
      </c>
      <c r="CB49">
        <v>999.9</v>
      </c>
      <c r="CC49">
        <v>0</v>
      </c>
      <c r="CD49">
        <v>0</v>
      </c>
      <c r="CE49">
        <v>10001.467333333299</v>
      </c>
      <c r="CF49">
        <v>0</v>
      </c>
      <c r="CG49">
        <v>665.81843333333302</v>
      </c>
      <c r="CH49">
        <v>1399.9763333333301</v>
      </c>
      <c r="CI49">
        <v>0.89999773333333299</v>
      </c>
      <c r="CJ49">
        <v>0.10000206</v>
      </c>
      <c r="CK49">
        <v>0</v>
      </c>
      <c r="CL49">
        <v>1006.3803666666701</v>
      </c>
      <c r="CM49">
        <v>4.9997499999999997</v>
      </c>
      <c r="CN49">
        <v>13993.336666666701</v>
      </c>
      <c r="CO49">
        <v>12177.8266666667</v>
      </c>
      <c r="CP49">
        <v>48.4664</v>
      </c>
      <c r="CQ49">
        <v>50.311999999999998</v>
      </c>
      <c r="CR49">
        <v>49.370800000000003</v>
      </c>
      <c r="CS49">
        <v>49.853999999999999</v>
      </c>
      <c r="CT49">
        <v>50.2541333333333</v>
      </c>
      <c r="CU49">
        <v>1255.4743333333299</v>
      </c>
      <c r="CV49">
        <v>139.50200000000001</v>
      </c>
      <c r="CW49">
        <v>0</v>
      </c>
      <c r="CX49">
        <v>641.39999985694897</v>
      </c>
      <c r="CY49">
        <v>0</v>
      </c>
      <c r="CZ49">
        <v>1005.16392307692</v>
      </c>
      <c r="DA49">
        <v>-145.26270095460799</v>
      </c>
      <c r="DB49">
        <v>-1992.85812104667</v>
      </c>
      <c r="DC49">
        <v>13976.896153846201</v>
      </c>
      <c r="DD49">
        <v>15</v>
      </c>
      <c r="DE49">
        <v>1607464465</v>
      </c>
      <c r="DF49" t="s">
        <v>456</v>
      </c>
      <c r="DG49">
        <v>1607464464</v>
      </c>
      <c r="DH49">
        <v>1607464465</v>
      </c>
      <c r="DI49">
        <v>14</v>
      </c>
      <c r="DJ49">
        <v>0.22600000000000001</v>
      </c>
      <c r="DK49">
        <v>-0.127</v>
      </c>
      <c r="DL49">
        <v>2.4700000000000002</v>
      </c>
      <c r="DM49">
        <v>0.5</v>
      </c>
      <c r="DN49">
        <v>400</v>
      </c>
      <c r="DO49">
        <v>29</v>
      </c>
      <c r="DP49">
        <v>0.31</v>
      </c>
      <c r="DQ49">
        <v>0.06</v>
      </c>
      <c r="DR49">
        <v>3.0437470694486199</v>
      </c>
      <c r="DS49">
        <v>-0.503296364446714</v>
      </c>
      <c r="DT49">
        <v>5.8215844132283097E-2</v>
      </c>
      <c r="DU49">
        <v>0</v>
      </c>
      <c r="DV49">
        <v>-4.0438669999999997</v>
      </c>
      <c r="DW49">
        <v>0.84043221357062503</v>
      </c>
      <c r="DX49">
        <v>7.7063220157219003E-2</v>
      </c>
      <c r="DY49">
        <v>0</v>
      </c>
      <c r="DZ49">
        <v>0.96766103333333298</v>
      </c>
      <c r="EA49">
        <v>-2.3964040044494501E-2</v>
      </c>
      <c r="EB49">
        <v>2.2803006889930699E-3</v>
      </c>
      <c r="EC49">
        <v>1</v>
      </c>
      <c r="ED49">
        <v>1</v>
      </c>
      <c r="EE49">
        <v>3</v>
      </c>
      <c r="EF49" t="s">
        <v>293</v>
      </c>
      <c r="EG49">
        <v>100</v>
      </c>
      <c r="EH49">
        <v>100</v>
      </c>
      <c r="EI49">
        <v>2.4700000000000002</v>
      </c>
      <c r="EJ49">
        <v>0.5</v>
      </c>
      <c r="EK49">
        <v>2.2441428571427799</v>
      </c>
      <c r="EL49">
        <v>0</v>
      </c>
      <c r="EM49">
        <v>0</v>
      </c>
      <c r="EN49">
        <v>0</v>
      </c>
      <c r="EO49">
        <v>0.62693000000000199</v>
      </c>
      <c r="EP49">
        <v>0</v>
      </c>
      <c r="EQ49">
        <v>0</v>
      </c>
      <c r="ER49">
        <v>0</v>
      </c>
      <c r="ES49">
        <v>-1</v>
      </c>
      <c r="ET49">
        <v>-1</v>
      </c>
      <c r="EU49">
        <v>-1</v>
      </c>
      <c r="EV49">
        <v>-1</v>
      </c>
      <c r="EW49">
        <v>14.6</v>
      </c>
      <c r="EX49">
        <v>14.3</v>
      </c>
      <c r="EY49">
        <v>2</v>
      </c>
      <c r="EZ49">
        <v>514.40099999999995</v>
      </c>
      <c r="FA49">
        <v>527.66800000000001</v>
      </c>
      <c r="FB49">
        <v>34.775199999999998</v>
      </c>
      <c r="FC49">
        <v>32.3521</v>
      </c>
      <c r="FD49">
        <v>30.0001</v>
      </c>
      <c r="FE49">
        <v>32.165300000000002</v>
      </c>
      <c r="FF49">
        <v>32.1233</v>
      </c>
      <c r="FG49">
        <v>15.6585</v>
      </c>
      <c r="FH49">
        <v>0</v>
      </c>
      <c r="FI49">
        <v>100</v>
      </c>
      <c r="FJ49">
        <v>-999.9</v>
      </c>
      <c r="FK49">
        <v>400</v>
      </c>
      <c r="FL49">
        <v>32.512599999999999</v>
      </c>
      <c r="FM49">
        <v>101.65300000000001</v>
      </c>
      <c r="FN49">
        <v>100.989</v>
      </c>
    </row>
    <row r="50" spans="1:170" x14ac:dyDescent="0.25">
      <c r="A50">
        <v>34</v>
      </c>
      <c r="B50">
        <v>1607464758</v>
      </c>
      <c r="C50">
        <v>10611.5</v>
      </c>
      <c r="D50" t="s">
        <v>457</v>
      </c>
      <c r="E50" t="s">
        <v>458</v>
      </c>
      <c r="F50" t="s">
        <v>425</v>
      </c>
      <c r="G50" t="s">
        <v>356</v>
      </c>
      <c r="H50">
        <v>1607464750</v>
      </c>
      <c r="I50">
        <f t="shared" si="0"/>
        <v>5.4785087011323776E-4</v>
      </c>
      <c r="J50">
        <f t="shared" si="1"/>
        <v>1.7866837653779564</v>
      </c>
      <c r="K50">
        <f t="shared" si="2"/>
        <v>397.72461290322599</v>
      </c>
      <c r="L50">
        <f t="shared" si="3"/>
        <v>204.80165690836296</v>
      </c>
      <c r="M50">
        <f t="shared" si="4"/>
        <v>20.894146501993543</v>
      </c>
      <c r="N50">
        <f t="shared" si="5"/>
        <v>40.576411611586607</v>
      </c>
      <c r="O50">
        <f t="shared" si="6"/>
        <v>1.6228768244748424E-2</v>
      </c>
      <c r="P50">
        <f t="shared" si="7"/>
        <v>2.9638124122705305</v>
      </c>
      <c r="Q50">
        <f t="shared" si="8"/>
        <v>1.6179561612327337E-2</v>
      </c>
      <c r="R50">
        <f t="shared" si="9"/>
        <v>1.0116634518191326E-2</v>
      </c>
      <c r="S50">
        <f t="shared" si="10"/>
        <v>231.29508514507503</v>
      </c>
      <c r="T50">
        <f t="shared" si="11"/>
        <v>37.666283211489954</v>
      </c>
      <c r="U50">
        <f t="shared" si="12"/>
        <v>36.655751612903202</v>
      </c>
      <c r="V50">
        <f t="shared" si="13"/>
        <v>6.1873719760294517</v>
      </c>
      <c r="W50">
        <f t="shared" si="14"/>
        <v>47.138698460033993</v>
      </c>
      <c r="X50">
        <f t="shared" si="15"/>
        <v>2.8864828453710745</v>
      </c>
      <c r="Y50">
        <f t="shared" si="16"/>
        <v>6.1233825703065312</v>
      </c>
      <c r="Z50">
        <f t="shared" si="17"/>
        <v>3.3008891306583772</v>
      </c>
      <c r="AA50">
        <f t="shared" si="18"/>
        <v>-24.160223371993784</v>
      </c>
      <c r="AB50">
        <f t="shared" si="19"/>
        <v>-30.336481237293967</v>
      </c>
      <c r="AC50">
        <f t="shared" si="20"/>
        <v>-2.4269661399290641</v>
      </c>
      <c r="AD50">
        <f t="shared" si="21"/>
        <v>174.37141439585821</v>
      </c>
      <c r="AE50">
        <v>0</v>
      </c>
      <c r="AF50">
        <v>0</v>
      </c>
      <c r="AG50">
        <f t="shared" si="22"/>
        <v>1</v>
      </c>
      <c r="AH50">
        <f t="shared" si="23"/>
        <v>0</v>
      </c>
      <c r="AI50">
        <f t="shared" si="24"/>
        <v>52266.757398206413</v>
      </c>
      <c r="AJ50" t="s">
        <v>288</v>
      </c>
      <c r="AK50">
        <v>715.47692307692296</v>
      </c>
      <c r="AL50">
        <v>3262.08</v>
      </c>
      <c r="AM50">
        <f t="shared" si="25"/>
        <v>2546.603076923077</v>
      </c>
      <c r="AN50">
        <f t="shared" si="26"/>
        <v>0.78066849277855754</v>
      </c>
      <c r="AO50">
        <v>-0.57774747981622299</v>
      </c>
      <c r="AP50" t="s">
        <v>459</v>
      </c>
      <c r="AQ50">
        <v>737.75673076923101</v>
      </c>
      <c r="AR50">
        <v>826.89</v>
      </c>
      <c r="AS50">
        <f t="shared" si="27"/>
        <v>0.10779338150270168</v>
      </c>
      <c r="AT50">
        <v>0.5</v>
      </c>
      <c r="AU50">
        <f t="shared" si="28"/>
        <v>1180.2042394570342</v>
      </c>
      <c r="AV50">
        <f t="shared" si="29"/>
        <v>1.7866837653779564</v>
      </c>
      <c r="AW50">
        <f t="shared" si="30"/>
        <v>63.609102917448986</v>
      </c>
      <c r="AX50">
        <f t="shared" si="31"/>
        <v>1.0701665275913361</v>
      </c>
      <c r="AY50">
        <f t="shared" si="32"/>
        <v>2.0034085340025227E-3</v>
      </c>
      <c r="AZ50">
        <f t="shared" si="33"/>
        <v>2.9449987301817657</v>
      </c>
      <c r="BA50" t="s">
        <v>460</v>
      </c>
      <c r="BB50">
        <v>-58.02</v>
      </c>
      <c r="BC50">
        <f t="shared" si="34"/>
        <v>884.91</v>
      </c>
      <c r="BD50">
        <f t="shared" si="35"/>
        <v>0.10072580175471967</v>
      </c>
      <c r="BE50">
        <f t="shared" si="36"/>
        <v>0.73346887141953554</v>
      </c>
      <c r="BF50">
        <f t="shared" si="37"/>
        <v>0.80002520074290107</v>
      </c>
      <c r="BG50">
        <f t="shared" si="38"/>
        <v>0.95625031716458486</v>
      </c>
      <c r="BH50">
        <f t="shared" si="39"/>
        <v>1400.0225806451599</v>
      </c>
      <c r="BI50">
        <f t="shared" si="40"/>
        <v>1180.2042394570342</v>
      </c>
      <c r="BJ50">
        <f t="shared" si="41"/>
        <v>0.8429894315798615</v>
      </c>
      <c r="BK50">
        <f t="shared" si="42"/>
        <v>0.19597886315972299</v>
      </c>
      <c r="BL50">
        <v>6</v>
      </c>
      <c r="BM50">
        <v>0.5</v>
      </c>
      <c r="BN50" t="s">
        <v>291</v>
      </c>
      <c r="BO50">
        <v>2</v>
      </c>
      <c r="BP50">
        <v>1607464750</v>
      </c>
      <c r="BQ50">
        <v>397.72461290322599</v>
      </c>
      <c r="BR50">
        <v>400.13006451612898</v>
      </c>
      <c r="BS50">
        <v>28.2929225806452</v>
      </c>
      <c r="BT50">
        <v>27.654112903225801</v>
      </c>
      <c r="BU50">
        <v>395.254903225806</v>
      </c>
      <c r="BV50">
        <v>27.793374193548399</v>
      </c>
      <c r="BW50">
        <v>500.00861290322598</v>
      </c>
      <c r="BX50">
        <v>101.921419354839</v>
      </c>
      <c r="BY50">
        <v>9.9954970967741905E-2</v>
      </c>
      <c r="BZ50">
        <v>36.465893548387101</v>
      </c>
      <c r="CA50">
        <v>36.655751612903202</v>
      </c>
      <c r="CB50">
        <v>999.9</v>
      </c>
      <c r="CC50">
        <v>0</v>
      </c>
      <c r="CD50">
        <v>0</v>
      </c>
      <c r="CE50">
        <v>10004.404516129</v>
      </c>
      <c r="CF50">
        <v>0</v>
      </c>
      <c r="CG50">
        <v>462.47022580645199</v>
      </c>
      <c r="CH50">
        <v>1400.0225806451599</v>
      </c>
      <c r="CI50">
        <v>0.89999403225806496</v>
      </c>
      <c r="CJ50">
        <v>0.100005861290323</v>
      </c>
      <c r="CK50">
        <v>0</v>
      </c>
      <c r="CL50">
        <v>737.792129032258</v>
      </c>
      <c r="CM50">
        <v>4.9997499999999997</v>
      </c>
      <c r="CN50">
        <v>10329.558064516101</v>
      </c>
      <c r="CO50">
        <v>12178.2161290323</v>
      </c>
      <c r="CP50">
        <v>49.197225806451598</v>
      </c>
      <c r="CQ50">
        <v>51.031999999999996</v>
      </c>
      <c r="CR50">
        <v>50.116870967741903</v>
      </c>
      <c r="CS50">
        <v>50.532064516128997</v>
      </c>
      <c r="CT50">
        <v>50.921064516129</v>
      </c>
      <c r="CU50">
        <v>1255.5135483870999</v>
      </c>
      <c r="CV50">
        <v>139.50903225806499</v>
      </c>
      <c r="CW50">
        <v>0</v>
      </c>
      <c r="CX50">
        <v>310.90000009536698</v>
      </c>
      <c r="CY50">
        <v>0</v>
      </c>
      <c r="CZ50">
        <v>737.75673076923101</v>
      </c>
      <c r="DA50">
        <v>-8.2258119582214704</v>
      </c>
      <c r="DB50">
        <v>-97.374359019451006</v>
      </c>
      <c r="DC50">
        <v>10329.1538461538</v>
      </c>
      <c r="DD50">
        <v>15</v>
      </c>
      <c r="DE50">
        <v>1607464465</v>
      </c>
      <c r="DF50" t="s">
        <v>456</v>
      </c>
      <c r="DG50">
        <v>1607464464</v>
      </c>
      <c r="DH50">
        <v>1607464465</v>
      </c>
      <c r="DI50">
        <v>14</v>
      </c>
      <c r="DJ50">
        <v>0.22600000000000001</v>
      </c>
      <c r="DK50">
        <v>-0.127</v>
      </c>
      <c r="DL50">
        <v>2.4700000000000002</v>
      </c>
      <c r="DM50">
        <v>0.5</v>
      </c>
      <c r="DN50">
        <v>400</v>
      </c>
      <c r="DO50">
        <v>29</v>
      </c>
      <c r="DP50">
        <v>0.31</v>
      </c>
      <c r="DQ50">
        <v>0.06</v>
      </c>
      <c r="DR50">
        <v>1.78614813713372</v>
      </c>
      <c r="DS50">
        <v>0.165047394073049</v>
      </c>
      <c r="DT50">
        <v>2.4624682697095099E-2</v>
      </c>
      <c r="DU50">
        <v>1</v>
      </c>
      <c r="DV50">
        <v>-2.4038343333333301</v>
      </c>
      <c r="DW50">
        <v>-0.23718540600667701</v>
      </c>
      <c r="DX50">
        <v>2.7840186383874799E-2</v>
      </c>
      <c r="DY50">
        <v>0</v>
      </c>
      <c r="DZ50">
        <v>0.63865950000000005</v>
      </c>
      <c r="EA50">
        <v>-3.4512720800888602E-2</v>
      </c>
      <c r="EB50">
        <v>2.5849137284121E-3</v>
      </c>
      <c r="EC50">
        <v>1</v>
      </c>
      <c r="ED50">
        <v>2</v>
      </c>
      <c r="EE50">
        <v>3</v>
      </c>
      <c r="EF50" t="s">
        <v>298</v>
      </c>
      <c r="EG50">
        <v>100</v>
      </c>
      <c r="EH50">
        <v>100</v>
      </c>
      <c r="EI50">
        <v>2.4700000000000002</v>
      </c>
      <c r="EJ50">
        <v>0.4995</v>
      </c>
      <c r="EK50">
        <v>2.4698499999999499</v>
      </c>
      <c r="EL50">
        <v>0</v>
      </c>
      <c r="EM50">
        <v>0</v>
      </c>
      <c r="EN50">
        <v>0</v>
      </c>
      <c r="EO50">
        <v>0.49953000000000403</v>
      </c>
      <c r="EP50">
        <v>0</v>
      </c>
      <c r="EQ50">
        <v>0</v>
      </c>
      <c r="ER50">
        <v>0</v>
      </c>
      <c r="ES50">
        <v>-1</v>
      </c>
      <c r="ET50">
        <v>-1</v>
      </c>
      <c r="EU50">
        <v>-1</v>
      </c>
      <c r="EV50">
        <v>-1</v>
      </c>
      <c r="EW50">
        <v>4.9000000000000004</v>
      </c>
      <c r="EX50">
        <v>4.9000000000000004</v>
      </c>
      <c r="EY50">
        <v>2</v>
      </c>
      <c r="EZ50">
        <v>513.84500000000003</v>
      </c>
      <c r="FA50">
        <v>526.32799999999997</v>
      </c>
      <c r="FB50">
        <v>34.924500000000002</v>
      </c>
      <c r="FC50">
        <v>32.336500000000001</v>
      </c>
      <c r="FD50">
        <v>30.0001</v>
      </c>
      <c r="FE50">
        <v>32.125500000000002</v>
      </c>
      <c r="FF50">
        <v>32.079700000000003</v>
      </c>
      <c r="FG50">
        <v>15.4628</v>
      </c>
      <c r="FH50">
        <v>0</v>
      </c>
      <c r="FI50">
        <v>100</v>
      </c>
      <c r="FJ50">
        <v>-999.9</v>
      </c>
      <c r="FK50">
        <v>400</v>
      </c>
      <c r="FL50">
        <v>32.512599999999999</v>
      </c>
      <c r="FM50">
        <v>101.651</v>
      </c>
      <c r="FN50">
        <v>100.986</v>
      </c>
    </row>
    <row r="51" spans="1:170" x14ac:dyDescent="0.25">
      <c r="A51">
        <v>35</v>
      </c>
      <c r="B51">
        <v>1607465650.0999999</v>
      </c>
      <c r="C51">
        <v>11503.5999999046</v>
      </c>
      <c r="D51" t="s">
        <v>461</v>
      </c>
      <c r="E51" t="s">
        <v>462</v>
      </c>
      <c r="F51" t="s">
        <v>463</v>
      </c>
      <c r="G51" t="s">
        <v>287</v>
      </c>
      <c r="H51">
        <v>1607465642.0999999</v>
      </c>
      <c r="I51">
        <f t="shared" si="0"/>
        <v>9.2163810582956355E-4</v>
      </c>
      <c r="J51">
        <f t="shared" si="1"/>
        <v>3.500935278550986</v>
      </c>
      <c r="K51">
        <f t="shared" si="2"/>
        <v>395.50538709677397</v>
      </c>
      <c r="L51">
        <f t="shared" si="3"/>
        <v>164.49360413315233</v>
      </c>
      <c r="M51">
        <f t="shared" si="4"/>
        <v>16.779421643834084</v>
      </c>
      <c r="N51">
        <f t="shared" si="5"/>
        <v>40.344131843160739</v>
      </c>
      <c r="O51">
        <f t="shared" si="6"/>
        <v>2.6144232257930489E-2</v>
      </c>
      <c r="P51">
        <f t="shared" si="7"/>
        <v>2.9629704595452546</v>
      </c>
      <c r="Q51">
        <f t="shared" si="8"/>
        <v>2.6016747172016685E-2</v>
      </c>
      <c r="R51">
        <f t="shared" si="9"/>
        <v>1.6271869058362004E-2</v>
      </c>
      <c r="S51">
        <f t="shared" si="10"/>
        <v>231.29291674588958</v>
      </c>
      <c r="T51">
        <f t="shared" si="11"/>
        <v>37.724949532376883</v>
      </c>
      <c r="U51">
        <f t="shared" si="12"/>
        <v>37.026370967741897</v>
      </c>
      <c r="V51">
        <f t="shared" si="13"/>
        <v>6.3139596192007206</v>
      </c>
      <c r="W51">
        <f t="shared" si="14"/>
        <v>46.36154194469232</v>
      </c>
      <c r="X51">
        <f t="shared" si="15"/>
        <v>2.8629435489234356</v>
      </c>
      <c r="Y51">
        <f t="shared" si="16"/>
        <v>6.1752552413783519</v>
      </c>
      <c r="Z51">
        <f t="shared" si="17"/>
        <v>3.451016070277285</v>
      </c>
      <c r="AA51">
        <f t="shared" si="18"/>
        <v>-40.644240467083755</v>
      </c>
      <c r="AB51">
        <f t="shared" si="19"/>
        <v>-64.924382682695608</v>
      </c>
      <c r="AC51">
        <f t="shared" si="20"/>
        <v>-5.208749888387163</v>
      </c>
      <c r="AD51">
        <f t="shared" si="21"/>
        <v>120.51554370772305</v>
      </c>
      <c r="AE51">
        <v>0</v>
      </c>
      <c r="AF51">
        <v>0</v>
      </c>
      <c r="AG51">
        <f t="shared" si="22"/>
        <v>1</v>
      </c>
      <c r="AH51">
        <f t="shared" si="23"/>
        <v>0</v>
      </c>
      <c r="AI51">
        <f t="shared" si="24"/>
        <v>52216.543622741287</v>
      </c>
      <c r="AJ51" t="s">
        <v>288</v>
      </c>
      <c r="AK51">
        <v>715.47692307692296</v>
      </c>
      <c r="AL51">
        <v>3262.08</v>
      </c>
      <c r="AM51">
        <f t="shared" si="25"/>
        <v>2546.603076923077</v>
      </c>
      <c r="AN51">
        <f t="shared" si="26"/>
        <v>0.78066849277855754</v>
      </c>
      <c r="AO51">
        <v>-0.57774747981622299</v>
      </c>
      <c r="AP51" t="s">
        <v>464</v>
      </c>
      <c r="AQ51">
        <v>1065.5863999999999</v>
      </c>
      <c r="AR51">
        <v>1255.78</v>
      </c>
      <c r="AS51">
        <f t="shared" si="27"/>
        <v>0.1514545541416491</v>
      </c>
      <c r="AT51">
        <v>0.5</v>
      </c>
      <c r="AU51">
        <f t="shared" si="28"/>
        <v>1180.1933426828343</v>
      </c>
      <c r="AV51">
        <f t="shared" si="29"/>
        <v>3.500935278550986</v>
      </c>
      <c r="AW51">
        <f t="shared" si="30"/>
        <v>89.372828258485583</v>
      </c>
      <c r="AX51">
        <f t="shared" si="31"/>
        <v>0.42264568634633454</v>
      </c>
      <c r="AY51">
        <f t="shared" si="32"/>
        <v>3.4559445565889076E-3</v>
      </c>
      <c r="AZ51">
        <f t="shared" si="33"/>
        <v>1.5976524550478588</v>
      </c>
      <c r="BA51" t="s">
        <v>465</v>
      </c>
      <c r="BB51">
        <v>725.03</v>
      </c>
      <c r="BC51">
        <f t="shared" si="34"/>
        <v>530.75</v>
      </c>
      <c r="BD51">
        <f t="shared" si="35"/>
        <v>0.35834875176636843</v>
      </c>
      <c r="BE51">
        <f t="shared" si="36"/>
        <v>0.79080033897637014</v>
      </c>
      <c r="BF51">
        <f t="shared" si="37"/>
        <v>0.35201280193167944</v>
      </c>
      <c r="BG51">
        <f t="shared" si="38"/>
        <v>0.78783380817402604</v>
      </c>
      <c r="BH51">
        <f t="shared" si="39"/>
        <v>1400.0096774193501</v>
      </c>
      <c r="BI51">
        <f t="shared" si="40"/>
        <v>1180.1933426828343</v>
      </c>
      <c r="BJ51">
        <f t="shared" si="41"/>
        <v>0.84298941765766566</v>
      </c>
      <c r="BK51">
        <f t="shared" si="42"/>
        <v>0.19597883531533133</v>
      </c>
      <c r="BL51">
        <v>6</v>
      </c>
      <c r="BM51">
        <v>0.5</v>
      </c>
      <c r="BN51" t="s">
        <v>291</v>
      </c>
      <c r="BO51">
        <v>2</v>
      </c>
      <c r="BP51">
        <v>1607465642.0999999</v>
      </c>
      <c r="BQ51">
        <v>395.50538709677397</v>
      </c>
      <c r="BR51">
        <v>400.14387096774198</v>
      </c>
      <c r="BS51">
        <v>28.066277419354801</v>
      </c>
      <c r="BT51">
        <v>26.991364516129</v>
      </c>
      <c r="BU51">
        <v>393.08138709677399</v>
      </c>
      <c r="BV51">
        <v>27.633277419354801</v>
      </c>
      <c r="BW51">
        <v>500.00580645161301</v>
      </c>
      <c r="BX51">
        <v>101.906580645161</v>
      </c>
      <c r="BY51">
        <v>9.9948619354838703E-2</v>
      </c>
      <c r="BZ51">
        <v>36.619932258064502</v>
      </c>
      <c r="CA51">
        <v>37.026370967741897</v>
      </c>
      <c r="CB51">
        <v>999.9</v>
      </c>
      <c r="CC51">
        <v>0</v>
      </c>
      <c r="CD51">
        <v>0</v>
      </c>
      <c r="CE51">
        <v>10001.088387096799</v>
      </c>
      <c r="CF51">
        <v>0</v>
      </c>
      <c r="CG51">
        <v>273.25203225806501</v>
      </c>
      <c r="CH51">
        <v>1400.0096774193501</v>
      </c>
      <c r="CI51">
        <v>0.89999503225806399</v>
      </c>
      <c r="CJ51">
        <v>0.100004948387097</v>
      </c>
      <c r="CK51">
        <v>0</v>
      </c>
      <c r="CL51">
        <v>1066.4974193548401</v>
      </c>
      <c r="CM51">
        <v>4.9997499999999997</v>
      </c>
      <c r="CN51">
        <v>14837.1483870968</v>
      </c>
      <c r="CO51">
        <v>12178.1129032258</v>
      </c>
      <c r="CP51">
        <v>47.880774193548397</v>
      </c>
      <c r="CQ51">
        <v>49.465451612903202</v>
      </c>
      <c r="CR51">
        <v>48.661000000000001</v>
      </c>
      <c r="CS51">
        <v>48.9431935483871</v>
      </c>
      <c r="CT51">
        <v>49.731709677419303</v>
      </c>
      <c r="CU51">
        <v>1255.5025806451599</v>
      </c>
      <c r="CV51">
        <v>139.507096774194</v>
      </c>
      <c r="CW51">
        <v>0</v>
      </c>
      <c r="CX51">
        <v>891.20000004768394</v>
      </c>
      <c r="CY51">
        <v>0</v>
      </c>
      <c r="CZ51">
        <v>1065.5863999999999</v>
      </c>
      <c r="DA51">
        <v>-83.1523075714139</v>
      </c>
      <c r="DB51">
        <v>-1114.81538293063</v>
      </c>
      <c r="DC51">
        <v>14824.4</v>
      </c>
      <c r="DD51">
        <v>15</v>
      </c>
      <c r="DE51">
        <v>1607465670.5999999</v>
      </c>
      <c r="DF51" t="s">
        <v>466</v>
      </c>
      <c r="DG51">
        <v>1607465670.5999999</v>
      </c>
      <c r="DH51">
        <v>1607465668.0999999</v>
      </c>
      <c r="DI51">
        <v>15</v>
      </c>
      <c r="DJ51">
        <v>-4.5999999999999999E-2</v>
      </c>
      <c r="DK51">
        <v>-6.7000000000000004E-2</v>
      </c>
      <c r="DL51">
        <v>2.4239999999999999</v>
      </c>
      <c r="DM51">
        <v>0.433</v>
      </c>
      <c r="DN51">
        <v>400</v>
      </c>
      <c r="DO51">
        <v>27</v>
      </c>
      <c r="DP51">
        <v>0.39</v>
      </c>
      <c r="DQ51">
        <v>0.09</v>
      </c>
      <c r="DR51">
        <v>3.43874031652732</v>
      </c>
      <c r="DS51">
        <v>8.1504247167379695E-2</v>
      </c>
      <c r="DT51">
        <v>2.6724201801405199E-2</v>
      </c>
      <c r="DU51">
        <v>1</v>
      </c>
      <c r="DV51">
        <v>-4.5926641935483898</v>
      </c>
      <c r="DW51">
        <v>-0.138283064516114</v>
      </c>
      <c r="DX51">
        <v>3.2416087779531401E-2</v>
      </c>
      <c r="DY51">
        <v>1</v>
      </c>
      <c r="DZ51">
        <v>1.14144838709677</v>
      </c>
      <c r="EA51">
        <v>2.9525322580643699E-2</v>
      </c>
      <c r="EB51">
        <v>2.7795835111248902E-3</v>
      </c>
      <c r="EC51">
        <v>1</v>
      </c>
      <c r="ED51">
        <v>3</v>
      </c>
      <c r="EE51">
        <v>3</v>
      </c>
      <c r="EF51" t="s">
        <v>310</v>
      </c>
      <c r="EG51">
        <v>100</v>
      </c>
      <c r="EH51">
        <v>100</v>
      </c>
      <c r="EI51">
        <v>2.4239999999999999</v>
      </c>
      <c r="EJ51">
        <v>0.433</v>
      </c>
      <c r="EK51">
        <v>2.4698499999999499</v>
      </c>
      <c r="EL51">
        <v>0</v>
      </c>
      <c r="EM51">
        <v>0</v>
      </c>
      <c r="EN51">
        <v>0</v>
      </c>
      <c r="EO51">
        <v>0.49953000000000403</v>
      </c>
      <c r="EP51">
        <v>0</v>
      </c>
      <c r="EQ51">
        <v>0</v>
      </c>
      <c r="ER51">
        <v>0</v>
      </c>
      <c r="ES51">
        <v>-1</v>
      </c>
      <c r="ET51">
        <v>-1</v>
      </c>
      <c r="EU51">
        <v>-1</v>
      </c>
      <c r="EV51">
        <v>-1</v>
      </c>
      <c r="EW51">
        <v>19.8</v>
      </c>
      <c r="EX51">
        <v>19.8</v>
      </c>
      <c r="EY51">
        <v>2</v>
      </c>
      <c r="EZ51">
        <v>507.428</v>
      </c>
      <c r="FA51">
        <v>526.66499999999996</v>
      </c>
      <c r="FB51">
        <v>35.217399999999998</v>
      </c>
      <c r="FC51">
        <v>32.420699999999997</v>
      </c>
      <c r="FD51">
        <v>29.999600000000001</v>
      </c>
      <c r="FE51">
        <v>32.222700000000003</v>
      </c>
      <c r="FF51">
        <v>32.1691</v>
      </c>
      <c r="FG51">
        <v>15.264099999999999</v>
      </c>
      <c r="FH51">
        <v>0</v>
      </c>
      <c r="FI51">
        <v>100</v>
      </c>
      <c r="FJ51">
        <v>-999.9</v>
      </c>
      <c r="FK51">
        <v>400</v>
      </c>
      <c r="FL51">
        <v>28.262699999999999</v>
      </c>
      <c r="FM51">
        <v>101.651</v>
      </c>
      <c r="FN51">
        <v>100.998</v>
      </c>
    </row>
    <row r="52" spans="1:170" x14ac:dyDescent="0.25">
      <c r="A52">
        <v>36</v>
      </c>
      <c r="B52">
        <v>1607465821.0999999</v>
      </c>
      <c r="C52">
        <v>11674.5999999046</v>
      </c>
      <c r="D52" t="s">
        <v>467</v>
      </c>
      <c r="E52" t="s">
        <v>468</v>
      </c>
      <c r="F52" t="s">
        <v>463</v>
      </c>
      <c r="G52" t="s">
        <v>287</v>
      </c>
      <c r="H52">
        <v>1607465813.0999999</v>
      </c>
      <c r="I52">
        <f t="shared" si="0"/>
        <v>1.3772127292647873E-3</v>
      </c>
      <c r="J52">
        <f t="shared" si="1"/>
        <v>5.6523422360333582</v>
      </c>
      <c r="K52">
        <f t="shared" si="2"/>
        <v>392.60893548387099</v>
      </c>
      <c r="L52">
        <f t="shared" si="3"/>
        <v>159.02746369464106</v>
      </c>
      <c r="M52">
        <f t="shared" si="4"/>
        <v>16.222023228487927</v>
      </c>
      <c r="N52">
        <f t="shared" si="5"/>
        <v>40.049128139027808</v>
      </c>
      <c r="O52">
        <f t="shared" si="6"/>
        <v>4.1595589662393392E-2</v>
      </c>
      <c r="P52">
        <f t="shared" si="7"/>
        <v>2.9622311152919876</v>
      </c>
      <c r="Q52">
        <f t="shared" si="8"/>
        <v>4.1273808258241479E-2</v>
      </c>
      <c r="R52">
        <f t="shared" si="9"/>
        <v>2.5824833302333497E-2</v>
      </c>
      <c r="S52">
        <f t="shared" si="10"/>
        <v>231.29292956795712</v>
      </c>
      <c r="T52">
        <f t="shared" si="11"/>
        <v>37.376987889893591</v>
      </c>
      <c r="U52">
        <f t="shared" si="12"/>
        <v>36.572332258064499</v>
      </c>
      <c r="V52">
        <f t="shared" si="13"/>
        <v>6.1591853152465879</v>
      </c>
      <c r="W52">
        <f t="shared" si="14"/>
        <v>47.671478841104943</v>
      </c>
      <c r="X52">
        <f t="shared" si="15"/>
        <v>2.9066753854190179</v>
      </c>
      <c r="Y52">
        <f t="shared" si="16"/>
        <v>6.0973048373584842</v>
      </c>
      <c r="Z52">
        <f t="shared" si="17"/>
        <v>3.2525099298275699</v>
      </c>
      <c r="AA52">
        <f t="shared" si="18"/>
        <v>-60.735081360577119</v>
      </c>
      <c r="AB52">
        <f t="shared" si="19"/>
        <v>-29.433704177803175</v>
      </c>
      <c r="AC52">
        <f t="shared" si="20"/>
        <v>-2.3541587509940931</v>
      </c>
      <c r="AD52">
        <f t="shared" si="21"/>
        <v>138.76998527858274</v>
      </c>
      <c r="AE52">
        <v>0</v>
      </c>
      <c r="AF52">
        <v>0</v>
      </c>
      <c r="AG52">
        <f t="shared" si="22"/>
        <v>1</v>
      </c>
      <c r="AH52">
        <f t="shared" si="23"/>
        <v>0</v>
      </c>
      <c r="AI52">
        <f t="shared" si="24"/>
        <v>52234.70883765263</v>
      </c>
      <c r="AJ52" t="s">
        <v>288</v>
      </c>
      <c r="AK52">
        <v>715.47692307692296</v>
      </c>
      <c r="AL52">
        <v>3262.08</v>
      </c>
      <c r="AM52">
        <f t="shared" si="25"/>
        <v>2546.603076923077</v>
      </c>
      <c r="AN52">
        <f t="shared" si="26"/>
        <v>0.78066849277855754</v>
      </c>
      <c r="AO52">
        <v>-0.57774747981622299</v>
      </c>
      <c r="AP52" t="s">
        <v>469</v>
      </c>
      <c r="AQ52">
        <v>961.35142307692297</v>
      </c>
      <c r="AR52">
        <v>1184.43</v>
      </c>
      <c r="AS52">
        <f t="shared" si="27"/>
        <v>0.18834255880303363</v>
      </c>
      <c r="AT52">
        <v>0.5</v>
      </c>
      <c r="AU52">
        <f t="shared" si="28"/>
        <v>1180.1979781666118</v>
      </c>
      <c r="AV52">
        <f t="shared" si="29"/>
        <v>5.6523422360333582</v>
      </c>
      <c r="AW52">
        <f t="shared" si="30"/>
        <v>111.14075355103324</v>
      </c>
      <c r="AX52">
        <f t="shared" si="31"/>
        <v>0.37636669115101784</v>
      </c>
      <c r="AY52">
        <f t="shared" si="32"/>
        <v>5.2788513716383115E-3</v>
      </c>
      <c r="AZ52">
        <f t="shared" si="33"/>
        <v>1.7541349003318047</v>
      </c>
      <c r="BA52" t="s">
        <v>470</v>
      </c>
      <c r="BB52">
        <v>738.65</v>
      </c>
      <c r="BC52">
        <f t="shared" si="34"/>
        <v>445.78000000000009</v>
      </c>
      <c r="BD52">
        <f t="shared" si="35"/>
        <v>0.50042302688114548</v>
      </c>
      <c r="BE52">
        <f t="shared" si="36"/>
        <v>0.82334362355999557</v>
      </c>
      <c r="BF52">
        <f t="shared" si="37"/>
        <v>0.47569487844445663</v>
      </c>
      <c r="BG52">
        <f t="shared" si="38"/>
        <v>0.81585152347742862</v>
      </c>
      <c r="BH52">
        <f t="shared" si="39"/>
        <v>1400.0158064516099</v>
      </c>
      <c r="BI52">
        <f t="shared" si="40"/>
        <v>1180.1979781666118</v>
      </c>
      <c r="BJ52">
        <f t="shared" si="41"/>
        <v>0.84298903821512261</v>
      </c>
      <c r="BK52">
        <f t="shared" si="42"/>
        <v>0.1959780764302452</v>
      </c>
      <c r="BL52">
        <v>6</v>
      </c>
      <c r="BM52">
        <v>0.5</v>
      </c>
      <c r="BN52" t="s">
        <v>291</v>
      </c>
      <c r="BO52">
        <v>2</v>
      </c>
      <c r="BP52">
        <v>1607465813.0999999</v>
      </c>
      <c r="BQ52">
        <v>392.60893548387099</v>
      </c>
      <c r="BR52">
        <v>400.040419354839</v>
      </c>
      <c r="BS52">
        <v>28.4946709677419</v>
      </c>
      <c r="BT52">
        <v>26.889145161290301</v>
      </c>
      <c r="BU52">
        <v>390.18493548387102</v>
      </c>
      <c r="BV52">
        <v>28.0618290322581</v>
      </c>
      <c r="BW52">
        <v>500.01170967741899</v>
      </c>
      <c r="BX52">
        <v>101.90770967741901</v>
      </c>
      <c r="BY52">
        <v>9.9974099999999996E-2</v>
      </c>
      <c r="BZ52">
        <v>36.388025806451601</v>
      </c>
      <c r="CA52">
        <v>36.572332258064499</v>
      </c>
      <c r="CB52">
        <v>999.9</v>
      </c>
      <c r="CC52">
        <v>0</v>
      </c>
      <c r="CD52">
        <v>0</v>
      </c>
      <c r="CE52">
        <v>9996.7877419354809</v>
      </c>
      <c r="CF52">
        <v>0</v>
      </c>
      <c r="CG52">
        <v>168.94435483871001</v>
      </c>
      <c r="CH52">
        <v>1400.0158064516099</v>
      </c>
      <c r="CI52">
        <v>0.90000829032258101</v>
      </c>
      <c r="CJ52">
        <v>9.9991516129032301E-2</v>
      </c>
      <c r="CK52">
        <v>0</v>
      </c>
      <c r="CL52">
        <v>962.28041935483895</v>
      </c>
      <c r="CM52">
        <v>4.9997499999999997</v>
      </c>
      <c r="CN52">
        <v>13294.412903225801</v>
      </c>
      <c r="CO52">
        <v>12178.2193548387</v>
      </c>
      <c r="CP52">
        <v>46.955290322580602</v>
      </c>
      <c r="CQ52">
        <v>48.517870967741899</v>
      </c>
      <c r="CR52">
        <v>47.701290322580597</v>
      </c>
      <c r="CS52">
        <v>48.0843548387097</v>
      </c>
      <c r="CT52">
        <v>48.8648064516129</v>
      </c>
      <c r="CU52">
        <v>1255.5258064516099</v>
      </c>
      <c r="CV52">
        <v>139.49</v>
      </c>
      <c r="CW52">
        <v>0</v>
      </c>
      <c r="CX52">
        <v>170</v>
      </c>
      <c r="CY52">
        <v>0</v>
      </c>
      <c r="CZ52">
        <v>961.35142307692297</v>
      </c>
      <c r="DA52">
        <v>-117.67955541558899</v>
      </c>
      <c r="DB52">
        <v>-1604.23931406776</v>
      </c>
      <c r="DC52">
        <v>13282.192307692299</v>
      </c>
      <c r="DD52">
        <v>15</v>
      </c>
      <c r="DE52">
        <v>1607465670.5999999</v>
      </c>
      <c r="DF52" t="s">
        <v>466</v>
      </c>
      <c r="DG52">
        <v>1607465670.5999999</v>
      </c>
      <c r="DH52">
        <v>1607465668.0999999</v>
      </c>
      <c r="DI52">
        <v>15</v>
      </c>
      <c r="DJ52">
        <v>-4.5999999999999999E-2</v>
      </c>
      <c r="DK52">
        <v>-6.7000000000000004E-2</v>
      </c>
      <c r="DL52">
        <v>2.4239999999999999</v>
      </c>
      <c r="DM52">
        <v>0.433</v>
      </c>
      <c r="DN52">
        <v>400</v>
      </c>
      <c r="DO52">
        <v>27</v>
      </c>
      <c r="DP52">
        <v>0.39</v>
      </c>
      <c r="DQ52">
        <v>0.09</v>
      </c>
      <c r="DR52">
        <v>5.6535893672884399</v>
      </c>
      <c r="DS52">
        <v>-0.496885555424397</v>
      </c>
      <c r="DT52">
        <v>4.1000447494047798E-2</v>
      </c>
      <c r="DU52">
        <v>1</v>
      </c>
      <c r="DV52">
        <v>-7.4315993548387098</v>
      </c>
      <c r="DW52">
        <v>0.53583967741935801</v>
      </c>
      <c r="DX52">
        <v>4.6747525719273E-2</v>
      </c>
      <c r="DY52">
        <v>0</v>
      </c>
      <c r="DZ52">
        <v>1.60552903225806</v>
      </c>
      <c r="EA52">
        <v>9.8122258064515203E-2</v>
      </c>
      <c r="EB52">
        <v>7.4997468150119701E-3</v>
      </c>
      <c r="EC52">
        <v>1</v>
      </c>
      <c r="ED52">
        <v>2</v>
      </c>
      <c r="EE52">
        <v>3</v>
      </c>
      <c r="EF52" t="s">
        <v>298</v>
      </c>
      <c r="EG52">
        <v>100</v>
      </c>
      <c r="EH52">
        <v>100</v>
      </c>
      <c r="EI52">
        <v>2.4239999999999999</v>
      </c>
      <c r="EJ52">
        <v>0.43290000000000001</v>
      </c>
      <c r="EK52">
        <v>2.4240499999999101</v>
      </c>
      <c r="EL52">
        <v>0</v>
      </c>
      <c r="EM52">
        <v>0</v>
      </c>
      <c r="EN52">
        <v>0</v>
      </c>
      <c r="EO52">
        <v>0.43283809523809302</v>
      </c>
      <c r="EP52">
        <v>0</v>
      </c>
      <c r="EQ52">
        <v>0</v>
      </c>
      <c r="ER52">
        <v>0</v>
      </c>
      <c r="ES52">
        <v>-1</v>
      </c>
      <c r="ET52">
        <v>-1</v>
      </c>
      <c r="EU52">
        <v>-1</v>
      </c>
      <c r="EV52">
        <v>-1</v>
      </c>
      <c r="EW52">
        <v>2.5</v>
      </c>
      <c r="EX52">
        <v>2.5</v>
      </c>
      <c r="EY52">
        <v>2</v>
      </c>
      <c r="EZ52">
        <v>497.68599999999998</v>
      </c>
      <c r="FA52">
        <v>527.43399999999997</v>
      </c>
      <c r="FB52">
        <v>35.067100000000003</v>
      </c>
      <c r="FC52">
        <v>32.26</v>
      </c>
      <c r="FD52">
        <v>29.999700000000001</v>
      </c>
      <c r="FE52">
        <v>32.072800000000001</v>
      </c>
      <c r="FF52">
        <v>32.022100000000002</v>
      </c>
      <c r="FG52">
        <v>15.1623</v>
      </c>
      <c r="FH52">
        <v>0</v>
      </c>
      <c r="FI52">
        <v>100</v>
      </c>
      <c r="FJ52">
        <v>-999.9</v>
      </c>
      <c r="FK52">
        <v>400</v>
      </c>
      <c r="FL52">
        <v>28.262699999999999</v>
      </c>
      <c r="FM52">
        <v>101.68</v>
      </c>
      <c r="FN52">
        <v>101.03100000000001</v>
      </c>
    </row>
    <row r="53" spans="1:170" x14ac:dyDescent="0.25">
      <c r="A53">
        <v>37</v>
      </c>
      <c r="B53">
        <v>1607466275.5999999</v>
      </c>
      <c r="C53">
        <v>12129.0999999046</v>
      </c>
      <c r="D53" t="s">
        <v>471</v>
      </c>
      <c r="E53" t="s">
        <v>472</v>
      </c>
      <c r="F53" t="s">
        <v>473</v>
      </c>
      <c r="G53" t="s">
        <v>474</v>
      </c>
      <c r="H53">
        <v>1607466267.8499999</v>
      </c>
      <c r="I53">
        <f t="shared" si="0"/>
        <v>3.8348838475950374E-3</v>
      </c>
      <c r="J53">
        <f t="shared" si="1"/>
        <v>12.197414951411211</v>
      </c>
      <c r="K53">
        <f t="shared" si="2"/>
        <v>383.628066666667</v>
      </c>
      <c r="L53">
        <f t="shared" si="3"/>
        <v>233.60243712247521</v>
      </c>
      <c r="M53">
        <f t="shared" si="4"/>
        <v>23.83047993474727</v>
      </c>
      <c r="N53">
        <f t="shared" si="5"/>
        <v>39.135040959837347</v>
      </c>
      <c r="O53">
        <f t="shared" si="6"/>
        <v>0.1460452249691756</v>
      </c>
      <c r="P53">
        <f t="shared" si="7"/>
        <v>2.9630146812983016</v>
      </c>
      <c r="Q53">
        <f t="shared" si="8"/>
        <v>0.14216078095382986</v>
      </c>
      <c r="R53">
        <f t="shared" si="9"/>
        <v>8.9190884495383316E-2</v>
      </c>
      <c r="S53">
        <f t="shared" si="10"/>
        <v>231.29579836797336</v>
      </c>
      <c r="T53">
        <f t="shared" si="11"/>
        <v>36.114311483962396</v>
      </c>
      <c r="U53">
        <f t="shared" si="12"/>
        <v>35.618493333333298</v>
      </c>
      <c r="V53">
        <f t="shared" si="13"/>
        <v>5.8447321357320288</v>
      </c>
      <c r="W53">
        <f t="shared" si="14"/>
        <v>54.599502126994118</v>
      </c>
      <c r="X53">
        <f t="shared" si="15"/>
        <v>3.2150596705934635</v>
      </c>
      <c r="Y53">
        <f t="shared" si="16"/>
        <v>5.8884413691456192</v>
      </c>
      <c r="Z53">
        <f t="shared" si="17"/>
        <v>2.6296724651385652</v>
      </c>
      <c r="AA53">
        <f t="shared" si="18"/>
        <v>-169.11837767894116</v>
      </c>
      <c r="AB53">
        <f t="shared" si="19"/>
        <v>21.599254715728325</v>
      </c>
      <c r="AC53">
        <f t="shared" si="20"/>
        <v>1.7138287059907378</v>
      </c>
      <c r="AD53">
        <f t="shared" si="21"/>
        <v>85.490504110751274</v>
      </c>
      <c r="AE53">
        <v>0</v>
      </c>
      <c r="AF53">
        <v>0</v>
      </c>
      <c r="AG53">
        <f t="shared" si="22"/>
        <v>1</v>
      </c>
      <c r="AH53">
        <f t="shared" si="23"/>
        <v>0</v>
      </c>
      <c r="AI53">
        <f t="shared" si="24"/>
        <v>52364.432856031453</v>
      </c>
      <c r="AJ53" t="s">
        <v>288</v>
      </c>
      <c r="AK53">
        <v>715.47692307692296</v>
      </c>
      <c r="AL53">
        <v>3262.08</v>
      </c>
      <c r="AM53">
        <f t="shared" si="25"/>
        <v>2546.603076923077</v>
      </c>
      <c r="AN53">
        <f t="shared" si="26"/>
        <v>0.78066849277855754</v>
      </c>
      <c r="AO53">
        <v>-0.57774747981622299</v>
      </c>
      <c r="AP53" t="s">
        <v>475</v>
      </c>
      <c r="AQ53">
        <v>910.31524000000002</v>
      </c>
      <c r="AR53">
        <v>1160.71</v>
      </c>
      <c r="AS53">
        <f t="shared" si="27"/>
        <v>0.21572551283266272</v>
      </c>
      <c r="AT53">
        <v>0.5</v>
      </c>
      <c r="AU53">
        <f t="shared" si="28"/>
        <v>1180.2072007473721</v>
      </c>
      <c r="AV53">
        <f t="shared" si="29"/>
        <v>12.197414951411211</v>
      </c>
      <c r="AW53">
        <f t="shared" si="30"/>
        <v>127.30040181501408</v>
      </c>
      <c r="AX53">
        <f t="shared" si="31"/>
        <v>0.38632388796512485</v>
      </c>
      <c r="AY53">
        <f t="shared" si="32"/>
        <v>1.0824508122927481E-2</v>
      </c>
      <c r="AZ53">
        <f t="shared" si="33"/>
        <v>1.8104177615425041</v>
      </c>
      <c r="BA53" t="s">
        <v>476</v>
      </c>
      <c r="BB53">
        <v>712.3</v>
      </c>
      <c r="BC53">
        <f t="shared" si="34"/>
        <v>448.41000000000008</v>
      </c>
      <c r="BD53">
        <f t="shared" si="35"/>
        <v>0.55840583394661125</v>
      </c>
      <c r="BE53">
        <f t="shared" si="36"/>
        <v>0.82413776874867639</v>
      </c>
      <c r="BF53">
        <f t="shared" si="37"/>
        <v>0.56239029168819077</v>
      </c>
      <c r="BG53">
        <f t="shared" si="38"/>
        <v>0.82516589218095648</v>
      </c>
      <c r="BH53">
        <f t="shared" si="39"/>
        <v>1400.0260000000001</v>
      </c>
      <c r="BI53">
        <f t="shared" si="40"/>
        <v>1180.2072007473721</v>
      </c>
      <c r="BJ53">
        <f t="shared" si="41"/>
        <v>0.84298948787191952</v>
      </c>
      <c r="BK53">
        <f t="shared" si="42"/>
        <v>0.19597897574383899</v>
      </c>
      <c r="BL53">
        <v>6</v>
      </c>
      <c r="BM53">
        <v>0.5</v>
      </c>
      <c r="BN53" t="s">
        <v>291</v>
      </c>
      <c r="BO53">
        <v>2</v>
      </c>
      <c r="BP53">
        <v>1607466267.8499999</v>
      </c>
      <c r="BQ53">
        <v>383.628066666667</v>
      </c>
      <c r="BR53">
        <v>400.02980000000002</v>
      </c>
      <c r="BS53">
        <v>31.516183333333299</v>
      </c>
      <c r="BT53">
        <v>27.05951</v>
      </c>
      <c r="BU53">
        <v>381.111066666667</v>
      </c>
      <c r="BV53">
        <v>31.074183333333298</v>
      </c>
      <c r="BW53">
        <v>500.01729999999998</v>
      </c>
      <c r="BX53">
        <v>101.912966666667</v>
      </c>
      <c r="BY53">
        <v>0.10000986000000001</v>
      </c>
      <c r="BZ53">
        <v>35.753706666666702</v>
      </c>
      <c r="CA53">
        <v>35.618493333333298</v>
      </c>
      <c r="CB53">
        <v>999.9</v>
      </c>
      <c r="CC53">
        <v>0</v>
      </c>
      <c r="CD53">
        <v>0</v>
      </c>
      <c r="CE53">
        <v>10000.7123333333</v>
      </c>
      <c r="CF53">
        <v>0</v>
      </c>
      <c r="CG53">
        <v>387.62029999999999</v>
      </c>
      <c r="CH53">
        <v>1400.0260000000001</v>
      </c>
      <c r="CI53">
        <v>0.89999560000000001</v>
      </c>
      <c r="CJ53">
        <v>0.10000434</v>
      </c>
      <c r="CK53">
        <v>0</v>
      </c>
      <c r="CL53">
        <v>910.49113333333298</v>
      </c>
      <c r="CM53">
        <v>4.9997499999999997</v>
      </c>
      <c r="CN53">
        <v>12569.9666666667</v>
      </c>
      <c r="CO53">
        <v>12178.256666666701</v>
      </c>
      <c r="CP53">
        <v>47.0165333333333</v>
      </c>
      <c r="CQ53">
        <v>48.774799999999999</v>
      </c>
      <c r="CR53">
        <v>47.845599999999997</v>
      </c>
      <c r="CS53">
        <v>48.545533333333303</v>
      </c>
      <c r="CT53">
        <v>48.8915333333333</v>
      </c>
      <c r="CU53">
        <v>1255.5139999999999</v>
      </c>
      <c r="CV53">
        <v>139.512</v>
      </c>
      <c r="CW53">
        <v>0</v>
      </c>
      <c r="CX53">
        <v>454</v>
      </c>
      <c r="CY53">
        <v>0</v>
      </c>
      <c r="CZ53">
        <v>910.31524000000002</v>
      </c>
      <c r="DA53">
        <v>-14.0408461411395</v>
      </c>
      <c r="DB53">
        <v>-181.58461501420601</v>
      </c>
      <c r="DC53">
        <v>12567.023999999999</v>
      </c>
      <c r="DD53">
        <v>15</v>
      </c>
      <c r="DE53">
        <v>1607466300.5999999</v>
      </c>
      <c r="DF53" t="s">
        <v>477</v>
      </c>
      <c r="DG53">
        <v>1607466293.5999999</v>
      </c>
      <c r="DH53">
        <v>1607466300.5999999</v>
      </c>
      <c r="DI53">
        <v>16</v>
      </c>
      <c r="DJ53">
        <v>9.1999999999999998E-2</v>
      </c>
      <c r="DK53">
        <v>8.9999999999999993E-3</v>
      </c>
      <c r="DL53">
        <v>2.5169999999999999</v>
      </c>
      <c r="DM53">
        <v>0.442</v>
      </c>
      <c r="DN53">
        <v>400</v>
      </c>
      <c r="DO53">
        <v>27</v>
      </c>
      <c r="DP53">
        <v>0.12</v>
      </c>
      <c r="DQ53">
        <v>0.02</v>
      </c>
      <c r="DR53">
        <v>12.281371242099899</v>
      </c>
      <c r="DS53">
        <v>-0.373775634987282</v>
      </c>
      <c r="DT53">
        <v>3.25342498173809E-2</v>
      </c>
      <c r="DU53">
        <v>1</v>
      </c>
      <c r="DV53">
        <v>-16.497170967741901</v>
      </c>
      <c r="DW53">
        <v>0.39717096774194</v>
      </c>
      <c r="DX53">
        <v>3.7117808903182399E-2</v>
      </c>
      <c r="DY53">
        <v>0</v>
      </c>
      <c r="DZ53">
        <v>4.4463287096774202</v>
      </c>
      <c r="EA53">
        <v>9.2707741935484894E-2</v>
      </c>
      <c r="EB53">
        <v>6.93613899381482E-3</v>
      </c>
      <c r="EC53">
        <v>1</v>
      </c>
      <c r="ED53">
        <v>2</v>
      </c>
      <c r="EE53">
        <v>3</v>
      </c>
      <c r="EF53" t="s">
        <v>298</v>
      </c>
      <c r="EG53">
        <v>100</v>
      </c>
      <c r="EH53">
        <v>100</v>
      </c>
      <c r="EI53">
        <v>2.5169999999999999</v>
      </c>
      <c r="EJ53">
        <v>0.442</v>
      </c>
      <c r="EK53">
        <v>2.4240499999999101</v>
      </c>
      <c r="EL53">
        <v>0</v>
      </c>
      <c r="EM53">
        <v>0</v>
      </c>
      <c r="EN53">
        <v>0</v>
      </c>
      <c r="EO53">
        <v>0.43283809523809302</v>
      </c>
      <c r="EP53">
        <v>0</v>
      </c>
      <c r="EQ53">
        <v>0</v>
      </c>
      <c r="ER53">
        <v>0</v>
      </c>
      <c r="ES53">
        <v>-1</v>
      </c>
      <c r="ET53">
        <v>-1</v>
      </c>
      <c r="EU53">
        <v>-1</v>
      </c>
      <c r="EV53">
        <v>-1</v>
      </c>
      <c r="EW53">
        <v>10.1</v>
      </c>
      <c r="EX53">
        <v>10.1</v>
      </c>
      <c r="EY53">
        <v>2</v>
      </c>
      <c r="EZ53">
        <v>498.05200000000002</v>
      </c>
      <c r="FA53">
        <v>527.00400000000002</v>
      </c>
      <c r="FB53">
        <v>34.549300000000002</v>
      </c>
      <c r="FC53">
        <v>32.066400000000002</v>
      </c>
      <c r="FD53">
        <v>30.0002</v>
      </c>
      <c r="FE53">
        <v>31.864000000000001</v>
      </c>
      <c r="FF53">
        <v>31.814</v>
      </c>
      <c r="FG53">
        <v>15.0152</v>
      </c>
      <c r="FH53">
        <v>0</v>
      </c>
      <c r="FI53">
        <v>100</v>
      </c>
      <c r="FJ53">
        <v>-999.9</v>
      </c>
      <c r="FK53">
        <v>400</v>
      </c>
      <c r="FL53">
        <v>28.425599999999999</v>
      </c>
      <c r="FM53">
        <v>101.694</v>
      </c>
      <c r="FN53">
        <v>101.065</v>
      </c>
    </row>
    <row r="54" spans="1:170" x14ac:dyDescent="0.25">
      <c r="A54">
        <v>38</v>
      </c>
      <c r="B54">
        <v>1607466654</v>
      </c>
      <c r="C54">
        <v>12507.5</v>
      </c>
      <c r="D54" t="s">
        <v>478</v>
      </c>
      <c r="E54" t="s">
        <v>479</v>
      </c>
      <c r="F54" t="s">
        <v>473</v>
      </c>
      <c r="G54" t="s">
        <v>474</v>
      </c>
      <c r="H54">
        <v>1607466646.25</v>
      </c>
      <c r="I54">
        <f t="shared" si="0"/>
        <v>3.0099023884740464E-3</v>
      </c>
      <c r="J54">
        <f t="shared" si="1"/>
        <v>11.611070813690143</v>
      </c>
      <c r="K54">
        <f t="shared" si="2"/>
        <v>384.583233333333</v>
      </c>
      <c r="L54">
        <f t="shared" si="3"/>
        <v>194.6954321752572</v>
      </c>
      <c r="M54">
        <f t="shared" si="4"/>
        <v>19.858307963431908</v>
      </c>
      <c r="N54">
        <f t="shared" si="5"/>
        <v>39.226253023907795</v>
      </c>
      <c r="O54">
        <f t="shared" si="6"/>
        <v>0.10698483804728226</v>
      </c>
      <c r="P54">
        <f t="shared" si="7"/>
        <v>2.9633176892482505</v>
      </c>
      <c r="Q54">
        <f t="shared" si="8"/>
        <v>0.10488446572005282</v>
      </c>
      <c r="R54">
        <f t="shared" si="9"/>
        <v>6.5738066674181583E-2</v>
      </c>
      <c r="S54">
        <f t="shared" si="10"/>
        <v>231.29357573978442</v>
      </c>
      <c r="T54">
        <f t="shared" si="11"/>
        <v>36.566165523990016</v>
      </c>
      <c r="U54">
        <f t="shared" si="12"/>
        <v>35.836556666666702</v>
      </c>
      <c r="V54">
        <f t="shared" si="13"/>
        <v>5.9153636411988044</v>
      </c>
      <c r="W54">
        <f t="shared" si="14"/>
        <v>52.252644863165877</v>
      </c>
      <c r="X54">
        <f t="shared" si="15"/>
        <v>3.1179458133675437</v>
      </c>
      <c r="Y54">
        <f t="shared" si="16"/>
        <v>5.9670583595003004</v>
      </c>
      <c r="Z54">
        <f t="shared" si="17"/>
        <v>2.7974178278312607</v>
      </c>
      <c r="AA54">
        <f t="shared" si="18"/>
        <v>-132.73669533170545</v>
      </c>
      <c r="AB54">
        <f t="shared" si="19"/>
        <v>25.268983480669171</v>
      </c>
      <c r="AC54">
        <f t="shared" si="20"/>
        <v>2.0092801378368885</v>
      </c>
      <c r="AD54">
        <f t="shared" si="21"/>
        <v>125.83514402658503</v>
      </c>
      <c r="AE54">
        <v>0</v>
      </c>
      <c r="AF54">
        <v>0</v>
      </c>
      <c r="AG54">
        <f t="shared" si="22"/>
        <v>1</v>
      </c>
      <c r="AH54">
        <f t="shared" si="23"/>
        <v>0</v>
      </c>
      <c r="AI54">
        <f t="shared" si="24"/>
        <v>52331.865187601979</v>
      </c>
      <c r="AJ54" t="s">
        <v>288</v>
      </c>
      <c r="AK54">
        <v>715.47692307692296</v>
      </c>
      <c r="AL54">
        <v>3262.08</v>
      </c>
      <c r="AM54">
        <f t="shared" si="25"/>
        <v>2546.603076923077</v>
      </c>
      <c r="AN54">
        <f t="shared" si="26"/>
        <v>0.78066849277855754</v>
      </c>
      <c r="AO54">
        <v>-0.57774747981622299</v>
      </c>
      <c r="AP54" t="s">
        <v>480</v>
      </c>
      <c r="AQ54">
        <v>1024.7624000000001</v>
      </c>
      <c r="AR54">
        <v>1362.11</v>
      </c>
      <c r="AS54">
        <f t="shared" si="27"/>
        <v>0.24766546020512281</v>
      </c>
      <c r="AT54">
        <v>0.5</v>
      </c>
      <c r="AU54">
        <f t="shared" si="28"/>
        <v>1180.1974607473417</v>
      </c>
      <c r="AV54">
        <f t="shared" si="29"/>
        <v>11.611070813690143</v>
      </c>
      <c r="AW54">
        <f t="shared" si="30"/>
        <v>146.14707362445387</v>
      </c>
      <c r="AX54">
        <f t="shared" si="31"/>
        <v>0.43950929073276013</v>
      </c>
      <c r="AY54">
        <f t="shared" si="32"/>
        <v>1.0327778781855696E-2</v>
      </c>
      <c r="AZ54">
        <f t="shared" si="33"/>
        <v>1.3948726607983204</v>
      </c>
      <c r="BA54" t="s">
        <v>481</v>
      </c>
      <c r="BB54">
        <v>763.45</v>
      </c>
      <c r="BC54">
        <f t="shared" si="34"/>
        <v>598.65999999999985</v>
      </c>
      <c r="BD54">
        <f t="shared" si="35"/>
        <v>0.56350449336852293</v>
      </c>
      <c r="BE54">
        <f t="shared" si="36"/>
        <v>0.76040470177657349</v>
      </c>
      <c r="BF54">
        <f t="shared" si="37"/>
        <v>0.52169864493357876</v>
      </c>
      <c r="BG54">
        <f t="shared" si="38"/>
        <v>0.7460801477926553</v>
      </c>
      <c r="BH54">
        <f t="shared" si="39"/>
        <v>1400.0146666666701</v>
      </c>
      <c r="BI54">
        <f t="shared" si="40"/>
        <v>1180.1974607473417</v>
      </c>
      <c r="BJ54">
        <f t="shared" si="41"/>
        <v>0.84298935493104743</v>
      </c>
      <c r="BK54">
        <f t="shared" si="42"/>
        <v>0.1959787098620949</v>
      </c>
      <c r="BL54">
        <v>6</v>
      </c>
      <c r="BM54">
        <v>0.5</v>
      </c>
      <c r="BN54" t="s">
        <v>291</v>
      </c>
      <c r="BO54">
        <v>2</v>
      </c>
      <c r="BP54">
        <v>1607466646.25</v>
      </c>
      <c r="BQ54">
        <v>384.583233333333</v>
      </c>
      <c r="BR54">
        <v>399.904766666667</v>
      </c>
      <c r="BS54">
        <v>30.56906</v>
      </c>
      <c r="BT54">
        <v>27.067776666666699</v>
      </c>
      <c r="BU54">
        <v>382.06673333333299</v>
      </c>
      <c r="BV54">
        <v>30.126803333333299</v>
      </c>
      <c r="BW54">
        <v>500.02679999999998</v>
      </c>
      <c r="BX54">
        <v>101.89676666666701</v>
      </c>
      <c r="BY54">
        <v>0.100017446666667</v>
      </c>
      <c r="BZ54">
        <v>35.994726666666701</v>
      </c>
      <c r="CA54">
        <v>35.836556666666702</v>
      </c>
      <c r="CB54">
        <v>999.9</v>
      </c>
      <c r="CC54">
        <v>0</v>
      </c>
      <c r="CD54">
        <v>0</v>
      </c>
      <c r="CE54">
        <v>10004.02</v>
      </c>
      <c r="CF54">
        <v>0</v>
      </c>
      <c r="CG54">
        <v>375.00686666666701</v>
      </c>
      <c r="CH54">
        <v>1400.0146666666701</v>
      </c>
      <c r="CI54">
        <v>0.89999739999999995</v>
      </c>
      <c r="CJ54">
        <v>0.10000256</v>
      </c>
      <c r="CK54">
        <v>0</v>
      </c>
      <c r="CL54">
        <v>1025.23133333333</v>
      </c>
      <c r="CM54">
        <v>4.9997499999999997</v>
      </c>
      <c r="CN54">
        <v>14160.6466666667</v>
      </c>
      <c r="CO54">
        <v>12178.163333333299</v>
      </c>
      <c r="CP54">
        <v>48.2624</v>
      </c>
      <c r="CQ54">
        <v>50.0082666666666</v>
      </c>
      <c r="CR54">
        <v>49.162199999999999</v>
      </c>
      <c r="CS54">
        <v>49.633200000000002</v>
      </c>
      <c r="CT54">
        <v>50.037266666666603</v>
      </c>
      <c r="CU54">
        <v>1255.51</v>
      </c>
      <c r="CV54">
        <v>139.50466666666699</v>
      </c>
      <c r="CW54">
        <v>0</v>
      </c>
      <c r="CX54">
        <v>377.5</v>
      </c>
      <c r="CY54">
        <v>0</v>
      </c>
      <c r="CZ54">
        <v>1024.7624000000001</v>
      </c>
      <c r="DA54">
        <v>-133.93076942386199</v>
      </c>
      <c r="DB54">
        <v>-1774.4538489624799</v>
      </c>
      <c r="DC54">
        <v>14154.94</v>
      </c>
      <c r="DD54">
        <v>15</v>
      </c>
      <c r="DE54">
        <v>1607466300.5999999</v>
      </c>
      <c r="DF54" t="s">
        <v>477</v>
      </c>
      <c r="DG54">
        <v>1607466293.5999999</v>
      </c>
      <c r="DH54">
        <v>1607466300.5999999</v>
      </c>
      <c r="DI54">
        <v>16</v>
      </c>
      <c r="DJ54">
        <v>9.1999999999999998E-2</v>
      </c>
      <c r="DK54">
        <v>8.9999999999999993E-3</v>
      </c>
      <c r="DL54">
        <v>2.5169999999999999</v>
      </c>
      <c r="DM54">
        <v>0.442</v>
      </c>
      <c r="DN54">
        <v>400</v>
      </c>
      <c r="DO54">
        <v>27</v>
      </c>
      <c r="DP54">
        <v>0.12</v>
      </c>
      <c r="DQ54">
        <v>0.02</v>
      </c>
      <c r="DR54">
        <v>11.6138901954105</v>
      </c>
      <c r="DS54">
        <v>-4.6597808532117098E-2</v>
      </c>
      <c r="DT54">
        <v>2.6434622253262902E-2</v>
      </c>
      <c r="DU54">
        <v>1</v>
      </c>
      <c r="DV54">
        <v>-15.322935483870999</v>
      </c>
      <c r="DW54">
        <v>-0.19254193548381801</v>
      </c>
      <c r="DX54">
        <v>3.3846346811846603E-2</v>
      </c>
      <c r="DY54">
        <v>1</v>
      </c>
      <c r="DZ54">
        <v>3.4940554838709699</v>
      </c>
      <c r="EA54">
        <v>0.56996951612902802</v>
      </c>
      <c r="EB54">
        <v>4.2576016483515403E-2</v>
      </c>
      <c r="EC54">
        <v>0</v>
      </c>
      <c r="ED54">
        <v>2</v>
      </c>
      <c r="EE54">
        <v>3</v>
      </c>
      <c r="EF54" t="s">
        <v>298</v>
      </c>
      <c r="EG54">
        <v>100</v>
      </c>
      <c r="EH54">
        <v>100</v>
      </c>
      <c r="EI54">
        <v>2.5169999999999999</v>
      </c>
      <c r="EJ54">
        <v>0.44219999999999998</v>
      </c>
      <c r="EK54">
        <v>2.51650000000001</v>
      </c>
      <c r="EL54">
        <v>0</v>
      </c>
      <c r="EM54">
        <v>0</v>
      </c>
      <c r="EN54">
        <v>0</v>
      </c>
      <c r="EO54">
        <v>0.44224999999999398</v>
      </c>
      <c r="EP54">
        <v>0</v>
      </c>
      <c r="EQ54">
        <v>0</v>
      </c>
      <c r="ER54">
        <v>0</v>
      </c>
      <c r="ES54">
        <v>-1</v>
      </c>
      <c r="ET54">
        <v>-1</v>
      </c>
      <c r="EU54">
        <v>-1</v>
      </c>
      <c r="EV54">
        <v>-1</v>
      </c>
      <c r="EW54">
        <v>6</v>
      </c>
      <c r="EX54">
        <v>5.9</v>
      </c>
      <c r="EY54">
        <v>2</v>
      </c>
      <c r="EZ54">
        <v>512.30100000000004</v>
      </c>
      <c r="FA54">
        <v>526.87900000000002</v>
      </c>
      <c r="FB54">
        <v>34.565399999999997</v>
      </c>
      <c r="FC54">
        <v>32.133800000000001</v>
      </c>
      <c r="FD54">
        <v>30.0002</v>
      </c>
      <c r="FE54">
        <v>31.924900000000001</v>
      </c>
      <c r="FF54">
        <v>31.872399999999999</v>
      </c>
      <c r="FG54">
        <v>15.039899999999999</v>
      </c>
      <c r="FH54">
        <v>0</v>
      </c>
      <c r="FI54">
        <v>100</v>
      </c>
      <c r="FJ54">
        <v>-999.9</v>
      </c>
      <c r="FK54">
        <v>400</v>
      </c>
      <c r="FL54">
        <v>28.425599999999999</v>
      </c>
      <c r="FM54">
        <v>101.68300000000001</v>
      </c>
      <c r="FN54">
        <v>101.051</v>
      </c>
    </row>
    <row r="55" spans="1:170" x14ac:dyDescent="0.25">
      <c r="A55">
        <v>39</v>
      </c>
      <c r="B55">
        <v>1607467075</v>
      </c>
      <c r="C55">
        <v>12928.5</v>
      </c>
      <c r="D55" t="s">
        <v>482</v>
      </c>
      <c r="E55" t="s">
        <v>483</v>
      </c>
      <c r="F55" t="s">
        <v>484</v>
      </c>
      <c r="G55" t="s">
        <v>302</v>
      </c>
      <c r="H55">
        <v>1607467067.25</v>
      </c>
      <c r="I55">
        <f t="shared" si="0"/>
        <v>4.3773687342482199E-3</v>
      </c>
      <c r="J55">
        <f t="shared" si="1"/>
        <v>16.05722480724139</v>
      </c>
      <c r="K55">
        <f t="shared" si="2"/>
        <v>378.74446666666699</v>
      </c>
      <c r="L55">
        <f t="shared" si="3"/>
        <v>225.57628651758873</v>
      </c>
      <c r="M55">
        <f t="shared" si="4"/>
        <v>23.009484894981345</v>
      </c>
      <c r="N55">
        <f t="shared" si="5"/>
        <v>38.633117068114046</v>
      </c>
      <c r="O55">
        <f t="shared" si="6"/>
        <v>0.18698788309163003</v>
      </c>
      <c r="P55">
        <f t="shared" si="7"/>
        <v>2.9632331957642766</v>
      </c>
      <c r="Q55">
        <f t="shared" si="8"/>
        <v>0.18067136059019057</v>
      </c>
      <c r="R55">
        <f t="shared" si="9"/>
        <v>0.11346933922926175</v>
      </c>
      <c r="S55">
        <f t="shared" si="10"/>
        <v>231.29207664779997</v>
      </c>
      <c r="T55">
        <f t="shared" si="11"/>
        <v>36.02739905411881</v>
      </c>
      <c r="U55">
        <f t="shared" si="12"/>
        <v>35.044363333333301</v>
      </c>
      <c r="V55">
        <f t="shared" si="13"/>
        <v>5.6622624954738958</v>
      </c>
      <c r="W55">
        <f t="shared" si="14"/>
        <v>55.8729657942459</v>
      </c>
      <c r="X55">
        <f t="shared" si="15"/>
        <v>3.2994592032182206</v>
      </c>
      <c r="Y55">
        <f t="shared" si="16"/>
        <v>5.9052873895554274</v>
      </c>
      <c r="Z55">
        <f t="shared" si="17"/>
        <v>2.3628032922556752</v>
      </c>
      <c r="AA55">
        <f t="shared" si="18"/>
        <v>-193.0419611803465</v>
      </c>
      <c r="AB55">
        <f t="shared" si="19"/>
        <v>121.60834150102468</v>
      </c>
      <c r="AC55">
        <f t="shared" si="20"/>
        <v>9.6240532912210668</v>
      </c>
      <c r="AD55">
        <f t="shared" si="21"/>
        <v>169.48251025969921</v>
      </c>
      <c r="AE55">
        <v>0</v>
      </c>
      <c r="AF55">
        <v>0</v>
      </c>
      <c r="AG55">
        <f t="shared" si="22"/>
        <v>1</v>
      </c>
      <c r="AH55">
        <f t="shared" si="23"/>
        <v>0</v>
      </c>
      <c r="AI55">
        <f t="shared" si="24"/>
        <v>52361.64731264759</v>
      </c>
      <c r="AJ55" t="s">
        <v>288</v>
      </c>
      <c r="AK55">
        <v>715.47692307692296</v>
      </c>
      <c r="AL55">
        <v>3262.08</v>
      </c>
      <c r="AM55">
        <f t="shared" si="25"/>
        <v>2546.603076923077</v>
      </c>
      <c r="AN55">
        <f t="shared" si="26"/>
        <v>0.78066849277855754</v>
      </c>
      <c r="AO55">
        <v>-0.57774747981622299</v>
      </c>
      <c r="AP55" t="s">
        <v>485</v>
      </c>
      <c r="AQ55">
        <v>915.26736000000005</v>
      </c>
      <c r="AR55">
        <v>1326.06</v>
      </c>
      <c r="AS55">
        <f t="shared" si="27"/>
        <v>0.30978435364915613</v>
      </c>
      <c r="AT55">
        <v>0.5</v>
      </c>
      <c r="AU55">
        <f t="shared" si="28"/>
        <v>1180.1913777580839</v>
      </c>
      <c r="AV55">
        <f t="shared" si="29"/>
        <v>16.05722480724139</v>
      </c>
      <c r="AW55">
        <f t="shared" si="30"/>
        <v>182.80241157054755</v>
      </c>
      <c r="AX55">
        <f t="shared" si="31"/>
        <v>0.47255026167745051</v>
      </c>
      <c r="AY55">
        <f t="shared" si="32"/>
        <v>1.409514812644857E-2</v>
      </c>
      <c r="AZ55">
        <f t="shared" si="33"/>
        <v>1.4599791864621512</v>
      </c>
      <c r="BA55" t="s">
        <v>486</v>
      </c>
      <c r="BB55">
        <v>699.43</v>
      </c>
      <c r="BC55">
        <f t="shared" si="34"/>
        <v>626.63</v>
      </c>
      <c r="BD55">
        <f t="shared" si="35"/>
        <v>0.65555852736064324</v>
      </c>
      <c r="BE55">
        <f t="shared" si="36"/>
        <v>0.7554757770276862</v>
      </c>
      <c r="BF55">
        <f t="shared" si="37"/>
        <v>0.6727874641893371</v>
      </c>
      <c r="BG55">
        <f t="shared" si="38"/>
        <v>0.76023626043018389</v>
      </c>
      <c r="BH55">
        <f t="shared" si="39"/>
        <v>1400.00766666667</v>
      </c>
      <c r="BI55">
        <f t="shared" si="40"/>
        <v>1180.1913777580839</v>
      </c>
      <c r="BJ55">
        <f t="shared" si="41"/>
        <v>0.84298922488620742</v>
      </c>
      <c r="BK55">
        <f t="shared" si="42"/>
        <v>0.19597844977241505</v>
      </c>
      <c r="BL55">
        <v>6</v>
      </c>
      <c r="BM55">
        <v>0.5</v>
      </c>
      <c r="BN55" t="s">
        <v>291</v>
      </c>
      <c r="BO55">
        <v>2</v>
      </c>
      <c r="BP55">
        <v>1607467067.25</v>
      </c>
      <c r="BQ55">
        <v>378.74446666666699</v>
      </c>
      <c r="BR55">
        <v>400.00203333333297</v>
      </c>
      <c r="BS55">
        <v>32.346649999999997</v>
      </c>
      <c r="BT55">
        <v>27.263860000000001</v>
      </c>
      <c r="BU55">
        <v>376.22546666666699</v>
      </c>
      <c r="BV55">
        <v>31.900649999999999</v>
      </c>
      <c r="BW55">
        <v>500.01383333333303</v>
      </c>
      <c r="BX55">
        <v>101.903133333333</v>
      </c>
      <c r="BY55">
        <v>9.9986099999999994E-2</v>
      </c>
      <c r="BZ55">
        <v>35.805586666666699</v>
      </c>
      <c r="CA55">
        <v>35.044363333333301</v>
      </c>
      <c r="CB55">
        <v>999.9</v>
      </c>
      <c r="CC55">
        <v>0</v>
      </c>
      <c r="CD55">
        <v>0</v>
      </c>
      <c r="CE55">
        <v>10002.915999999999</v>
      </c>
      <c r="CF55">
        <v>0</v>
      </c>
      <c r="CG55">
        <v>353.81766666666698</v>
      </c>
      <c r="CH55">
        <v>1400.00766666667</v>
      </c>
      <c r="CI55">
        <v>0.90000346666666697</v>
      </c>
      <c r="CJ55">
        <v>9.9996506666666596E-2</v>
      </c>
      <c r="CK55">
        <v>0</v>
      </c>
      <c r="CL55">
        <v>915.824166666667</v>
      </c>
      <c r="CM55">
        <v>4.9997499999999997</v>
      </c>
      <c r="CN55">
        <v>12616.3533333333</v>
      </c>
      <c r="CO55">
        <v>12178.12</v>
      </c>
      <c r="CP55">
        <v>48.991599999999998</v>
      </c>
      <c r="CQ55">
        <v>50.778933333333299</v>
      </c>
      <c r="CR55">
        <v>49.928800000000003</v>
      </c>
      <c r="CS55">
        <v>50.233199999999997</v>
      </c>
      <c r="CT55">
        <v>50.691200000000002</v>
      </c>
      <c r="CU55">
        <v>1255.51066666667</v>
      </c>
      <c r="CV55">
        <v>139.49799999999999</v>
      </c>
      <c r="CW55">
        <v>0</v>
      </c>
      <c r="CX55">
        <v>420.19999980926502</v>
      </c>
      <c r="CY55">
        <v>0</v>
      </c>
      <c r="CZ55">
        <v>915.26736000000005</v>
      </c>
      <c r="DA55">
        <v>-65.710615485032093</v>
      </c>
      <c r="DB55">
        <v>-908.676924549859</v>
      </c>
      <c r="DC55">
        <v>12608.856</v>
      </c>
      <c r="DD55">
        <v>15</v>
      </c>
      <c r="DE55">
        <v>1607467104.5</v>
      </c>
      <c r="DF55" t="s">
        <v>487</v>
      </c>
      <c r="DG55">
        <v>1607467094.5</v>
      </c>
      <c r="DH55">
        <v>1607467104.5</v>
      </c>
      <c r="DI55">
        <v>17</v>
      </c>
      <c r="DJ55">
        <v>2E-3</v>
      </c>
      <c r="DK55">
        <v>4.0000000000000001E-3</v>
      </c>
      <c r="DL55">
        <v>2.5190000000000001</v>
      </c>
      <c r="DM55">
        <v>0.44600000000000001</v>
      </c>
      <c r="DN55">
        <v>400</v>
      </c>
      <c r="DO55">
        <v>27</v>
      </c>
      <c r="DP55">
        <v>7.0000000000000007E-2</v>
      </c>
      <c r="DQ55">
        <v>0.01</v>
      </c>
      <c r="DR55">
        <v>16.0877518359063</v>
      </c>
      <c r="DS55">
        <v>-1.63166103880875</v>
      </c>
      <c r="DT55">
        <v>0.119500897053553</v>
      </c>
      <c r="DU55">
        <v>0</v>
      </c>
      <c r="DV55">
        <v>-21.286929032258101</v>
      </c>
      <c r="DW55">
        <v>2.1583016129032302</v>
      </c>
      <c r="DX55">
        <v>0.16278394189161599</v>
      </c>
      <c r="DY55">
        <v>0</v>
      </c>
      <c r="DZ55">
        <v>5.0856129032258099</v>
      </c>
      <c r="EA55">
        <v>-0.52860435483871604</v>
      </c>
      <c r="EB55">
        <v>3.94263646188074E-2</v>
      </c>
      <c r="EC55">
        <v>0</v>
      </c>
      <c r="ED55">
        <v>0</v>
      </c>
      <c r="EE55">
        <v>3</v>
      </c>
      <c r="EF55" t="s">
        <v>352</v>
      </c>
      <c r="EG55">
        <v>100</v>
      </c>
      <c r="EH55">
        <v>100</v>
      </c>
      <c r="EI55">
        <v>2.5190000000000001</v>
      </c>
      <c r="EJ55">
        <v>0.44600000000000001</v>
      </c>
      <c r="EK55">
        <v>2.51650000000001</v>
      </c>
      <c r="EL55">
        <v>0</v>
      </c>
      <c r="EM55">
        <v>0</v>
      </c>
      <c r="EN55">
        <v>0</v>
      </c>
      <c r="EO55">
        <v>0.44224999999999398</v>
      </c>
      <c r="EP55">
        <v>0</v>
      </c>
      <c r="EQ55">
        <v>0</v>
      </c>
      <c r="ER55">
        <v>0</v>
      </c>
      <c r="ES55">
        <v>-1</v>
      </c>
      <c r="ET55">
        <v>-1</v>
      </c>
      <c r="EU55">
        <v>-1</v>
      </c>
      <c r="EV55">
        <v>-1</v>
      </c>
      <c r="EW55">
        <v>13</v>
      </c>
      <c r="EX55">
        <v>12.9</v>
      </c>
      <c r="EY55">
        <v>2</v>
      </c>
      <c r="EZ55">
        <v>510.685</v>
      </c>
      <c r="FA55">
        <v>527.10500000000002</v>
      </c>
      <c r="FB55">
        <v>34.418799999999997</v>
      </c>
      <c r="FC55">
        <v>32.033099999999997</v>
      </c>
      <c r="FD55">
        <v>29.9998</v>
      </c>
      <c r="FE55">
        <v>31.8431</v>
      </c>
      <c r="FF55">
        <v>31.793199999999999</v>
      </c>
      <c r="FG55">
        <v>14.945</v>
      </c>
      <c r="FH55">
        <v>0</v>
      </c>
      <c r="FI55">
        <v>100</v>
      </c>
      <c r="FJ55">
        <v>-999.9</v>
      </c>
      <c r="FK55">
        <v>400</v>
      </c>
      <c r="FL55">
        <v>30.381</v>
      </c>
      <c r="FM55">
        <v>101.699</v>
      </c>
      <c r="FN55">
        <v>101.074</v>
      </c>
    </row>
    <row r="56" spans="1:170" x14ac:dyDescent="0.25">
      <c r="A56">
        <v>40</v>
      </c>
      <c r="B56">
        <v>1607467230.5</v>
      </c>
      <c r="C56">
        <v>13084</v>
      </c>
      <c r="D56" t="s">
        <v>488</v>
      </c>
      <c r="E56" t="s">
        <v>489</v>
      </c>
      <c r="F56" t="s">
        <v>484</v>
      </c>
      <c r="G56" t="s">
        <v>302</v>
      </c>
      <c r="H56">
        <v>1607467222.75</v>
      </c>
      <c r="I56">
        <f t="shared" si="0"/>
        <v>5.1789652589326234E-3</v>
      </c>
      <c r="J56">
        <f t="shared" si="1"/>
        <v>16.783163863924919</v>
      </c>
      <c r="K56">
        <f t="shared" si="2"/>
        <v>377.606333333333</v>
      </c>
      <c r="L56">
        <f t="shared" si="3"/>
        <v>240.62254879080604</v>
      </c>
      <c r="M56">
        <f t="shared" si="4"/>
        <v>24.543280219296708</v>
      </c>
      <c r="N56">
        <f t="shared" si="5"/>
        <v>38.515501137170489</v>
      </c>
      <c r="O56">
        <f t="shared" si="6"/>
        <v>0.222375698945321</v>
      </c>
      <c r="P56">
        <f t="shared" si="7"/>
        <v>2.9625602038647294</v>
      </c>
      <c r="Q56">
        <f t="shared" si="8"/>
        <v>0.21350120439876977</v>
      </c>
      <c r="R56">
        <f t="shared" si="9"/>
        <v>0.13420608049788826</v>
      </c>
      <c r="S56">
        <f t="shared" si="10"/>
        <v>231.29020382025075</v>
      </c>
      <c r="T56">
        <f t="shared" si="11"/>
        <v>35.745832337731805</v>
      </c>
      <c r="U56">
        <f t="shared" si="12"/>
        <v>35.211516666666697</v>
      </c>
      <c r="V56">
        <f t="shared" si="13"/>
        <v>5.7148689570398643</v>
      </c>
      <c r="W56">
        <f t="shared" si="14"/>
        <v>56.978672060393187</v>
      </c>
      <c r="X56">
        <f t="shared" si="15"/>
        <v>3.3505972391844816</v>
      </c>
      <c r="Y56">
        <f t="shared" si="16"/>
        <v>5.8804410808891712</v>
      </c>
      <c r="Z56">
        <f t="shared" si="17"/>
        <v>2.3642717178553827</v>
      </c>
      <c r="AA56">
        <f t="shared" si="18"/>
        <v>-228.3923679189287</v>
      </c>
      <c r="AB56">
        <f t="shared" si="19"/>
        <v>82.654894688944168</v>
      </c>
      <c r="AC56">
        <f t="shared" si="20"/>
        <v>6.5456510071450085</v>
      </c>
      <c r="AD56">
        <f t="shared" si="21"/>
        <v>92.098381597411233</v>
      </c>
      <c r="AE56">
        <v>0</v>
      </c>
      <c r="AF56">
        <v>0</v>
      </c>
      <c r="AG56">
        <f t="shared" si="22"/>
        <v>1</v>
      </c>
      <c r="AH56">
        <f t="shared" si="23"/>
        <v>0</v>
      </c>
      <c r="AI56">
        <f t="shared" si="24"/>
        <v>52355.392537491542</v>
      </c>
      <c r="AJ56" t="s">
        <v>288</v>
      </c>
      <c r="AK56">
        <v>715.47692307692296</v>
      </c>
      <c r="AL56">
        <v>3262.08</v>
      </c>
      <c r="AM56">
        <f t="shared" si="25"/>
        <v>2546.603076923077</v>
      </c>
      <c r="AN56">
        <f t="shared" si="26"/>
        <v>0.78066849277855754</v>
      </c>
      <c r="AO56">
        <v>-0.57774747981622299</v>
      </c>
      <c r="AP56" t="s">
        <v>490</v>
      </c>
      <c r="AQ56">
        <v>984.45100000000002</v>
      </c>
      <c r="AR56">
        <v>1350.19</v>
      </c>
      <c r="AS56">
        <f t="shared" si="27"/>
        <v>0.27087965397462577</v>
      </c>
      <c r="AT56">
        <v>0.5</v>
      </c>
      <c r="AU56">
        <f t="shared" si="28"/>
        <v>1180.1798097508865</v>
      </c>
      <c r="AV56">
        <f t="shared" si="29"/>
        <v>16.783163863924919</v>
      </c>
      <c r="AW56">
        <f t="shared" si="30"/>
        <v>159.84334924657992</v>
      </c>
      <c r="AX56">
        <f t="shared" si="31"/>
        <v>0.45572845303253617</v>
      </c>
      <c r="AY56">
        <f t="shared" si="32"/>
        <v>1.4710395145131065E-2</v>
      </c>
      <c r="AZ56">
        <f t="shared" si="33"/>
        <v>1.416015523741103</v>
      </c>
      <c r="BA56" t="s">
        <v>491</v>
      </c>
      <c r="BB56">
        <v>734.87</v>
      </c>
      <c r="BC56">
        <f t="shared" si="34"/>
        <v>615.32000000000005</v>
      </c>
      <c r="BD56">
        <f t="shared" si="35"/>
        <v>0.59438828577000591</v>
      </c>
      <c r="BE56">
        <f t="shared" si="36"/>
        <v>0.7565220143953213</v>
      </c>
      <c r="BF56">
        <f t="shared" si="37"/>
        <v>0.57622729591929478</v>
      </c>
      <c r="BG56">
        <f t="shared" si="38"/>
        <v>0.75076089294215154</v>
      </c>
      <c r="BH56">
        <f t="shared" si="39"/>
        <v>1399.9936666666699</v>
      </c>
      <c r="BI56">
        <f t="shared" si="40"/>
        <v>1180.1798097508865</v>
      </c>
      <c r="BJ56">
        <f t="shared" si="41"/>
        <v>0.84298939191692812</v>
      </c>
      <c r="BK56">
        <f t="shared" si="42"/>
        <v>0.19597878383385639</v>
      </c>
      <c r="BL56">
        <v>6</v>
      </c>
      <c r="BM56">
        <v>0.5</v>
      </c>
      <c r="BN56" t="s">
        <v>291</v>
      </c>
      <c r="BO56">
        <v>2</v>
      </c>
      <c r="BP56">
        <v>1607467222.75</v>
      </c>
      <c r="BQ56">
        <v>377.606333333333</v>
      </c>
      <c r="BR56">
        <v>400.09243333333302</v>
      </c>
      <c r="BS56">
        <v>32.8492866666667</v>
      </c>
      <c r="BT56">
        <v>26.8387933333333</v>
      </c>
      <c r="BU56">
        <v>375.08756666666699</v>
      </c>
      <c r="BV56">
        <v>32.403509999999997</v>
      </c>
      <c r="BW56">
        <v>500.00953333333302</v>
      </c>
      <c r="BX56">
        <v>101.8991</v>
      </c>
      <c r="BY56">
        <v>9.9986713333333296E-2</v>
      </c>
      <c r="BZ56">
        <v>35.729023333333302</v>
      </c>
      <c r="CA56">
        <v>35.211516666666697</v>
      </c>
      <c r="CB56">
        <v>999.9</v>
      </c>
      <c r="CC56">
        <v>0</v>
      </c>
      <c r="CD56">
        <v>0</v>
      </c>
      <c r="CE56">
        <v>9999.4973333333292</v>
      </c>
      <c r="CF56">
        <v>0</v>
      </c>
      <c r="CG56">
        <v>344.75299999999999</v>
      </c>
      <c r="CH56">
        <v>1399.9936666666699</v>
      </c>
      <c r="CI56">
        <v>0.89999556666666702</v>
      </c>
      <c r="CJ56">
        <v>0.10000442666666701</v>
      </c>
      <c r="CK56">
        <v>0</v>
      </c>
      <c r="CL56">
        <v>984.81953333333297</v>
      </c>
      <c r="CM56">
        <v>4.9997499999999997</v>
      </c>
      <c r="CN56">
        <v>13671.49</v>
      </c>
      <c r="CO56">
        <v>12177.98</v>
      </c>
      <c r="CP56">
        <v>49.287199999999999</v>
      </c>
      <c r="CQ56">
        <v>50.936999999999998</v>
      </c>
      <c r="CR56">
        <v>50.178733333333298</v>
      </c>
      <c r="CS56">
        <v>50.483199999999997</v>
      </c>
      <c r="CT56">
        <v>50.924599999999998</v>
      </c>
      <c r="CU56">
        <v>1255.48966666667</v>
      </c>
      <c r="CV56">
        <v>139.50433333333299</v>
      </c>
      <c r="CW56">
        <v>0</v>
      </c>
      <c r="CX56">
        <v>154.5</v>
      </c>
      <c r="CY56">
        <v>0</v>
      </c>
      <c r="CZ56">
        <v>984.45100000000002</v>
      </c>
      <c r="DA56">
        <v>-114.99658103775</v>
      </c>
      <c r="DB56">
        <v>-1602.4239295094301</v>
      </c>
      <c r="DC56">
        <v>13666.6192307692</v>
      </c>
      <c r="DD56">
        <v>15</v>
      </c>
      <c r="DE56">
        <v>1607467104.5</v>
      </c>
      <c r="DF56" t="s">
        <v>487</v>
      </c>
      <c r="DG56">
        <v>1607467094.5</v>
      </c>
      <c r="DH56">
        <v>1607467104.5</v>
      </c>
      <c r="DI56">
        <v>17</v>
      </c>
      <c r="DJ56">
        <v>2E-3</v>
      </c>
      <c r="DK56">
        <v>4.0000000000000001E-3</v>
      </c>
      <c r="DL56">
        <v>2.5190000000000001</v>
      </c>
      <c r="DM56">
        <v>0.44600000000000001</v>
      </c>
      <c r="DN56">
        <v>400</v>
      </c>
      <c r="DO56">
        <v>27</v>
      </c>
      <c r="DP56">
        <v>7.0000000000000007E-2</v>
      </c>
      <c r="DQ56">
        <v>0.01</v>
      </c>
      <c r="DR56">
        <v>16.774617072598101</v>
      </c>
      <c r="DS56">
        <v>1.14764332632179</v>
      </c>
      <c r="DT56">
        <v>9.3550797480037903E-2</v>
      </c>
      <c r="DU56">
        <v>0</v>
      </c>
      <c r="DV56">
        <v>-22.481345161290299</v>
      </c>
      <c r="DW56">
        <v>-1.47625645161286</v>
      </c>
      <c r="DX56">
        <v>0.11984238261206</v>
      </c>
      <c r="DY56">
        <v>0</v>
      </c>
      <c r="DZ56">
        <v>6.00888322580645</v>
      </c>
      <c r="EA56">
        <v>0.35218209677416201</v>
      </c>
      <c r="EB56">
        <v>2.6361418947943902E-2</v>
      </c>
      <c r="EC56">
        <v>0</v>
      </c>
      <c r="ED56">
        <v>0</v>
      </c>
      <c r="EE56">
        <v>3</v>
      </c>
      <c r="EF56" t="s">
        <v>352</v>
      </c>
      <c r="EG56">
        <v>100</v>
      </c>
      <c r="EH56">
        <v>100</v>
      </c>
      <c r="EI56">
        <v>2.5190000000000001</v>
      </c>
      <c r="EJ56">
        <v>0.44579999999999997</v>
      </c>
      <c r="EK56">
        <v>2.51885000000004</v>
      </c>
      <c r="EL56">
        <v>0</v>
      </c>
      <c r="EM56">
        <v>0</v>
      </c>
      <c r="EN56">
        <v>0</v>
      </c>
      <c r="EO56">
        <v>0.44578499999999399</v>
      </c>
      <c r="EP56">
        <v>0</v>
      </c>
      <c r="EQ56">
        <v>0</v>
      </c>
      <c r="ER56">
        <v>0</v>
      </c>
      <c r="ES56">
        <v>-1</v>
      </c>
      <c r="ET56">
        <v>-1</v>
      </c>
      <c r="EU56">
        <v>-1</v>
      </c>
      <c r="EV56">
        <v>-1</v>
      </c>
      <c r="EW56">
        <v>2.2999999999999998</v>
      </c>
      <c r="EX56">
        <v>2.1</v>
      </c>
      <c r="EY56">
        <v>2</v>
      </c>
      <c r="EZ56">
        <v>517.21500000000003</v>
      </c>
      <c r="FA56">
        <v>527.00099999999998</v>
      </c>
      <c r="FB56">
        <v>34.405500000000004</v>
      </c>
      <c r="FC56">
        <v>31.9649</v>
      </c>
      <c r="FD56">
        <v>30</v>
      </c>
      <c r="FE56">
        <v>31.782499999999999</v>
      </c>
      <c r="FF56">
        <v>31.730699999999999</v>
      </c>
      <c r="FG56">
        <v>14.823399999999999</v>
      </c>
      <c r="FH56">
        <v>0</v>
      </c>
      <c r="FI56">
        <v>100</v>
      </c>
      <c r="FJ56">
        <v>-999.9</v>
      </c>
      <c r="FK56">
        <v>400</v>
      </c>
      <c r="FL56">
        <v>30.381</v>
      </c>
      <c r="FM56">
        <v>101.711</v>
      </c>
      <c r="FN56">
        <v>101.08</v>
      </c>
    </row>
    <row r="57" spans="1:170" x14ac:dyDescent="0.25">
      <c r="A57">
        <v>41</v>
      </c>
      <c r="B57">
        <v>1607467656</v>
      </c>
      <c r="C57">
        <v>13509.5</v>
      </c>
      <c r="D57" t="s">
        <v>492</v>
      </c>
      <c r="E57" t="s">
        <v>493</v>
      </c>
      <c r="F57" t="s">
        <v>345</v>
      </c>
      <c r="G57" t="s">
        <v>494</v>
      </c>
      <c r="H57">
        <v>1607467648.25</v>
      </c>
      <c r="I57">
        <f t="shared" si="0"/>
        <v>4.9330324744128722E-3</v>
      </c>
      <c r="J57">
        <f t="shared" si="1"/>
        <v>10.717083791016137</v>
      </c>
      <c r="K57">
        <f t="shared" si="2"/>
        <v>384.90236666666698</v>
      </c>
      <c r="L57">
        <f t="shared" si="3"/>
        <v>286.79646434560976</v>
      </c>
      <c r="M57">
        <f t="shared" si="4"/>
        <v>29.256896209370343</v>
      </c>
      <c r="N57">
        <f t="shared" si="5"/>
        <v>39.264949161776741</v>
      </c>
      <c r="O57">
        <f t="shared" si="6"/>
        <v>0.2085421493074385</v>
      </c>
      <c r="P57">
        <f t="shared" si="7"/>
        <v>2.9632165285385588</v>
      </c>
      <c r="Q57">
        <f t="shared" si="8"/>
        <v>0.20071820930914452</v>
      </c>
      <c r="R57">
        <f t="shared" si="9"/>
        <v>0.12612737431155152</v>
      </c>
      <c r="S57">
        <f t="shared" si="10"/>
        <v>231.29923965721338</v>
      </c>
      <c r="T57">
        <f t="shared" si="11"/>
        <v>35.926645506384226</v>
      </c>
      <c r="U57">
        <f t="shared" si="12"/>
        <v>35.133229999999998</v>
      </c>
      <c r="V57">
        <f t="shared" si="13"/>
        <v>5.6901779522795106</v>
      </c>
      <c r="W57">
        <f t="shared" si="14"/>
        <v>55.64393093390688</v>
      </c>
      <c r="X57">
        <f t="shared" si="15"/>
        <v>3.2934146669004027</v>
      </c>
      <c r="Y57">
        <f t="shared" si="16"/>
        <v>5.9187311385535946</v>
      </c>
      <c r="Z57">
        <f t="shared" si="17"/>
        <v>2.3967632853791079</v>
      </c>
      <c r="AA57">
        <f t="shared" si="18"/>
        <v>-217.54673212160768</v>
      </c>
      <c r="AB57">
        <f t="shared" si="19"/>
        <v>114.01034067692198</v>
      </c>
      <c r="AC57">
        <f t="shared" si="20"/>
        <v>9.0285120887326915</v>
      </c>
      <c r="AD57">
        <f t="shared" si="21"/>
        <v>136.7913603012604</v>
      </c>
      <c r="AE57">
        <v>0</v>
      </c>
      <c r="AF57">
        <v>0</v>
      </c>
      <c r="AG57">
        <f t="shared" si="22"/>
        <v>1</v>
      </c>
      <c r="AH57">
        <f t="shared" si="23"/>
        <v>0</v>
      </c>
      <c r="AI57">
        <f t="shared" si="24"/>
        <v>52354.371950857072</v>
      </c>
      <c r="AJ57" t="s">
        <v>288</v>
      </c>
      <c r="AK57">
        <v>715.47692307692296</v>
      </c>
      <c r="AL57">
        <v>3262.08</v>
      </c>
      <c r="AM57">
        <f t="shared" si="25"/>
        <v>2546.603076923077</v>
      </c>
      <c r="AN57">
        <f t="shared" si="26"/>
        <v>0.78066849277855754</v>
      </c>
      <c r="AO57">
        <v>-0.57774747981622299</v>
      </c>
      <c r="AP57" t="s">
        <v>495</v>
      </c>
      <c r="AQ57">
        <v>1657.7584615384601</v>
      </c>
      <c r="AR57">
        <v>1946.47</v>
      </c>
      <c r="AS57">
        <f t="shared" si="27"/>
        <v>0.14832570677253687</v>
      </c>
      <c r="AT57">
        <v>0.5</v>
      </c>
      <c r="AU57">
        <f t="shared" si="28"/>
        <v>1180.2266507473296</v>
      </c>
      <c r="AV57">
        <f t="shared" si="29"/>
        <v>10.717083791016137</v>
      </c>
      <c r="AW57">
        <f t="shared" si="30"/>
        <v>87.528976061940838</v>
      </c>
      <c r="AX57">
        <f t="shared" si="31"/>
        <v>0.57628938540023733</v>
      </c>
      <c r="AY57">
        <f t="shared" si="32"/>
        <v>9.5700527213822672E-3</v>
      </c>
      <c r="AZ57">
        <f t="shared" si="33"/>
        <v>0.67589533874141383</v>
      </c>
      <c r="BA57" t="s">
        <v>496</v>
      </c>
      <c r="BB57">
        <v>824.74</v>
      </c>
      <c r="BC57">
        <f t="shared" si="34"/>
        <v>1121.73</v>
      </c>
      <c r="BD57">
        <f t="shared" si="35"/>
        <v>0.25738059823802512</v>
      </c>
      <c r="BE57">
        <f t="shared" si="36"/>
        <v>0.5397728671420482</v>
      </c>
      <c r="BF57">
        <f t="shared" si="37"/>
        <v>0.23453546886160195</v>
      </c>
      <c r="BG57">
        <f t="shared" si="38"/>
        <v>0.51661368507791972</v>
      </c>
      <c r="BH57">
        <f t="shared" si="39"/>
        <v>1400.04933333333</v>
      </c>
      <c r="BI57">
        <f t="shared" si="40"/>
        <v>1180.2266507473296</v>
      </c>
      <c r="BJ57">
        <f t="shared" si="41"/>
        <v>0.84298933090976735</v>
      </c>
      <c r="BK57">
        <f t="shared" si="42"/>
        <v>0.19597866181953502</v>
      </c>
      <c r="BL57">
        <v>6</v>
      </c>
      <c r="BM57">
        <v>0.5</v>
      </c>
      <c r="BN57" t="s">
        <v>291</v>
      </c>
      <c r="BO57">
        <v>2</v>
      </c>
      <c r="BP57">
        <v>1607467648.25</v>
      </c>
      <c r="BQ57">
        <v>384.90236666666698</v>
      </c>
      <c r="BR57">
        <v>400.04106666666701</v>
      </c>
      <c r="BS57">
        <v>32.284343333333297</v>
      </c>
      <c r="BT57">
        <v>26.5559233333333</v>
      </c>
      <c r="BU57">
        <v>382.38356666666698</v>
      </c>
      <c r="BV57">
        <v>31.838556666666701</v>
      </c>
      <c r="BW57">
        <v>500.00936666666701</v>
      </c>
      <c r="BX57">
        <v>101.912766666667</v>
      </c>
      <c r="BY57">
        <v>9.9984000000000003E-2</v>
      </c>
      <c r="BZ57">
        <v>35.846896666666701</v>
      </c>
      <c r="CA57">
        <v>35.133229999999998</v>
      </c>
      <c r="CB57">
        <v>999.9</v>
      </c>
      <c r="CC57">
        <v>0</v>
      </c>
      <c r="CD57">
        <v>0</v>
      </c>
      <c r="CE57">
        <v>10001.876</v>
      </c>
      <c r="CF57">
        <v>0</v>
      </c>
      <c r="CG57">
        <v>314.600866666667</v>
      </c>
      <c r="CH57">
        <v>1400.04933333333</v>
      </c>
      <c r="CI57">
        <v>0.89999786666666703</v>
      </c>
      <c r="CJ57">
        <v>0.10000207999999999</v>
      </c>
      <c r="CK57">
        <v>0</v>
      </c>
      <c r="CL57">
        <v>1658.28</v>
      </c>
      <c r="CM57">
        <v>4.9997499999999997</v>
      </c>
      <c r="CN57">
        <v>22909.883333333299</v>
      </c>
      <c r="CO57">
        <v>12178.47</v>
      </c>
      <c r="CP57">
        <v>49.547600000000003</v>
      </c>
      <c r="CQ57">
        <v>51.25</v>
      </c>
      <c r="CR57">
        <v>50.476900000000001</v>
      </c>
      <c r="CS57">
        <v>50.743600000000001</v>
      </c>
      <c r="CT57">
        <v>51.241599999999998</v>
      </c>
      <c r="CU57">
        <v>1255.5423333333299</v>
      </c>
      <c r="CV57">
        <v>139.50700000000001</v>
      </c>
      <c r="CW57">
        <v>0</v>
      </c>
      <c r="CX57">
        <v>424.5</v>
      </c>
      <c r="CY57">
        <v>0</v>
      </c>
      <c r="CZ57">
        <v>1657.7584615384601</v>
      </c>
      <c r="DA57">
        <v>-162.73846131990501</v>
      </c>
      <c r="DB57">
        <v>-2274.2940139544698</v>
      </c>
      <c r="DC57">
        <v>22902.519230769201</v>
      </c>
      <c r="DD57">
        <v>15</v>
      </c>
      <c r="DE57">
        <v>1607467104.5</v>
      </c>
      <c r="DF57" t="s">
        <v>487</v>
      </c>
      <c r="DG57">
        <v>1607467094.5</v>
      </c>
      <c r="DH57">
        <v>1607467104.5</v>
      </c>
      <c r="DI57">
        <v>17</v>
      </c>
      <c r="DJ57">
        <v>2E-3</v>
      </c>
      <c r="DK57">
        <v>4.0000000000000001E-3</v>
      </c>
      <c r="DL57">
        <v>2.5190000000000001</v>
      </c>
      <c r="DM57">
        <v>0.44600000000000001</v>
      </c>
      <c r="DN57">
        <v>400</v>
      </c>
      <c r="DO57">
        <v>27</v>
      </c>
      <c r="DP57">
        <v>7.0000000000000007E-2</v>
      </c>
      <c r="DQ57">
        <v>0.01</v>
      </c>
      <c r="DR57">
        <v>10.7385252475126</v>
      </c>
      <c r="DS57">
        <v>6.0293359575378298E-2</v>
      </c>
      <c r="DT57">
        <v>0.19369612070429901</v>
      </c>
      <c r="DU57">
        <v>1</v>
      </c>
      <c r="DV57">
        <v>-15.151896774193499</v>
      </c>
      <c r="DW57">
        <v>0.51269032258068303</v>
      </c>
      <c r="DX57">
        <v>0.25244586833855498</v>
      </c>
      <c r="DY57">
        <v>0</v>
      </c>
      <c r="DZ57">
        <v>5.73126032258065</v>
      </c>
      <c r="EA57">
        <v>-0.221216612903227</v>
      </c>
      <c r="EB57">
        <v>1.6645417364872E-2</v>
      </c>
      <c r="EC57">
        <v>0</v>
      </c>
      <c r="ED57">
        <v>1</v>
      </c>
      <c r="EE57">
        <v>3</v>
      </c>
      <c r="EF57" t="s">
        <v>293</v>
      </c>
      <c r="EG57">
        <v>100</v>
      </c>
      <c r="EH57">
        <v>100</v>
      </c>
      <c r="EI57">
        <v>2.5190000000000001</v>
      </c>
      <c r="EJ57">
        <v>0.44579999999999997</v>
      </c>
      <c r="EK57">
        <v>2.51885000000004</v>
      </c>
      <c r="EL57">
        <v>0</v>
      </c>
      <c r="EM57">
        <v>0</v>
      </c>
      <c r="EN57">
        <v>0</v>
      </c>
      <c r="EO57">
        <v>0.44578499999999399</v>
      </c>
      <c r="EP57">
        <v>0</v>
      </c>
      <c r="EQ57">
        <v>0</v>
      </c>
      <c r="ER57">
        <v>0</v>
      </c>
      <c r="ES57">
        <v>-1</v>
      </c>
      <c r="ET57">
        <v>-1</v>
      </c>
      <c r="EU57">
        <v>-1</v>
      </c>
      <c r="EV57">
        <v>-1</v>
      </c>
      <c r="EW57">
        <v>9.4</v>
      </c>
      <c r="EX57">
        <v>9.1999999999999993</v>
      </c>
      <c r="EY57">
        <v>2</v>
      </c>
      <c r="EZ57">
        <v>505.21800000000002</v>
      </c>
      <c r="FA57">
        <v>526.697</v>
      </c>
      <c r="FB57">
        <v>34.469099999999997</v>
      </c>
      <c r="FC57">
        <v>31.910699999999999</v>
      </c>
      <c r="FD57">
        <v>29.999400000000001</v>
      </c>
      <c r="FE57">
        <v>31.715800000000002</v>
      </c>
      <c r="FF57">
        <v>31.658300000000001</v>
      </c>
      <c r="FG57">
        <v>14.683299999999999</v>
      </c>
      <c r="FH57">
        <v>0</v>
      </c>
      <c r="FI57">
        <v>100</v>
      </c>
      <c r="FJ57">
        <v>-999.9</v>
      </c>
      <c r="FK57">
        <v>400</v>
      </c>
      <c r="FL57">
        <v>32.561799999999998</v>
      </c>
      <c r="FM57">
        <v>101.727</v>
      </c>
      <c r="FN57">
        <v>101.108</v>
      </c>
    </row>
    <row r="58" spans="1:170" x14ac:dyDescent="0.25">
      <c r="A58">
        <v>42</v>
      </c>
      <c r="B58">
        <v>1607467880.5</v>
      </c>
      <c r="C58">
        <v>13734</v>
      </c>
      <c r="D58" t="s">
        <v>497</v>
      </c>
      <c r="E58" t="s">
        <v>498</v>
      </c>
      <c r="F58" t="s">
        <v>345</v>
      </c>
      <c r="G58" t="s">
        <v>494</v>
      </c>
      <c r="H58">
        <v>1607467872.75</v>
      </c>
      <c r="I58">
        <f t="shared" si="0"/>
        <v>5.8195934744804745E-3</v>
      </c>
      <c r="J58">
        <f t="shared" si="1"/>
        <v>14.600832209954373</v>
      </c>
      <c r="K58">
        <f t="shared" si="2"/>
        <v>379.76253333333301</v>
      </c>
      <c r="L58">
        <f t="shared" si="3"/>
        <v>275.62185786728338</v>
      </c>
      <c r="M58">
        <f t="shared" si="4"/>
        <v>28.113298684979153</v>
      </c>
      <c r="N58">
        <f t="shared" si="5"/>
        <v>38.735598154574518</v>
      </c>
      <c r="O58">
        <f t="shared" si="6"/>
        <v>0.26435516710607698</v>
      </c>
      <c r="P58">
        <f t="shared" si="7"/>
        <v>2.9623470770371192</v>
      </c>
      <c r="Q58">
        <f t="shared" si="8"/>
        <v>0.25191371056583711</v>
      </c>
      <c r="R58">
        <f t="shared" si="9"/>
        <v>0.15851508067555939</v>
      </c>
      <c r="S58">
        <f t="shared" si="10"/>
        <v>231.29055616064298</v>
      </c>
      <c r="T58">
        <f t="shared" si="11"/>
        <v>35.545845728095145</v>
      </c>
      <c r="U58">
        <f t="shared" si="12"/>
        <v>34.943003333333301</v>
      </c>
      <c r="V58">
        <f t="shared" si="13"/>
        <v>5.630567909872064</v>
      </c>
      <c r="W58">
        <f t="shared" si="14"/>
        <v>57.563827128073918</v>
      </c>
      <c r="X58">
        <f t="shared" si="15"/>
        <v>3.3782814000989978</v>
      </c>
      <c r="Y58">
        <f t="shared" si="16"/>
        <v>5.8687574621865402</v>
      </c>
      <c r="Z58">
        <f t="shared" si="17"/>
        <v>2.2522865097730662</v>
      </c>
      <c r="AA58">
        <f t="shared" si="18"/>
        <v>-256.64407222458891</v>
      </c>
      <c r="AB58">
        <f t="shared" si="19"/>
        <v>119.76676522846886</v>
      </c>
      <c r="AC58">
        <f t="shared" si="20"/>
        <v>9.4712808562518251</v>
      </c>
      <c r="AD58">
        <f t="shared" si="21"/>
        <v>103.88453002077476</v>
      </c>
      <c r="AE58">
        <v>8</v>
      </c>
      <c r="AF58">
        <v>2</v>
      </c>
      <c r="AG58">
        <f t="shared" si="22"/>
        <v>1</v>
      </c>
      <c r="AH58">
        <f t="shared" si="23"/>
        <v>0</v>
      </c>
      <c r="AI58">
        <f t="shared" si="24"/>
        <v>52355.45801411823</v>
      </c>
      <c r="AJ58" t="s">
        <v>288</v>
      </c>
      <c r="AK58">
        <v>715.47692307692296</v>
      </c>
      <c r="AL58">
        <v>3262.08</v>
      </c>
      <c r="AM58">
        <f t="shared" si="25"/>
        <v>2546.603076923077</v>
      </c>
      <c r="AN58">
        <f t="shared" si="26"/>
        <v>0.78066849277855754</v>
      </c>
      <c r="AO58">
        <v>-0.57774747981622299</v>
      </c>
      <c r="AP58" t="s">
        <v>499</v>
      </c>
      <c r="AQ58">
        <v>1084.1188</v>
      </c>
      <c r="AR58">
        <v>1388.01</v>
      </c>
      <c r="AS58">
        <f t="shared" si="27"/>
        <v>0.21894020936448588</v>
      </c>
      <c r="AT58">
        <v>0.5</v>
      </c>
      <c r="AU58">
        <f t="shared" si="28"/>
        <v>1180.1878007472194</v>
      </c>
      <c r="AV58">
        <f t="shared" si="29"/>
        <v>14.600832209954373</v>
      </c>
      <c r="AW58">
        <f t="shared" si="30"/>
        <v>129.19528209250419</v>
      </c>
      <c r="AX58">
        <f t="shared" si="31"/>
        <v>0.99932997600881834</v>
      </c>
      <c r="AY58">
        <f t="shared" si="32"/>
        <v>1.2861156233067729E-2</v>
      </c>
      <c r="AZ58">
        <f t="shared" si="33"/>
        <v>1.3501847969395033</v>
      </c>
      <c r="BA58" t="s">
        <v>500</v>
      </c>
      <c r="BB58">
        <v>0.93</v>
      </c>
      <c r="BC58">
        <f t="shared" si="34"/>
        <v>1387.08</v>
      </c>
      <c r="BD58">
        <f t="shared" si="35"/>
        <v>0.21908700291259339</v>
      </c>
      <c r="BE58">
        <f t="shared" si="36"/>
        <v>0.57466537877742507</v>
      </c>
      <c r="BF58">
        <f t="shared" si="37"/>
        <v>0.45186060050806764</v>
      </c>
      <c r="BG58">
        <f t="shared" si="38"/>
        <v>0.73590973677151827</v>
      </c>
      <c r="BH58">
        <f t="shared" si="39"/>
        <v>1400.0039999999999</v>
      </c>
      <c r="BI58">
        <f t="shared" si="40"/>
        <v>1180.1878007472194</v>
      </c>
      <c r="BJ58">
        <f t="shared" si="41"/>
        <v>0.84298887770836328</v>
      </c>
      <c r="BK58">
        <f t="shared" si="42"/>
        <v>0.19597775541672655</v>
      </c>
      <c r="BL58">
        <v>6</v>
      </c>
      <c r="BM58">
        <v>0.5</v>
      </c>
      <c r="BN58" t="s">
        <v>291</v>
      </c>
      <c r="BO58">
        <v>2</v>
      </c>
      <c r="BP58">
        <v>1607467872.75</v>
      </c>
      <c r="BQ58">
        <v>379.76253333333301</v>
      </c>
      <c r="BR58">
        <v>399.93526666666702</v>
      </c>
      <c r="BS58">
        <v>33.120559999999998</v>
      </c>
      <c r="BT58">
        <v>26.368459999999999</v>
      </c>
      <c r="BU58">
        <v>377.18453333333298</v>
      </c>
      <c r="BV58">
        <v>32.697560000000003</v>
      </c>
      <c r="BW58">
        <v>500.008466666667</v>
      </c>
      <c r="BX58">
        <v>101.899533333333</v>
      </c>
      <c r="BY58">
        <v>9.9992040000000004E-2</v>
      </c>
      <c r="BZ58">
        <v>35.692923333333297</v>
      </c>
      <c r="CA58">
        <v>34.943003333333301</v>
      </c>
      <c r="CB58">
        <v>999.9</v>
      </c>
      <c r="CC58">
        <v>0</v>
      </c>
      <c r="CD58">
        <v>0</v>
      </c>
      <c r="CE58">
        <v>9998.2469999999994</v>
      </c>
      <c r="CF58">
        <v>0</v>
      </c>
      <c r="CG58">
        <v>307.29363333333299</v>
      </c>
      <c r="CH58">
        <v>1400.0039999999999</v>
      </c>
      <c r="CI58">
        <v>0.90001330000000002</v>
      </c>
      <c r="CJ58">
        <v>9.9986529999999907E-2</v>
      </c>
      <c r="CK58">
        <v>0</v>
      </c>
      <c r="CL58">
        <v>1085.1956666666699</v>
      </c>
      <c r="CM58">
        <v>4.9997499999999997</v>
      </c>
      <c r="CN58">
        <v>15049.69</v>
      </c>
      <c r="CO58">
        <v>12178.1233333333</v>
      </c>
      <c r="CP58">
        <v>49.4664</v>
      </c>
      <c r="CQ58">
        <v>51.125</v>
      </c>
      <c r="CR58">
        <v>50.432866666666598</v>
      </c>
      <c r="CS58">
        <v>50.626933333333298</v>
      </c>
      <c r="CT58">
        <v>51.149799999999999</v>
      </c>
      <c r="CU58">
        <v>1255.5226666666699</v>
      </c>
      <c r="CV58">
        <v>139.481333333333</v>
      </c>
      <c r="CW58">
        <v>0</v>
      </c>
      <c r="CX58">
        <v>223.40000009536701</v>
      </c>
      <c r="CY58">
        <v>0</v>
      </c>
      <c r="CZ58">
        <v>1084.1188</v>
      </c>
      <c r="DA58">
        <v>-162.08461512686301</v>
      </c>
      <c r="DB58">
        <v>-2214.62307351662</v>
      </c>
      <c r="DC58">
        <v>15034.808000000001</v>
      </c>
      <c r="DD58">
        <v>15</v>
      </c>
      <c r="DE58">
        <v>1607467909.5</v>
      </c>
      <c r="DF58" t="s">
        <v>501</v>
      </c>
      <c r="DG58">
        <v>1607467900.5</v>
      </c>
      <c r="DH58">
        <v>1607467909.5</v>
      </c>
      <c r="DI58">
        <v>18</v>
      </c>
      <c r="DJ58">
        <v>5.8999999999999997E-2</v>
      </c>
      <c r="DK58">
        <v>-2.3E-2</v>
      </c>
      <c r="DL58">
        <v>2.5779999999999998</v>
      </c>
      <c r="DM58">
        <v>0.42299999999999999</v>
      </c>
      <c r="DN58">
        <v>401</v>
      </c>
      <c r="DO58">
        <v>26</v>
      </c>
      <c r="DP58">
        <v>7.0000000000000007E-2</v>
      </c>
      <c r="DQ58">
        <v>0.02</v>
      </c>
      <c r="DR58">
        <v>14.648009242097601</v>
      </c>
      <c r="DS58">
        <v>-0.51535972015217402</v>
      </c>
      <c r="DT58">
        <v>4.6102125735211698E-2</v>
      </c>
      <c r="DU58">
        <v>0</v>
      </c>
      <c r="DV58">
        <v>-20.234864516129001</v>
      </c>
      <c r="DW58">
        <v>0.55313709677417799</v>
      </c>
      <c r="DX58">
        <v>5.3167504921752699E-2</v>
      </c>
      <c r="DY58">
        <v>0</v>
      </c>
      <c r="DZ58">
        <v>6.7751945161290301</v>
      </c>
      <c r="EA58">
        <v>-9.4637903225822897E-2</v>
      </c>
      <c r="EB58">
        <v>7.3585714070711203E-3</v>
      </c>
      <c r="EC58">
        <v>1</v>
      </c>
      <c r="ED58">
        <v>1</v>
      </c>
      <c r="EE58">
        <v>3</v>
      </c>
      <c r="EF58" t="s">
        <v>293</v>
      </c>
      <c r="EG58">
        <v>100</v>
      </c>
      <c r="EH58">
        <v>100</v>
      </c>
      <c r="EI58">
        <v>2.5779999999999998</v>
      </c>
      <c r="EJ58">
        <v>0.42299999999999999</v>
      </c>
      <c r="EK58">
        <v>2.51885000000004</v>
      </c>
      <c r="EL58">
        <v>0</v>
      </c>
      <c r="EM58">
        <v>0</v>
      </c>
      <c r="EN58">
        <v>0</v>
      </c>
      <c r="EO58">
        <v>0.44578499999999399</v>
      </c>
      <c r="EP58">
        <v>0</v>
      </c>
      <c r="EQ58">
        <v>0</v>
      </c>
      <c r="ER58">
        <v>0</v>
      </c>
      <c r="ES58">
        <v>-1</v>
      </c>
      <c r="ET58">
        <v>-1</v>
      </c>
      <c r="EU58">
        <v>-1</v>
      </c>
      <c r="EV58">
        <v>-1</v>
      </c>
      <c r="EW58">
        <v>13.1</v>
      </c>
      <c r="EX58">
        <v>12.9</v>
      </c>
      <c r="EY58">
        <v>2</v>
      </c>
      <c r="EZ58">
        <v>483.93200000000002</v>
      </c>
      <c r="FA58">
        <v>527.173</v>
      </c>
      <c r="FB58">
        <v>34.329000000000001</v>
      </c>
      <c r="FC58">
        <v>31.656099999999999</v>
      </c>
      <c r="FD58">
        <v>29.9998</v>
      </c>
      <c r="FE58">
        <v>31.486799999999999</v>
      </c>
      <c r="FF58">
        <v>31.438400000000001</v>
      </c>
      <c r="FG58">
        <v>14.6976</v>
      </c>
      <c r="FH58">
        <v>0</v>
      </c>
      <c r="FI58">
        <v>100</v>
      </c>
      <c r="FJ58">
        <v>-999.9</v>
      </c>
      <c r="FK58">
        <v>400</v>
      </c>
      <c r="FL58">
        <v>32.016100000000002</v>
      </c>
      <c r="FM58">
        <v>101.765</v>
      </c>
      <c r="FN58">
        <v>101.15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25</v>
      </c>
      <c r="B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2020-12-08T15:07:22Z</dcterms:created>
  <dcterms:modified xsi:type="dcterms:W3CDTF">2021-05-13T19:18:57Z</dcterms:modified>
</cp:coreProperties>
</file>