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<sst xmlns="http://schemas.openxmlformats.org/spreadsheetml/2006/main" count="1520" uniqueCount="556">
  <si>
    <t>File opened</t>
  </si>
  <si>
    <t>2020-10-27 11:53:27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</si>
  <si>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</si>
  <si>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</si>
  <si>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</si>
  <si>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</si>
  <si>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</si>
  <si>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</si>
  <si>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</si>
  <si>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</si>
  <si>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</si>
  <si>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</si>
  <si>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</si>
  <si>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{"h2obspan1": "1.01121", "co2aspan1": "1.0031", "co2aspan2a": "0.314921", "h2oaspan1": "1.00998", "tazero": "0.0668316", "ssb_ref": "36665.6", "h2obspan2a": "0.0716346", "co2bspan2": "-0.0398483", "co2azero": "0.951804", "h2obspanconc2": "0", "h2oaspan2": "0", "co2bspanconc2": "314.9", "h2obspan2": "0", "co2aspan2": "-0.038086", "co2aspanconc2": "314.9", "flowazero": "0.31118", "h2oaspanconc2": "0", "ssa_ref": "34391.2", "h2obzero": "1.0379", "h2oaspan2b": "0.0719923", "co2bspanconc1": "2475", "co2bzero": "0.949913", "co2bspan1": "1.0035", "flowmeterzero": "0.994209", "oxygen": "21", "h2oaspanconc1": "12.36", "co2aspanconc1": "2475", "co2bspan2a": "0.316856", "h2oaspan2a": "0.0712806", "co2aspan2b": "0.312119", "h2obspanconc1": "12.36", "tbzero": "0.204033", "h2obspan2b": "0.0724379", "co2bspan2b": "0.313962", "chamberpressurezero": "2.66377", "flowbzero": "0.3072", "h2oazero": "1.03785"}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</si>
  <si>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</si>
  <si>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</si>
  <si>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</si>
  <si>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</si>
  <si>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</si>
  <si>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</si>
  <si>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</si>
  <si>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</si>
  <si>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</si>
  <si>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11:53:27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</si>
  <si>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</si>
  <si>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</si>
  <si>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</si>
  <si>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</si>
  <si>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</si>
  <si>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</si>
  <si>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</si>
  <si>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</si>
  <si>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</si>
  <si>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</si>
  <si>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</si>
  <si>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</si>
  <si>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</si>
  <si>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</si>
  <si>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</si>
  <si>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</si>
  <si>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</si>
  <si>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</si>
  <si>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</si>
  <si>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</si>
  <si>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</si>
  <si>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</si>
  <si>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</si>
  <si>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</si>
  <si>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</si>
  <si>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</si>
  <si>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</si>
  <si>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</si>
  <si>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</si>
  <si>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</si>
  <si>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</si>
  <si>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</si>
  <si>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</si>
  <si>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</si>
  <si>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</si>
  <si>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</si>
  <si>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</si>
  <si>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</si>
  <si>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</si>
  <si>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</si>
  <si>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</si>
  <si>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</si>
  <si>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</si>
  <si>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</si>
  <si>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</si>
  <si>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</si>
  <si>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</si>
  <si>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</si>
  <si>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</si>
  <si>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</si>
  <si>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</si>
  <si>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</si>
  <si>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</si>
  <si>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5.82868 81.7057 385.72 628.985 872.903 1067.79 1283.8 1437.9</t>
  </si>
  <si>
    <t>Fs_true</t>
  </si>
  <si>
    <t>-0.257528 101.103 403.886 601.293 801.357 1000.59 1201.46 1400.63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</si>
  <si>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</si>
  <si>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</si>
  <si>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</si>
  <si>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</si>
  <si>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</si>
  <si>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</si>
  <si>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</si>
  <si>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</si>
  <si>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</si>
  <si>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</si>
  <si>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</si>
  <si>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</si>
  <si>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</si>
  <si>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</si>
  <si>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</si>
  <si>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</si>
  <si>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</si>
  <si>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</si>
  <si>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</si>
  <si>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</si>
  <si>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</si>
  <si>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</si>
  <si>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</si>
  <si>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</si>
  <si>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</si>
  <si>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</si>
  <si>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</si>
  <si>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</si>
  <si>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</si>
  <si>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</si>
  <si>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</si>
  <si>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</si>
  <si>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</si>
  <si>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</si>
  <si>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</si>
  <si>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</si>
  <si>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</si>
  <si>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</si>
  <si>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</si>
  <si>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</si>
  <si>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</si>
  <si>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</si>
  <si>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</si>
  <si>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</si>
  <si>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</si>
  <si>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</si>
  <si>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</si>
  <si>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</si>
  <si>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</si>
  <si>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</si>
  <si>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</si>
  <si>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</si>
  <si>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</si>
  <si>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</si>
  <si>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</si>
  <si>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</si>
  <si>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</si>
  <si>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</si>
  <si>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</si>
  <si>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</si>
  <si>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</si>
  <si>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</si>
  <si>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</si>
  <si>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</si>
  <si>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</si>
  <si>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</si>
  <si>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</si>
  <si>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</si>
  <si>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</si>
  <si>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</si>
  <si>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</si>
  <si>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</si>
  <si>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</si>
  <si>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</si>
  <si>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</si>
  <si>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</si>
  <si>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</si>
  <si>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</si>
  <si>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</si>
  <si>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</si>
  <si>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</si>
  <si>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</si>
  <si>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</si>
  <si>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</si>
  <si>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</si>
  <si>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</si>
  <si>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</si>
  <si>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</si>
  <si>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</si>
  <si>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</si>
  <si>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</si>
  <si>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</si>
  <si>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</si>
  <si>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</si>
  <si>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</si>
  <si>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</si>
  <si>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</si>
  <si>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</si>
  <si>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</si>
  <si>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</si>
  <si>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</si>
  <si>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</si>
  <si>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</si>
  <si>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</si>
  <si>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</si>
  <si>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</si>
  <si>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</si>
  <si>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</si>
  <si>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</si>
  <si>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</si>
  <si>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</si>
  <si>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</si>
  <si>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</si>
  <si>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</si>
  <si>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</si>
  <si>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</si>
  <si>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</si>
  <si>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</si>
  <si>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</si>
  <si>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</si>
  <si>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</si>
  <si>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</si>
  <si>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</si>
  <si>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</si>
  <si>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</si>
  <si>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</si>
  <si>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</si>
  <si>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</si>
  <si>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</si>
  <si>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</si>
  <si>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</si>
  <si>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</si>
  <si>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</si>
  <si>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</si>
  <si>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</si>
  <si>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</si>
  <si>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</si>
  <si>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</si>
  <si>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</si>
  <si>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</si>
  <si>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</si>
  <si>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</si>
  <si>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</si>
  <si>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</si>
  <si>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</si>
  <si>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</si>
  <si>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</si>
  <si>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</si>
  <si>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</si>
  <si>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</si>
  <si>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</si>
  <si>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</si>
  <si>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</si>
  <si>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</si>
  <si>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</si>
  <si>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</si>
  <si>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</si>
  <si>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</si>
  <si>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</si>
  <si>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</si>
  <si>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</si>
  <si>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</si>
  <si>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</si>
  <si>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</si>
  <si>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</si>
  <si>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</si>
  <si>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</si>
  <si>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</si>
  <si>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</si>
  <si>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</si>
  <si>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</si>
  <si>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</si>
  <si>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</si>
  <si>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</si>
  <si>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</si>
  <si>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</si>
  <si>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</si>
  <si>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</si>
  <si>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</si>
  <si>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</si>
  <si>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</si>
  <si>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</si>
  <si>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</si>
  <si>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</si>
  <si>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</si>
  <si>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</si>
  <si>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</si>
  <si>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</si>
  <si>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</si>
  <si>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</si>
  <si>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</si>
  <si>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</si>
  <si>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</si>
  <si>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</si>
  <si>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</si>
  <si>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</si>
  <si>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</si>
  <si>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</si>
  <si>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</si>
  <si>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</si>
  <si>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</si>
  <si>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</si>
  <si>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</si>
  <si>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</si>
  <si>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</si>
  <si>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</si>
  <si>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</si>
  <si>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20201027 12:10:19</t>
  </si>
  <si>
    <t>12:10:19</t>
  </si>
  <si>
    <t>1149</t>
  </si>
  <si>
    <t>_1</t>
  </si>
  <si>
    <t>RECT-4143-20200907-06_33_50</t>
  </si>
  <si>
    <t>RECT-1037-20201027-12_10_19</t>
  </si>
  <si>
    <t>DARK-1038-20201027-12_10_21</t>
  </si>
  <si>
    <t>0: Broadleaf</t>
  </si>
  <si>
    <t>11:58:30</t>
  </si>
  <si>
    <t>1/3</t>
  </si>
  <si>
    <t>20201027 12:13:43</t>
  </si>
  <si>
    <t>12:13:43</t>
  </si>
  <si>
    <t>RECT-1039-20201027-12_13_43</t>
  </si>
  <si>
    <t>DARK-1040-20201027-12_13_45</t>
  </si>
  <si>
    <t>20201027 12:20:47</t>
  </si>
  <si>
    <t>12:20:47</t>
  </si>
  <si>
    <t>TXNM0821</t>
  </si>
  <si>
    <t>_9</t>
  </si>
  <si>
    <t>RECT-1047-20201027-12_20_47</t>
  </si>
  <si>
    <t>DARK-1048-20201027-12_20_49</t>
  </si>
  <si>
    <t>3/3</t>
  </si>
  <si>
    <t>20201027 12:23:27</t>
  </si>
  <si>
    <t>12:23:27</t>
  </si>
  <si>
    <t>RECT-1049-20201027-12_23_27</t>
  </si>
  <si>
    <t>DARK-1050-20201027-12_23_29</t>
  </si>
  <si>
    <t>2/3</t>
  </si>
  <si>
    <t>20201027 12:28:31</t>
  </si>
  <si>
    <t>12:28:31</t>
  </si>
  <si>
    <t>9031</t>
  </si>
  <si>
    <t>RECT-1053-20201027-12_28_31</t>
  </si>
  <si>
    <t>DARK-1054-20201027-12_28_33</t>
  </si>
  <si>
    <t>20201027 12:32:24</t>
  </si>
  <si>
    <t>12:32:24</t>
  </si>
  <si>
    <t>RECT-1057-20201027-12_32_24</t>
  </si>
  <si>
    <t>DARK-1058-20201027-12_32_26</t>
  </si>
  <si>
    <t>20201027 12:37:59</t>
  </si>
  <si>
    <t>12:37:59</t>
  </si>
  <si>
    <t>T52</t>
  </si>
  <si>
    <t>_4</t>
  </si>
  <si>
    <t>RECT-1061-20201027-12_37_59</t>
  </si>
  <si>
    <t>DARK-1062-20201027-12_38_01</t>
  </si>
  <si>
    <t>20201027 12:39:49</t>
  </si>
  <si>
    <t>12:39:49</t>
  </si>
  <si>
    <t>RECT-1063-20201027-12_39_49</t>
  </si>
  <si>
    <t>DARK-1064-20201027-12_39_51</t>
  </si>
  <si>
    <t>20201027 12:44:36</t>
  </si>
  <si>
    <t>12:44:36</t>
  </si>
  <si>
    <t>NY1</t>
  </si>
  <si>
    <t>_2</t>
  </si>
  <si>
    <t>RECT-1067-20201027-12_44_36</t>
  </si>
  <si>
    <t>DARK-1068-20201027-12_44_38</t>
  </si>
  <si>
    <t>12:43:39</t>
  </si>
  <si>
    <t>20201027 12:48:54</t>
  </si>
  <si>
    <t>12:48:54</t>
  </si>
  <si>
    <t>RECT-1069-20201027-12_48_54</t>
  </si>
  <si>
    <t>DARK-1070-20201027-12_48_56</t>
  </si>
  <si>
    <t>20201027 12:50:16</t>
  </si>
  <si>
    <t>12:50:16</t>
  </si>
  <si>
    <t>Haines2</t>
  </si>
  <si>
    <t>_6</t>
  </si>
  <si>
    <t>RECT-1071-20201027-12_50_16</t>
  </si>
  <si>
    <t>DARK-1072-20201027-12_50_18</t>
  </si>
  <si>
    <t>0/3</t>
  </si>
  <si>
    <t>20201027 12:54:26</t>
  </si>
  <si>
    <t>12:54:26</t>
  </si>
  <si>
    <t>RECT-1077-20201027-12_54_26</t>
  </si>
  <si>
    <t>DARK-1078-20201027-12_54_28</t>
  </si>
  <si>
    <t>20201027 12:56:49</t>
  </si>
  <si>
    <t>12:56:49</t>
  </si>
  <si>
    <t>RECT-1079-20201027-12_56_49</t>
  </si>
  <si>
    <t>DARK-1080-20201027-12_56_51</t>
  </si>
  <si>
    <t>20201027 13:04:20</t>
  </si>
  <si>
    <t>13:04:20</t>
  </si>
  <si>
    <t>2970</t>
  </si>
  <si>
    <t>_3</t>
  </si>
  <si>
    <t>RECT-1083-20201027-13_04_19</t>
  </si>
  <si>
    <t>DARK-1084-20201027-13_04_21</t>
  </si>
  <si>
    <t>20201027 13:05:54</t>
  </si>
  <si>
    <t>13:05:54</t>
  </si>
  <si>
    <t>RECT-1085-20201027-13_05_53</t>
  </si>
  <si>
    <t>DARK-1086-20201027-13_05_56</t>
  </si>
  <si>
    <t>20201027 13:06:19</t>
  </si>
  <si>
    <t>13:06:19</t>
  </si>
  <si>
    <t>_8</t>
  </si>
  <si>
    <t>RECT-1087-20201027-13_06_19</t>
  </si>
  <si>
    <t>DARK-1088-20201027-13_06_21</t>
  </si>
  <si>
    <t>20201027 13:09:11</t>
  </si>
  <si>
    <t>13:09:11</t>
  </si>
  <si>
    <t>RECT-1089-20201027-13_09_11</t>
  </si>
  <si>
    <t>DARK-1090-20201027-13_09_13</t>
  </si>
  <si>
    <t>20201027 13:10:20</t>
  </si>
  <si>
    <t>13:10:20</t>
  </si>
  <si>
    <t>RECT-1091-20201027-13_10_19</t>
  </si>
  <si>
    <t>DARK-1092-20201027-13_10_21</t>
  </si>
  <si>
    <t>20201027 13:13:09</t>
  </si>
  <si>
    <t>13:13:09</t>
  </si>
  <si>
    <t>2214.4</t>
  </si>
  <si>
    <t>RECT-1095-20201027-13_13_09</t>
  </si>
  <si>
    <t>DARK-1096-20201027-13_13_11</t>
  </si>
  <si>
    <t>20201027 13:13:28</t>
  </si>
  <si>
    <t>13:13:28</t>
  </si>
  <si>
    <t>RECT-1097-20201027-13_13_27</t>
  </si>
  <si>
    <t>DARK-1098-20201027-13_13_29</t>
  </si>
  <si>
    <t>20201027 13:15:45</t>
  </si>
  <si>
    <t>13:15:45</t>
  </si>
  <si>
    <t>RECT-1101-20201027-13_15_45</t>
  </si>
  <si>
    <t>DARK-1102-20201027-13_15_47</t>
  </si>
  <si>
    <t>20201027 13:18:21</t>
  </si>
  <si>
    <t>13:18:21</t>
  </si>
  <si>
    <t>SC2</t>
  </si>
  <si>
    <t>RECT-1105-20201027-13_18_21</t>
  </si>
  <si>
    <t>DARK-1106-20201027-13_18_23</t>
  </si>
  <si>
    <t>20201027 13:19:53</t>
  </si>
  <si>
    <t>13:19:53</t>
  </si>
  <si>
    <t>RECT-1107-20201027-13_19_53</t>
  </si>
  <si>
    <t>DARK-1108-20201027-13_19_55</t>
  </si>
  <si>
    <t>20201027 13:22:14</t>
  </si>
  <si>
    <t>13:22:14</t>
  </si>
  <si>
    <t>_10</t>
  </si>
  <si>
    <t>RECT-1111-20201027-13_22_13</t>
  </si>
  <si>
    <t>DARK-1112-20201027-13_22_15</t>
  </si>
  <si>
    <t>20201027 13:23:46</t>
  </si>
  <si>
    <t>13:23:46</t>
  </si>
  <si>
    <t>RECT-1113-20201027-13_23_45</t>
  </si>
  <si>
    <t>DARK-1114-20201027-13_23_48</t>
  </si>
  <si>
    <t>20201027 13:29:20</t>
  </si>
  <si>
    <t>13:29:20</t>
  </si>
  <si>
    <t>C56-94</t>
  </si>
  <si>
    <t>RECT-1117-20201027-13_29_20</t>
  </si>
  <si>
    <t>DARK-1118-20201027-13_29_22</t>
  </si>
  <si>
    <t>20201027 13:30:44</t>
  </si>
  <si>
    <t>13:30:44</t>
  </si>
  <si>
    <t>RECT-1119-20201027-13_30_44</t>
  </si>
  <si>
    <t>DARK-1120-20201027-13_30_46</t>
  </si>
  <si>
    <t>20201027 13:33:30</t>
  </si>
  <si>
    <t>13:33:30</t>
  </si>
  <si>
    <t>_7</t>
  </si>
  <si>
    <t>RECT-1123-20201027-13_33_29</t>
  </si>
  <si>
    <t>DARK-1124-20201027-13_33_32</t>
  </si>
  <si>
    <t>20201027 13:34:54</t>
  </si>
  <si>
    <t>13:34:54</t>
  </si>
  <si>
    <t>RECT-1125-20201027-13_34_53</t>
  </si>
  <si>
    <t>DARK-1126-20201027-13_34_56</t>
  </si>
  <si>
    <t>20201027 13:37:29</t>
  </si>
  <si>
    <t>13:37:29</t>
  </si>
  <si>
    <t>RECT-1129-20201027-13_37_29</t>
  </si>
  <si>
    <t>DARK-1130-20201027-13_37_31</t>
  </si>
  <si>
    <t>20201027 13:38:45</t>
  </si>
  <si>
    <t>13:38:45</t>
  </si>
  <si>
    <t>RECT-1131-20201027-13_38_44</t>
  </si>
  <si>
    <t>DARK-1132-20201027-13_38_47</t>
  </si>
  <si>
    <t>20201027 13:44:08</t>
  </si>
  <si>
    <t>13:44:08</t>
  </si>
  <si>
    <t>b42-34</t>
  </si>
  <si>
    <t>_5</t>
  </si>
  <si>
    <t>RECT-1135-20201027-13_44_08</t>
  </si>
  <si>
    <t>DARK-1136-20201027-13_44_10</t>
  </si>
  <si>
    <t>13:39:39</t>
  </si>
  <si>
    <t>20201027 13:45:55</t>
  </si>
  <si>
    <t>13:45:55</t>
  </si>
  <si>
    <t>RECT-1137-20201027-13_45_55</t>
  </si>
  <si>
    <t>DARK-1138-20201027-13_45_57</t>
  </si>
  <si>
    <t>20201027 13:47:59</t>
  </si>
  <si>
    <t>13:47:59</t>
  </si>
  <si>
    <t>V57-96</t>
  </si>
  <si>
    <t>RECT-1141-20201027-13_47_58</t>
  </si>
  <si>
    <t>DARK-1142-20201027-13_48_01</t>
  </si>
  <si>
    <t>20201027 13:49:13</t>
  </si>
  <si>
    <t>13:49:13</t>
  </si>
  <si>
    <t>RECT-1143-20201027-13_49_12</t>
  </si>
  <si>
    <t>DARK-1144-20201027-13_49_14</t>
  </si>
  <si>
    <t>20201027 13:52:20</t>
  </si>
  <si>
    <t>13:52:20</t>
  </si>
  <si>
    <t>CC12</t>
  </si>
  <si>
    <t>RECT-1147-20201027-13_52_20</t>
  </si>
  <si>
    <t>DARK-1148-20201027-13_52_22</t>
  </si>
  <si>
    <t>20201027 13:54:01</t>
  </si>
  <si>
    <t>13:54:01</t>
  </si>
  <si>
    <t>RECT-1149-20201027-13_54_01</t>
  </si>
  <si>
    <t>DARK-1150-20201027-13_54_03</t>
  </si>
  <si>
    <t>20201027 14:00:07</t>
  </si>
  <si>
    <t>14:00:07</t>
  </si>
  <si>
    <t>Vru42</t>
  </si>
  <si>
    <t>RECT-1153-20201027-14_00_07</t>
  </si>
  <si>
    <t>DARK-1154-20201027-14_00_09</t>
  </si>
  <si>
    <t>20201027 14:01:29</t>
  </si>
  <si>
    <t>14:01:29</t>
  </si>
  <si>
    <t>RECT-1155-20201027-14_01_28</t>
  </si>
  <si>
    <t>DARK-1156-20201027-14_01_30</t>
  </si>
  <si>
    <t>20201027 14:04:26</t>
  </si>
  <si>
    <t>14:04:26</t>
  </si>
  <si>
    <t>9035</t>
  </si>
  <si>
    <t>RECT-1159-20201027-14_04_25</t>
  </si>
  <si>
    <t>DARK-1160-20201027-14_04_27</t>
  </si>
  <si>
    <t>20201027 14:05:44</t>
  </si>
  <si>
    <t>14:05:44</t>
  </si>
  <si>
    <t>RECT-1161-20201027-14_05_44</t>
  </si>
  <si>
    <t>DARK-1162-20201027-14_05_46</t>
  </si>
  <si>
    <t>20201027 14:08:53</t>
  </si>
  <si>
    <t>14:08:53</t>
  </si>
  <si>
    <t>T48</t>
  </si>
  <si>
    <t>RECT-1165-20201027-14_08_53</t>
  </si>
  <si>
    <t>DARK-1166-20201027-14_08_55</t>
  </si>
  <si>
    <t>20201027 14:10:11</t>
  </si>
  <si>
    <t>14:10:11</t>
  </si>
  <si>
    <t>RECT-1167-20201027-14_10_10</t>
  </si>
  <si>
    <t>DARK-1168-20201027-14_10_12</t>
  </si>
  <si>
    <t>20201027 14:13:58</t>
  </si>
  <si>
    <t>14:13:58</t>
  </si>
  <si>
    <t>RECT-1171-20201027-14_13_58</t>
  </si>
  <si>
    <t>DARK-1172-20201027-14_14_00</t>
  </si>
  <si>
    <t>14:11:17</t>
  </si>
  <si>
    <t>20201027 14:15:18</t>
  </si>
  <si>
    <t>14:15:18</t>
  </si>
  <si>
    <t>RECT-1173-20201027-14_15_18</t>
  </si>
  <si>
    <t>DARK-1174-20201027-14_15_20</t>
  </si>
  <si>
    <t>20201027 14:18:49</t>
  </si>
  <si>
    <t>14:18:49</t>
  </si>
  <si>
    <t>RECT-1177-20201027-14_18_48</t>
  </si>
  <si>
    <t>DARK-1178-20201027-14_18_50</t>
  </si>
  <si>
    <t>20201027 14:20:17</t>
  </si>
  <si>
    <t>14:20:17</t>
  </si>
  <si>
    <t>RECT-1179-20201027-14_20_16</t>
  </si>
  <si>
    <t>DARK-1180-20201027-14_20_19</t>
  </si>
  <si>
    <t>20201027 14:22:39</t>
  </si>
  <si>
    <t>14:22:39</t>
  </si>
  <si>
    <t>OCK1-SO2</t>
  </si>
  <si>
    <t>RECT-1183-20201027-14_22_38</t>
  </si>
  <si>
    <t>DARK-1184-20201027-14_22_40</t>
  </si>
  <si>
    <t>20201027 14:24:20</t>
  </si>
  <si>
    <t>14:24:20</t>
  </si>
  <si>
    <t>RECT-1185-20201027-14_24_19</t>
  </si>
  <si>
    <t>DARK-1186-20201027-14_24_22</t>
  </si>
  <si>
    <t>20201027 14:32:28</t>
  </si>
  <si>
    <t>14:32:28</t>
  </si>
  <si>
    <t>588155.01</t>
  </si>
  <si>
    <t>RECT-1189-20201027-14_32_27</t>
  </si>
  <si>
    <t>DARK-1190-20201027-14_32_30</t>
  </si>
  <si>
    <t>20201027 14:33:50</t>
  </si>
  <si>
    <t>14:33:50</t>
  </si>
  <si>
    <t>RECT-1191-20201027-14_33_50</t>
  </si>
  <si>
    <t>DARK-1192-20201027-14_33_51</t>
  </si>
  <si>
    <t>20201027 14:36:24</t>
  </si>
  <si>
    <t>14:36:24</t>
  </si>
  <si>
    <t>UT12-075</t>
  </si>
  <si>
    <t>RECT-1195-20201027-14_36_24</t>
  </si>
  <si>
    <t>DARK-1196-20201027-14_36_26</t>
  </si>
  <si>
    <t>20201027 14:38:08</t>
  </si>
  <si>
    <t>14:38:08</t>
  </si>
  <si>
    <t>RECT-1197-20201027-14_38_08</t>
  </si>
  <si>
    <t>DARK-1198-20201027-14_38_10</t>
  </si>
  <si>
    <t>20201027 14:40:27</t>
  </si>
  <si>
    <t>14:40:27</t>
  </si>
  <si>
    <t>V60-96</t>
  </si>
  <si>
    <t>RECT-1201-20201027-14_40_27</t>
  </si>
  <si>
    <t>DARK-1202-20201027-14_40_29</t>
  </si>
  <si>
    <t>20201027 14:41:48</t>
  </si>
  <si>
    <t>14:41:48</t>
  </si>
  <si>
    <t>RECT-1203-20201027-14_41_48</t>
  </si>
  <si>
    <t>DARK-1204-20201027-14_41_49</t>
  </si>
  <si>
    <t>20201027 14:44:20</t>
  </si>
  <si>
    <t>14:44:20</t>
  </si>
  <si>
    <t>TX6704</t>
  </si>
  <si>
    <t>RECT-1207-20201027-14_44_19</t>
  </si>
  <si>
    <t>DARK-1208-20201027-14_44_21</t>
  </si>
  <si>
    <t>20201027 14:45:21</t>
  </si>
  <si>
    <t>14:45:21</t>
  </si>
  <si>
    <t>RECT-1211-20201027-14_45_21</t>
  </si>
  <si>
    <t>DARK-1212-20201027-14_45_22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</si>
</sst>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73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1603825819.5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1603825811.5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15407.8</v>
      </c>
      <c r="AS17">
        <v>752.196538461539</v>
      </c>
      <c r="AT17">
        <v>1008.26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604.27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1603825811.5</v>
      </c>
      <c r="BU17">
        <v>389.691806451613</v>
      </c>
      <c r="BV17">
        <v>399.985870967742</v>
      </c>
      <c r="BW17">
        <v>35.1365548387097</v>
      </c>
      <c r="BX17">
        <v>32.8441483870968</v>
      </c>
      <c r="BY17">
        <v>389.919774193548</v>
      </c>
      <c r="BZ17">
        <v>34.7068161290323</v>
      </c>
      <c r="CA17">
        <v>500.017096774193</v>
      </c>
      <c r="CB17">
        <v>101.903709677419</v>
      </c>
      <c r="CC17">
        <v>0.100041883870968</v>
      </c>
      <c r="CD17">
        <v>37.0500612903226</v>
      </c>
      <c r="CE17">
        <v>36.7482193548387</v>
      </c>
      <c r="CF17">
        <v>999.9</v>
      </c>
      <c r="CG17">
        <v>0</v>
      </c>
      <c r="CH17">
        <v>0</v>
      </c>
      <c r="CI17">
        <v>9994.83709677419</v>
      </c>
      <c r="CJ17">
        <v>0</v>
      </c>
      <c r="CK17">
        <v>386.814096774193</v>
      </c>
      <c r="CL17">
        <v>1299.98967741936</v>
      </c>
      <c r="CM17">
        <v>0.899994677419355</v>
      </c>
      <c r="CN17">
        <v>0.100005290322581</v>
      </c>
      <c r="CO17">
        <v>0</v>
      </c>
      <c r="CP17">
        <v>751.97835483871</v>
      </c>
      <c r="CQ17">
        <v>4.99979</v>
      </c>
      <c r="CR17">
        <v>9868.94677419355</v>
      </c>
      <c r="CS17">
        <v>11051.1838709677</v>
      </c>
      <c r="CT17">
        <v>48.038</v>
      </c>
      <c r="CU17">
        <v>50.8020322580645</v>
      </c>
      <c r="CV17">
        <v>49.0965483870968</v>
      </c>
      <c r="CW17">
        <v>50.054064516129</v>
      </c>
      <c r="CX17">
        <v>50.0018709677419</v>
      </c>
      <c r="CY17">
        <v>1165.48516129032</v>
      </c>
      <c r="CZ17">
        <v>129.504516129032</v>
      </c>
      <c r="DA17">
        <v>0</v>
      </c>
      <c r="DB17">
        <v>476</v>
      </c>
      <c r="DC17">
        <v>0</v>
      </c>
      <c r="DD17">
        <v>752.196538461539</v>
      </c>
      <c r="DE17">
        <v>17.3204786358156</v>
      </c>
      <c r="DF17">
        <v>184.729914576475</v>
      </c>
      <c r="DG17">
        <v>9871.32961538461</v>
      </c>
      <c r="DH17">
        <v>15</v>
      </c>
      <c r="DI17">
        <v>1603825110.6</v>
      </c>
      <c r="DJ17" t="s">
        <v>295</v>
      </c>
      <c r="DK17">
        <v>1603825096.1</v>
      </c>
      <c r="DL17">
        <v>1603825110.6</v>
      </c>
      <c r="DM17">
        <v>2</v>
      </c>
      <c r="DN17">
        <v>-0.024</v>
      </c>
      <c r="DO17">
        <v>-0.128</v>
      </c>
      <c r="DP17">
        <v>-0.226</v>
      </c>
      <c r="DQ17">
        <v>0.223</v>
      </c>
      <c r="DR17">
        <v>400</v>
      </c>
      <c r="DS17">
        <v>33</v>
      </c>
      <c r="DT17">
        <v>0.28</v>
      </c>
      <c r="DU17">
        <v>0.02</v>
      </c>
      <c r="DV17">
        <v>7.79143984403262</v>
      </c>
      <c r="DW17">
        <v>0.797427466948039</v>
      </c>
      <c r="DX17">
        <v>0.0622396223545359</v>
      </c>
      <c r="DY17">
        <v>0</v>
      </c>
      <c r="DZ17">
        <v>-10.28821</v>
      </c>
      <c r="EA17">
        <v>-1.06993815350386</v>
      </c>
      <c r="EB17">
        <v>0.0806322861307223</v>
      </c>
      <c r="EC17">
        <v>0</v>
      </c>
      <c r="ED17">
        <v>2.29172833333333</v>
      </c>
      <c r="EE17">
        <v>0.154303982202449</v>
      </c>
      <c r="EF17">
        <v>0.0111742934402533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-0.228</v>
      </c>
      <c r="EN17">
        <v>0.4308</v>
      </c>
      <c r="EO17">
        <v>-0.378730144141787</v>
      </c>
      <c r="EP17">
        <v>0.000608231501840576</v>
      </c>
      <c r="EQ17">
        <v>-6.15721122119998e-07</v>
      </c>
      <c r="ER17">
        <v>1.2304956265122e-10</v>
      </c>
      <c r="ES17">
        <v>0.223052380952367</v>
      </c>
      <c r="ET17">
        <v>0</v>
      </c>
      <c r="EU17">
        <v>0</v>
      </c>
      <c r="EV17">
        <v>0</v>
      </c>
      <c r="EW17">
        <v>4</v>
      </c>
      <c r="EX17">
        <v>2168</v>
      </c>
      <c r="EY17">
        <v>1</v>
      </c>
      <c r="EZ17">
        <v>28</v>
      </c>
      <c r="FA17">
        <v>12.1</v>
      </c>
      <c r="FB17">
        <v>11.8</v>
      </c>
      <c r="FC17">
        <v>2</v>
      </c>
      <c r="FD17">
        <v>509.782</v>
      </c>
      <c r="FE17">
        <v>105.572</v>
      </c>
      <c r="FF17">
        <v>35.6549</v>
      </c>
      <c r="FG17">
        <v>33.2117</v>
      </c>
      <c r="FH17">
        <v>30.0001</v>
      </c>
      <c r="FI17">
        <v>32.9405</v>
      </c>
      <c r="FJ17">
        <v>32.8892</v>
      </c>
      <c r="FK17">
        <v>20.0327</v>
      </c>
      <c r="FL17">
        <v>0</v>
      </c>
      <c r="FM17">
        <v>100</v>
      </c>
      <c r="FN17">
        <v>-999.9</v>
      </c>
      <c r="FO17">
        <v>400</v>
      </c>
      <c r="FP17">
        <v>35.8398</v>
      </c>
      <c r="FQ17">
        <v>100.912</v>
      </c>
      <c r="FR17">
        <v>101.025</v>
      </c>
    </row>
    <row r="18" spans="1:174">
      <c r="A18">
        <v>2</v>
      </c>
      <c r="B18">
        <v>1603826023.5</v>
      </c>
      <c r="C18">
        <v>204</v>
      </c>
      <c r="D18" t="s">
        <v>297</v>
      </c>
      <c r="E18" t="s">
        <v>298</v>
      </c>
      <c r="F18" t="s">
        <v>289</v>
      </c>
      <c r="G18" t="s">
        <v>290</v>
      </c>
      <c r="H18">
        <v>1603826015.5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15415.1</v>
      </c>
      <c r="AS18">
        <v>887.16076</v>
      </c>
      <c r="AT18">
        <v>1202.67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658.86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1603826015.5</v>
      </c>
      <c r="BU18">
        <v>386.057387096774</v>
      </c>
      <c r="BV18">
        <v>399.989548387097</v>
      </c>
      <c r="BW18">
        <v>35.9988387096774</v>
      </c>
      <c r="BX18">
        <v>32.8436064516129</v>
      </c>
      <c r="BY18">
        <v>386.285935483871</v>
      </c>
      <c r="BZ18">
        <v>35.5392580645161</v>
      </c>
      <c r="CA18">
        <v>500.012483870968</v>
      </c>
      <c r="CB18">
        <v>101.89764516129</v>
      </c>
      <c r="CC18">
        <v>0.0999815258064516</v>
      </c>
      <c r="CD18">
        <v>36.8282258064516</v>
      </c>
      <c r="CE18">
        <v>36.4320193548387</v>
      </c>
      <c r="CF18">
        <v>999.9</v>
      </c>
      <c r="CG18">
        <v>0</v>
      </c>
      <c r="CH18">
        <v>0</v>
      </c>
      <c r="CI18">
        <v>10001.8629032258</v>
      </c>
      <c r="CJ18">
        <v>0</v>
      </c>
      <c r="CK18">
        <v>1002.23161290323</v>
      </c>
      <c r="CL18">
        <v>1300.01193548387</v>
      </c>
      <c r="CM18">
        <v>0.899998</v>
      </c>
      <c r="CN18">
        <v>0.10000215483871</v>
      </c>
      <c r="CO18">
        <v>0</v>
      </c>
      <c r="CP18">
        <v>888.919838709678</v>
      </c>
      <c r="CQ18">
        <v>4.99979</v>
      </c>
      <c r="CR18">
        <v>11569.2709677419</v>
      </c>
      <c r="CS18">
        <v>11051.3838709677</v>
      </c>
      <c r="CT18">
        <v>47.1026451612903</v>
      </c>
      <c r="CU18">
        <v>49.931064516129</v>
      </c>
      <c r="CV18">
        <v>48.161</v>
      </c>
      <c r="CW18">
        <v>49.282</v>
      </c>
      <c r="CX18">
        <v>49.153</v>
      </c>
      <c r="CY18">
        <v>1165.50741935484</v>
      </c>
      <c r="CZ18">
        <v>129.505483870968</v>
      </c>
      <c r="DA18">
        <v>0</v>
      </c>
      <c r="DB18">
        <v>203.5</v>
      </c>
      <c r="DC18">
        <v>0</v>
      </c>
      <c r="DD18">
        <v>887.16076</v>
      </c>
      <c r="DE18">
        <v>-98.6520770586913</v>
      </c>
      <c r="DF18">
        <v>-1299.17692498237</v>
      </c>
      <c r="DG18">
        <v>11545.836</v>
      </c>
      <c r="DH18">
        <v>15</v>
      </c>
      <c r="DI18">
        <v>1603825110.6</v>
      </c>
      <c r="DJ18" t="s">
        <v>295</v>
      </c>
      <c r="DK18">
        <v>1603825096.1</v>
      </c>
      <c r="DL18">
        <v>1603825110.6</v>
      </c>
      <c r="DM18">
        <v>2</v>
      </c>
      <c r="DN18">
        <v>-0.024</v>
      </c>
      <c r="DO18">
        <v>-0.128</v>
      </c>
      <c r="DP18">
        <v>-0.226</v>
      </c>
      <c r="DQ18">
        <v>0.223</v>
      </c>
      <c r="DR18">
        <v>400</v>
      </c>
      <c r="DS18">
        <v>33</v>
      </c>
      <c r="DT18">
        <v>0.28</v>
      </c>
      <c r="DU18">
        <v>0.02</v>
      </c>
      <c r="DV18">
        <v>10.560815077143</v>
      </c>
      <c r="DW18">
        <v>-0.168019077039882</v>
      </c>
      <c r="DX18">
        <v>0.0219953579864656</v>
      </c>
      <c r="DY18">
        <v>1</v>
      </c>
      <c r="DZ18">
        <v>-13.9337566666667</v>
      </c>
      <c r="EA18">
        <v>0.202414238042226</v>
      </c>
      <c r="EB18">
        <v>0.0257095920275336</v>
      </c>
      <c r="EC18">
        <v>0</v>
      </c>
      <c r="ED18">
        <v>3.15418333333333</v>
      </c>
      <c r="EE18">
        <v>0.265113236929916</v>
      </c>
      <c r="EF18">
        <v>0.0191922533562083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-0.229</v>
      </c>
      <c r="EN18">
        <v>0.4606</v>
      </c>
      <c r="EO18">
        <v>-0.378730144141787</v>
      </c>
      <c r="EP18">
        <v>0.000608231501840576</v>
      </c>
      <c r="EQ18">
        <v>-6.15721122119998e-07</v>
      </c>
      <c r="ER18">
        <v>1.2304956265122e-10</v>
      </c>
      <c r="ES18">
        <v>0.223052380952367</v>
      </c>
      <c r="ET18">
        <v>0</v>
      </c>
      <c r="EU18">
        <v>0</v>
      </c>
      <c r="EV18">
        <v>0</v>
      </c>
      <c r="EW18">
        <v>4</v>
      </c>
      <c r="EX18">
        <v>2168</v>
      </c>
      <c r="EY18">
        <v>1</v>
      </c>
      <c r="EZ18">
        <v>28</v>
      </c>
      <c r="FA18">
        <v>15.5</v>
      </c>
      <c r="FB18">
        <v>15.2</v>
      </c>
      <c r="FC18">
        <v>2</v>
      </c>
      <c r="FD18">
        <v>510.241</v>
      </c>
      <c r="FE18">
        <v>109.137</v>
      </c>
      <c r="FF18">
        <v>35.6516</v>
      </c>
      <c r="FG18">
        <v>33.2876</v>
      </c>
      <c r="FH18">
        <v>30</v>
      </c>
      <c r="FI18">
        <v>33.0087</v>
      </c>
      <c r="FJ18">
        <v>32.9502</v>
      </c>
      <c r="FK18">
        <v>20.0535</v>
      </c>
      <c r="FL18">
        <v>0</v>
      </c>
      <c r="FM18">
        <v>100</v>
      </c>
      <c r="FN18">
        <v>-999.9</v>
      </c>
      <c r="FO18">
        <v>400</v>
      </c>
      <c r="FP18">
        <v>34.9769</v>
      </c>
      <c r="FQ18">
        <v>100.906</v>
      </c>
      <c r="FR18">
        <v>101.011</v>
      </c>
    </row>
    <row r="19" spans="1:174">
      <c r="A19">
        <v>3</v>
      </c>
      <c r="B19">
        <v>1603826447.5</v>
      </c>
      <c r="C19">
        <v>628</v>
      </c>
      <c r="D19" t="s">
        <v>301</v>
      </c>
      <c r="E19" t="s">
        <v>302</v>
      </c>
      <c r="F19" t="s">
        <v>303</v>
      </c>
      <c r="G19" t="s">
        <v>304</v>
      </c>
      <c r="H19">
        <v>1603826439.75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15457.2</v>
      </c>
      <c r="AS19">
        <v>790.999576923077</v>
      </c>
      <c r="AT19">
        <v>1025.7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622.73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1603826439.75</v>
      </c>
      <c r="BU19">
        <v>392.483166666667</v>
      </c>
      <c r="BV19">
        <v>399.9843</v>
      </c>
      <c r="BW19">
        <v>34.1113133333333</v>
      </c>
      <c r="BX19">
        <v>32.4688966666667</v>
      </c>
      <c r="BY19">
        <v>392.710566666667</v>
      </c>
      <c r="BZ19">
        <v>33.7162366666667</v>
      </c>
      <c r="CA19">
        <v>500.0182</v>
      </c>
      <c r="CB19">
        <v>101.8817</v>
      </c>
      <c r="CC19">
        <v>0.0999767166666667</v>
      </c>
      <c r="CD19">
        <v>36.8041866666667</v>
      </c>
      <c r="CE19">
        <v>36.47339</v>
      </c>
      <c r="CF19">
        <v>999.9</v>
      </c>
      <c r="CG19">
        <v>0</v>
      </c>
      <c r="CH19">
        <v>0</v>
      </c>
      <c r="CI19">
        <v>10003.9633333333</v>
      </c>
      <c r="CJ19">
        <v>0</v>
      </c>
      <c r="CK19">
        <v>977.292533333333</v>
      </c>
      <c r="CL19">
        <v>1300.044</v>
      </c>
      <c r="CM19">
        <v>0.900002533333333</v>
      </c>
      <c r="CN19">
        <v>0.0999974666666667</v>
      </c>
      <c r="CO19">
        <v>0</v>
      </c>
      <c r="CP19">
        <v>791.384633333333</v>
      </c>
      <c r="CQ19">
        <v>4.99979</v>
      </c>
      <c r="CR19">
        <v>10295.2066666667</v>
      </c>
      <c r="CS19">
        <v>11051.66</v>
      </c>
      <c r="CT19">
        <v>46.1332666666667</v>
      </c>
      <c r="CU19">
        <v>48.875</v>
      </c>
      <c r="CV19">
        <v>47.1208</v>
      </c>
      <c r="CW19">
        <v>48.312</v>
      </c>
      <c r="CX19">
        <v>48.229</v>
      </c>
      <c r="CY19">
        <v>1165.54233333333</v>
      </c>
      <c r="CZ19">
        <v>129.503</v>
      </c>
      <c r="DA19">
        <v>0</v>
      </c>
      <c r="DB19">
        <v>154.400000095367</v>
      </c>
      <c r="DC19">
        <v>0</v>
      </c>
      <c r="DD19">
        <v>790.999576923077</v>
      </c>
      <c r="DE19">
        <v>-55.0127520700765</v>
      </c>
      <c r="DF19">
        <v>-723.165811111643</v>
      </c>
      <c r="DG19">
        <v>10290.3</v>
      </c>
      <c r="DH19">
        <v>15</v>
      </c>
      <c r="DI19">
        <v>1603825110.6</v>
      </c>
      <c r="DJ19" t="s">
        <v>295</v>
      </c>
      <c r="DK19">
        <v>1603825096.1</v>
      </c>
      <c r="DL19">
        <v>1603825110.6</v>
      </c>
      <c r="DM19">
        <v>2</v>
      </c>
      <c r="DN19">
        <v>-0.024</v>
      </c>
      <c r="DO19">
        <v>-0.128</v>
      </c>
      <c r="DP19">
        <v>-0.226</v>
      </c>
      <c r="DQ19">
        <v>0.223</v>
      </c>
      <c r="DR19">
        <v>400</v>
      </c>
      <c r="DS19">
        <v>33</v>
      </c>
      <c r="DT19">
        <v>0.28</v>
      </c>
      <c r="DU19">
        <v>0.02</v>
      </c>
      <c r="DV19">
        <v>5.69599412598003</v>
      </c>
      <c r="DW19">
        <v>-0.0341176552556312</v>
      </c>
      <c r="DX19">
        <v>0.0160632339623574</v>
      </c>
      <c r="DY19">
        <v>1</v>
      </c>
      <c r="DZ19">
        <v>-7.501297</v>
      </c>
      <c r="EA19">
        <v>0.0708133481646351</v>
      </c>
      <c r="EB19">
        <v>0.0197950808956839</v>
      </c>
      <c r="EC19">
        <v>1</v>
      </c>
      <c r="ED19">
        <v>1.64299733333333</v>
      </c>
      <c r="EE19">
        <v>-0.067002981090094</v>
      </c>
      <c r="EF19">
        <v>0.00488033464244225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-0.228</v>
      </c>
      <c r="EN19">
        <v>0.3946</v>
      </c>
      <c r="EO19">
        <v>-0.378730144141787</v>
      </c>
      <c r="EP19">
        <v>0.000608231501840576</v>
      </c>
      <c r="EQ19">
        <v>-6.15721122119998e-07</v>
      </c>
      <c r="ER19">
        <v>1.2304956265122e-10</v>
      </c>
      <c r="ES19">
        <v>0.223052380952367</v>
      </c>
      <c r="ET19">
        <v>0</v>
      </c>
      <c r="EU19">
        <v>0</v>
      </c>
      <c r="EV19">
        <v>0</v>
      </c>
      <c r="EW19">
        <v>4</v>
      </c>
      <c r="EX19">
        <v>2168</v>
      </c>
      <c r="EY19">
        <v>1</v>
      </c>
      <c r="EZ19">
        <v>28</v>
      </c>
      <c r="FA19">
        <v>22.5</v>
      </c>
      <c r="FB19">
        <v>22.3</v>
      </c>
      <c r="FC19">
        <v>2</v>
      </c>
      <c r="FD19">
        <v>508.816</v>
      </c>
      <c r="FE19">
        <v>121.221</v>
      </c>
      <c r="FF19">
        <v>35.6802</v>
      </c>
      <c r="FG19">
        <v>33.3085</v>
      </c>
      <c r="FH19">
        <v>29.9999</v>
      </c>
      <c r="FI19">
        <v>33.0322</v>
      </c>
      <c r="FJ19">
        <v>32.9764</v>
      </c>
      <c r="FK19">
        <v>20.0857</v>
      </c>
      <c r="FL19">
        <v>0</v>
      </c>
      <c r="FM19">
        <v>100</v>
      </c>
      <c r="FN19">
        <v>-999.9</v>
      </c>
      <c r="FO19">
        <v>400</v>
      </c>
      <c r="FP19">
        <v>34.632</v>
      </c>
      <c r="FQ19">
        <v>100.92</v>
      </c>
      <c r="FR19">
        <v>101.001</v>
      </c>
    </row>
    <row r="20" spans="1:174">
      <c r="A20">
        <v>4</v>
      </c>
      <c r="B20">
        <v>1603826607.5</v>
      </c>
      <c r="C20">
        <v>788</v>
      </c>
      <c r="D20" t="s">
        <v>308</v>
      </c>
      <c r="E20" t="s">
        <v>309</v>
      </c>
      <c r="F20" t="s">
        <v>303</v>
      </c>
      <c r="G20" t="s">
        <v>304</v>
      </c>
      <c r="H20">
        <v>1603826599.5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310</v>
      </c>
      <c r="AR20">
        <v>15465.8</v>
      </c>
      <c r="AS20">
        <v>872.873269230769</v>
      </c>
      <c r="AT20">
        <v>1085.99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311</v>
      </c>
      <c r="BD20">
        <v>644.39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1603826599.5</v>
      </c>
      <c r="BU20">
        <v>390.453387096774</v>
      </c>
      <c r="BV20">
        <v>399.998</v>
      </c>
      <c r="BW20">
        <v>34.3382677419355</v>
      </c>
      <c r="BX20">
        <v>32.3340258064516</v>
      </c>
      <c r="BY20">
        <v>390.681129032258</v>
      </c>
      <c r="BZ20">
        <v>33.9355935483871</v>
      </c>
      <c r="CA20">
        <v>500.013677419355</v>
      </c>
      <c r="CB20">
        <v>101.878516129032</v>
      </c>
      <c r="CC20">
        <v>0.0999966935483871</v>
      </c>
      <c r="CD20">
        <v>36.5707225806452</v>
      </c>
      <c r="CE20">
        <v>36.260364516129</v>
      </c>
      <c r="CF20">
        <v>999.9</v>
      </c>
      <c r="CG20">
        <v>0</v>
      </c>
      <c r="CH20">
        <v>0</v>
      </c>
      <c r="CI20">
        <v>9994.67838709678</v>
      </c>
      <c r="CJ20">
        <v>0</v>
      </c>
      <c r="CK20">
        <v>982.002677419355</v>
      </c>
      <c r="CL20">
        <v>1299.99806451613</v>
      </c>
      <c r="CM20">
        <v>0.89999</v>
      </c>
      <c r="CN20">
        <v>0.100009987096774</v>
      </c>
      <c r="CO20">
        <v>0</v>
      </c>
      <c r="CP20">
        <v>874.938677419355</v>
      </c>
      <c r="CQ20">
        <v>4.99979</v>
      </c>
      <c r="CR20">
        <v>11448.7774193548</v>
      </c>
      <c r="CS20">
        <v>11051.2516129032</v>
      </c>
      <c r="CT20">
        <v>45.8485806451613</v>
      </c>
      <c r="CU20">
        <v>48.4898387096774</v>
      </c>
      <c r="CV20">
        <v>46.8241935483871</v>
      </c>
      <c r="CW20">
        <v>47.9491935483871</v>
      </c>
      <c r="CX20">
        <v>47.941064516129</v>
      </c>
      <c r="CY20">
        <v>1165.48548387097</v>
      </c>
      <c r="CZ20">
        <v>129.512580645161</v>
      </c>
      <c r="DA20">
        <v>0</v>
      </c>
      <c r="DB20">
        <v>159.399999856949</v>
      </c>
      <c r="DC20">
        <v>0</v>
      </c>
      <c r="DD20">
        <v>872.873269230769</v>
      </c>
      <c r="DE20">
        <v>-192.139453032177</v>
      </c>
      <c r="DF20">
        <v>-2490.30427379851</v>
      </c>
      <c r="DG20">
        <v>11421.8307692308</v>
      </c>
      <c r="DH20">
        <v>15</v>
      </c>
      <c r="DI20">
        <v>1603825110.6</v>
      </c>
      <c r="DJ20" t="s">
        <v>295</v>
      </c>
      <c r="DK20">
        <v>1603825096.1</v>
      </c>
      <c r="DL20">
        <v>1603825110.6</v>
      </c>
      <c r="DM20">
        <v>2</v>
      </c>
      <c r="DN20">
        <v>-0.024</v>
      </c>
      <c r="DO20">
        <v>-0.128</v>
      </c>
      <c r="DP20">
        <v>-0.226</v>
      </c>
      <c r="DQ20">
        <v>0.223</v>
      </c>
      <c r="DR20">
        <v>400</v>
      </c>
      <c r="DS20">
        <v>33</v>
      </c>
      <c r="DT20">
        <v>0.28</v>
      </c>
      <c r="DU20">
        <v>0.02</v>
      </c>
      <c r="DV20">
        <v>7.289046446905</v>
      </c>
      <c r="DW20">
        <v>-0.432745122473564</v>
      </c>
      <c r="DX20">
        <v>0.0451364175175257</v>
      </c>
      <c r="DY20">
        <v>1</v>
      </c>
      <c r="DZ20">
        <v>-9.54817166666667</v>
      </c>
      <c r="EA20">
        <v>0.613953370411551</v>
      </c>
      <c r="EB20">
        <v>0.0594847920106943</v>
      </c>
      <c r="EC20">
        <v>0</v>
      </c>
      <c r="ED20">
        <v>2.00513733333333</v>
      </c>
      <c r="EE20">
        <v>-0.198118264738597</v>
      </c>
      <c r="EF20">
        <v>0.0144317236053848</v>
      </c>
      <c r="EG20">
        <v>1</v>
      </c>
      <c r="EH20">
        <v>2</v>
      </c>
      <c r="EI20">
        <v>3</v>
      </c>
      <c r="EJ20" t="s">
        <v>312</v>
      </c>
      <c r="EK20">
        <v>100</v>
      </c>
      <c r="EL20">
        <v>100</v>
      </c>
      <c r="EM20">
        <v>-0.228</v>
      </c>
      <c r="EN20">
        <v>0.4014</v>
      </c>
      <c r="EO20">
        <v>-0.378730144141787</v>
      </c>
      <c r="EP20">
        <v>0.000608231501840576</v>
      </c>
      <c r="EQ20">
        <v>-6.15721122119998e-07</v>
      </c>
      <c r="ER20">
        <v>1.2304956265122e-10</v>
      </c>
      <c r="ES20">
        <v>0.223052380952367</v>
      </c>
      <c r="ET20">
        <v>0</v>
      </c>
      <c r="EU20">
        <v>0</v>
      </c>
      <c r="EV20">
        <v>0</v>
      </c>
      <c r="EW20">
        <v>4</v>
      </c>
      <c r="EX20">
        <v>2168</v>
      </c>
      <c r="EY20">
        <v>1</v>
      </c>
      <c r="EZ20">
        <v>28</v>
      </c>
      <c r="FA20">
        <v>25.2</v>
      </c>
      <c r="FB20">
        <v>24.9</v>
      </c>
      <c r="FC20">
        <v>2</v>
      </c>
      <c r="FD20">
        <v>508.21</v>
      </c>
      <c r="FE20">
        <v>120.492</v>
      </c>
      <c r="FF20">
        <v>35.5988</v>
      </c>
      <c r="FG20">
        <v>33.3144</v>
      </c>
      <c r="FH20">
        <v>30</v>
      </c>
      <c r="FI20">
        <v>33.0439</v>
      </c>
      <c r="FJ20">
        <v>32.991</v>
      </c>
      <c r="FK20">
        <v>20.0887</v>
      </c>
      <c r="FL20">
        <v>0</v>
      </c>
      <c r="FM20">
        <v>100</v>
      </c>
      <c r="FN20">
        <v>-999.9</v>
      </c>
      <c r="FO20">
        <v>400</v>
      </c>
      <c r="FP20">
        <v>34.0284</v>
      </c>
      <c r="FQ20">
        <v>100.916</v>
      </c>
      <c r="FR20">
        <v>100.991</v>
      </c>
    </row>
    <row r="21" spans="1:174">
      <c r="A21">
        <v>5</v>
      </c>
      <c r="B21">
        <v>1603826911.5</v>
      </c>
      <c r="C21">
        <v>1092</v>
      </c>
      <c r="D21" t="s">
        <v>313</v>
      </c>
      <c r="E21" t="s">
        <v>314</v>
      </c>
      <c r="F21" t="s">
        <v>315</v>
      </c>
      <c r="G21" t="s">
        <v>304</v>
      </c>
      <c r="H21">
        <v>1603826903.75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316</v>
      </c>
      <c r="AR21">
        <v>15403.7</v>
      </c>
      <c r="AS21">
        <v>777.466153846154</v>
      </c>
      <c r="AT21">
        <v>1071.97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317</v>
      </c>
      <c r="BD21">
        <v>627.63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1603826903.75</v>
      </c>
      <c r="BU21">
        <v>383.4943</v>
      </c>
      <c r="BV21">
        <v>399.981733333333</v>
      </c>
      <c r="BW21">
        <v>36.1345366666667</v>
      </c>
      <c r="BX21">
        <v>32.1402833333333</v>
      </c>
      <c r="BY21">
        <v>383.7233</v>
      </c>
      <c r="BZ21">
        <v>35.67022</v>
      </c>
      <c r="CA21">
        <v>500.012033333333</v>
      </c>
      <c r="CB21">
        <v>101.8588</v>
      </c>
      <c r="CC21">
        <v>0.0999473666666667</v>
      </c>
      <c r="CD21">
        <v>36.1995166666667</v>
      </c>
      <c r="CE21">
        <v>35.6486333333333</v>
      </c>
      <c r="CF21">
        <v>999.9</v>
      </c>
      <c r="CG21">
        <v>0</v>
      </c>
      <c r="CH21">
        <v>0</v>
      </c>
      <c r="CI21">
        <v>9999.13166666667</v>
      </c>
      <c r="CJ21">
        <v>0</v>
      </c>
      <c r="CK21">
        <v>459.954666666667</v>
      </c>
      <c r="CL21">
        <v>1299.99933333333</v>
      </c>
      <c r="CM21">
        <v>0.899998933333333</v>
      </c>
      <c r="CN21">
        <v>0.10000075</v>
      </c>
      <c r="CO21">
        <v>0</v>
      </c>
      <c r="CP21">
        <v>777.7304</v>
      </c>
      <c r="CQ21">
        <v>4.99979</v>
      </c>
      <c r="CR21">
        <v>10166.09</v>
      </c>
      <c r="CS21">
        <v>11051.27</v>
      </c>
      <c r="CT21">
        <v>46.3998</v>
      </c>
      <c r="CU21">
        <v>48.8372</v>
      </c>
      <c r="CV21">
        <v>47.3498</v>
      </c>
      <c r="CW21">
        <v>48.333</v>
      </c>
      <c r="CX21">
        <v>48.3956666666666</v>
      </c>
      <c r="CY21">
        <v>1165.49766666667</v>
      </c>
      <c r="CZ21">
        <v>129.501666666667</v>
      </c>
      <c r="DA21">
        <v>0</v>
      </c>
      <c r="DB21">
        <v>118.399999856949</v>
      </c>
      <c r="DC21">
        <v>0</v>
      </c>
      <c r="DD21">
        <v>777.466153846154</v>
      </c>
      <c r="DE21">
        <v>-32.9457094065216</v>
      </c>
      <c r="DF21">
        <v>-400.779487249553</v>
      </c>
      <c r="DG21">
        <v>10162.7538461538</v>
      </c>
      <c r="DH21">
        <v>15</v>
      </c>
      <c r="DI21">
        <v>1603825110.6</v>
      </c>
      <c r="DJ21" t="s">
        <v>295</v>
      </c>
      <c r="DK21">
        <v>1603825096.1</v>
      </c>
      <c r="DL21">
        <v>1603825110.6</v>
      </c>
      <c r="DM21">
        <v>2</v>
      </c>
      <c r="DN21">
        <v>-0.024</v>
      </c>
      <c r="DO21">
        <v>-0.128</v>
      </c>
      <c r="DP21">
        <v>-0.226</v>
      </c>
      <c r="DQ21">
        <v>0.223</v>
      </c>
      <c r="DR21">
        <v>400</v>
      </c>
      <c r="DS21">
        <v>33</v>
      </c>
      <c r="DT21">
        <v>0.28</v>
      </c>
      <c r="DU21">
        <v>0.02</v>
      </c>
      <c r="DV21">
        <v>12.4125452270164</v>
      </c>
      <c r="DW21">
        <v>0.0880084449785037</v>
      </c>
      <c r="DX21">
        <v>0.0139265794390019</v>
      </c>
      <c r="DY21">
        <v>1</v>
      </c>
      <c r="DZ21">
        <v>-16.4851333333333</v>
      </c>
      <c r="EA21">
        <v>-0.136300778642933</v>
      </c>
      <c r="EB21">
        <v>0.0180892294535235</v>
      </c>
      <c r="EC21">
        <v>1</v>
      </c>
      <c r="ED21">
        <v>3.993557</v>
      </c>
      <c r="EE21">
        <v>0.0884521468298198</v>
      </c>
      <c r="EF21">
        <v>0.00644950910276636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-0.229</v>
      </c>
      <c r="EN21">
        <v>0.4647</v>
      </c>
      <c r="EO21">
        <v>-0.378730144141787</v>
      </c>
      <c r="EP21">
        <v>0.000608231501840576</v>
      </c>
      <c r="EQ21">
        <v>-6.15721122119998e-07</v>
      </c>
      <c r="ER21">
        <v>1.2304956265122e-10</v>
      </c>
      <c r="ES21">
        <v>0.223052380952367</v>
      </c>
      <c r="ET21">
        <v>0</v>
      </c>
      <c r="EU21">
        <v>0</v>
      </c>
      <c r="EV21">
        <v>0</v>
      </c>
      <c r="EW21">
        <v>4</v>
      </c>
      <c r="EX21">
        <v>2168</v>
      </c>
      <c r="EY21">
        <v>1</v>
      </c>
      <c r="EZ21">
        <v>28</v>
      </c>
      <c r="FA21">
        <v>30.3</v>
      </c>
      <c r="FB21">
        <v>30</v>
      </c>
      <c r="FC21">
        <v>2</v>
      </c>
      <c r="FD21">
        <v>509.318</v>
      </c>
      <c r="FE21">
        <v>141.833</v>
      </c>
      <c r="FF21">
        <v>35.1882</v>
      </c>
      <c r="FG21">
        <v>33.1896</v>
      </c>
      <c r="FH21">
        <v>30.0003</v>
      </c>
      <c r="FI21">
        <v>32.9665</v>
      </c>
      <c r="FJ21">
        <v>32.9128</v>
      </c>
      <c r="FK21">
        <v>20.1035</v>
      </c>
      <c r="FL21">
        <v>0</v>
      </c>
      <c r="FM21">
        <v>100</v>
      </c>
      <c r="FN21">
        <v>-999.9</v>
      </c>
      <c r="FO21">
        <v>400</v>
      </c>
      <c r="FP21">
        <v>33.0577</v>
      </c>
      <c r="FQ21">
        <v>100.912</v>
      </c>
      <c r="FR21">
        <v>101.01</v>
      </c>
    </row>
    <row r="22" spans="1:174">
      <c r="A22">
        <v>6</v>
      </c>
      <c r="B22">
        <v>1603827144.5</v>
      </c>
      <c r="C22">
        <v>1325</v>
      </c>
      <c r="D22" t="s">
        <v>318</v>
      </c>
      <c r="E22" t="s">
        <v>319</v>
      </c>
      <c r="F22" t="s">
        <v>315</v>
      </c>
      <c r="G22" t="s">
        <v>304</v>
      </c>
      <c r="H22">
        <v>1603827136.5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320</v>
      </c>
      <c r="AR22">
        <v>15390.1</v>
      </c>
      <c r="AS22">
        <v>782.639423076923</v>
      </c>
      <c r="AT22">
        <v>1052.17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321</v>
      </c>
      <c r="BD22">
        <v>633.5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1603827136.5</v>
      </c>
      <c r="BU22">
        <v>383.964741935484</v>
      </c>
      <c r="BV22">
        <v>400.004129032258</v>
      </c>
      <c r="BW22">
        <v>36.4874032258065</v>
      </c>
      <c r="BX22">
        <v>32.2186806451613</v>
      </c>
      <c r="BY22">
        <v>384.193741935484</v>
      </c>
      <c r="BZ22">
        <v>36.0106483870968</v>
      </c>
      <c r="CA22">
        <v>500.008193548387</v>
      </c>
      <c r="CB22">
        <v>101.85335483871</v>
      </c>
      <c r="CC22">
        <v>0.0999474322580645</v>
      </c>
      <c r="CD22">
        <v>36.5003387096774</v>
      </c>
      <c r="CE22">
        <v>35.8999129032258</v>
      </c>
      <c r="CF22">
        <v>999.9</v>
      </c>
      <c r="CG22">
        <v>0</v>
      </c>
      <c r="CH22">
        <v>0</v>
      </c>
      <c r="CI22">
        <v>10001.5225806452</v>
      </c>
      <c r="CJ22">
        <v>0</v>
      </c>
      <c r="CK22">
        <v>442.409</v>
      </c>
      <c r="CL22">
        <v>1300.05258064516</v>
      </c>
      <c r="CM22">
        <v>0.899999935483871</v>
      </c>
      <c r="CN22">
        <v>0.0999993741935484</v>
      </c>
      <c r="CO22">
        <v>0</v>
      </c>
      <c r="CP22">
        <v>783.008967741935</v>
      </c>
      <c r="CQ22">
        <v>4.99979</v>
      </c>
      <c r="CR22">
        <v>10298.4838709677</v>
      </c>
      <c r="CS22">
        <v>11051.735483871</v>
      </c>
      <c r="CT22">
        <v>47.542</v>
      </c>
      <c r="CU22">
        <v>49.8648064516129</v>
      </c>
      <c r="CV22">
        <v>48.4756129032258</v>
      </c>
      <c r="CW22">
        <v>49.3343548387097</v>
      </c>
      <c r="CX22">
        <v>49.4756129032258</v>
      </c>
      <c r="CY22">
        <v>1165.54677419355</v>
      </c>
      <c r="CZ22">
        <v>129.505483870968</v>
      </c>
      <c r="DA22">
        <v>0</v>
      </c>
      <c r="DB22">
        <v>70.5</v>
      </c>
      <c r="DC22">
        <v>0</v>
      </c>
      <c r="DD22">
        <v>782.639423076923</v>
      </c>
      <c r="DE22">
        <v>-35.4921366963197</v>
      </c>
      <c r="DF22">
        <v>-441.815384093652</v>
      </c>
      <c r="DG22">
        <v>10293.5961538462</v>
      </c>
      <c r="DH22">
        <v>15</v>
      </c>
      <c r="DI22">
        <v>1603825110.6</v>
      </c>
      <c r="DJ22" t="s">
        <v>295</v>
      </c>
      <c r="DK22">
        <v>1603825096.1</v>
      </c>
      <c r="DL22">
        <v>1603825110.6</v>
      </c>
      <c r="DM22">
        <v>2</v>
      </c>
      <c r="DN22">
        <v>-0.024</v>
      </c>
      <c r="DO22">
        <v>-0.128</v>
      </c>
      <c r="DP22">
        <v>-0.226</v>
      </c>
      <c r="DQ22">
        <v>0.223</v>
      </c>
      <c r="DR22">
        <v>400</v>
      </c>
      <c r="DS22">
        <v>33</v>
      </c>
      <c r="DT22">
        <v>0.28</v>
      </c>
      <c r="DU22">
        <v>0.02</v>
      </c>
      <c r="DV22">
        <v>11.9516955508308</v>
      </c>
      <c r="DW22">
        <v>-0.157330208930946</v>
      </c>
      <c r="DX22">
        <v>0.0281471679156662</v>
      </c>
      <c r="DY22">
        <v>1</v>
      </c>
      <c r="DZ22">
        <v>-16.0406666666667</v>
      </c>
      <c r="EA22">
        <v>0.212385317018874</v>
      </c>
      <c r="EB22">
        <v>0.0347824412918675</v>
      </c>
      <c r="EC22">
        <v>0</v>
      </c>
      <c r="ED22">
        <v>4.26875933333333</v>
      </c>
      <c r="EE22">
        <v>0.0207782869855335</v>
      </c>
      <c r="EF22">
        <v>0.00253715185898589</v>
      </c>
      <c r="EG22">
        <v>1</v>
      </c>
      <c r="EH22">
        <v>2</v>
      </c>
      <c r="EI22">
        <v>3</v>
      </c>
      <c r="EJ22" t="s">
        <v>312</v>
      </c>
      <c r="EK22">
        <v>100</v>
      </c>
      <c r="EL22">
        <v>100</v>
      </c>
      <c r="EM22">
        <v>-0.229</v>
      </c>
      <c r="EN22">
        <v>0.4768</v>
      </c>
      <c r="EO22">
        <v>-0.378730144141787</v>
      </c>
      <c r="EP22">
        <v>0.000608231501840576</v>
      </c>
      <c r="EQ22">
        <v>-6.15721122119998e-07</v>
      </c>
      <c r="ER22">
        <v>1.2304956265122e-10</v>
      </c>
      <c r="ES22">
        <v>0.223052380952367</v>
      </c>
      <c r="ET22">
        <v>0</v>
      </c>
      <c r="EU22">
        <v>0</v>
      </c>
      <c r="EV22">
        <v>0</v>
      </c>
      <c r="EW22">
        <v>4</v>
      </c>
      <c r="EX22">
        <v>2168</v>
      </c>
      <c r="EY22">
        <v>1</v>
      </c>
      <c r="EZ22">
        <v>28</v>
      </c>
      <c r="FA22">
        <v>34.1</v>
      </c>
      <c r="FB22">
        <v>33.9</v>
      </c>
      <c r="FC22">
        <v>2</v>
      </c>
      <c r="FD22">
        <v>509.183</v>
      </c>
      <c r="FE22">
        <v>139.693</v>
      </c>
      <c r="FF22">
        <v>35.27</v>
      </c>
      <c r="FG22">
        <v>33.1925</v>
      </c>
      <c r="FH22">
        <v>30</v>
      </c>
      <c r="FI22">
        <v>32.9531</v>
      </c>
      <c r="FJ22">
        <v>32.9008</v>
      </c>
      <c r="FK22">
        <v>20.1168</v>
      </c>
      <c r="FL22">
        <v>0</v>
      </c>
      <c r="FM22">
        <v>100</v>
      </c>
      <c r="FN22">
        <v>-999.9</v>
      </c>
      <c r="FO22">
        <v>400</v>
      </c>
      <c r="FP22">
        <v>36.1536</v>
      </c>
      <c r="FQ22">
        <v>100.911</v>
      </c>
      <c r="FR22">
        <v>100.998</v>
      </c>
    </row>
    <row r="23" spans="1:174">
      <c r="A23">
        <v>7</v>
      </c>
      <c r="B23">
        <v>1603827479.6</v>
      </c>
      <c r="C23">
        <v>1660.09999990463</v>
      </c>
      <c r="D23" t="s">
        <v>322</v>
      </c>
      <c r="E23" t="s">
        <v>323</v>
      </c>
      <c r="F23" t="s">
        <v>324</v>
      </c>
      <c r="G23" t="s">
        <v>325</v>
      </c>
      <c r="H23">
        <v>1603827471.85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326</v>
      </c>
      <c r="AR23">
        <v>15393</v>
      </c>
      <c r="AS23">
        <v>875.26324</v>
      </c>
      <c r="AT23">
        <v>1110.3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327</v>
      </c>
      <c r="BD23">
        <v>676.25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1603827471.85</v>
      </c>
      <c r="BU23">
        <v>389.2277</v>
      </c>
      <c r="BV23">
        <v>400.0007</v>
      </c>
      <c r="BW23">
        <v>35.15635</v>
      </c>
      <c r="BX23">
        <v>32.1566</v>
      </c>
      <c r="BY23">
        <v>389.455566666667</v>
      </c>
      <c r="BZ23">
        <v>34.72591</v>
      </c>
      <c r="CA23">
        <v>500.006933333333</v>
      </c>
      <c r="CB23">
        <v>101.849066666667</v>
      </c>
      <c r="CC23">
        <v>0.0999804966666667</v>
      </c>
      <c r="CD23">
        <v>36.7041766666667</v>
      </c>
      <c r="CE23">
        <v>36.3807566666667</v>
      </c>
      <c r="CF23">
        <v>999.9</v>
      </c>
      <c r="CG23">
        <v>0</v>
      </c>
      <c r="CH23">
        <v>0</v>
      </c>
      <c r="CI23">
        <v>10001.791</v>
      </c>
      <c r="CJ23">
        <v>0</v>
      </c>
      <c r="CK23">
        <v>523.105833333333</v>
      </c>
      <c r="CL23">
        <v>1299.99033333333</v>
      </c>
      <c r="CM23">
        <v>0.899999733333333</v>
      </c>
      <c r="CN23">
        <v>0.1000004</v>
      </c>
      <c r="CO23">
        <v>0</v>
      </c>
      <c r="CP23">
        <v>875.2638</v>
      </c>
      <c r="CQ23">
        <v>4.99979</v>
      </c>
      <c r="CR23">
        <v>11511.81</v>
      </c>
      <c r="CS23">
        <v>11051.2</v>
      </c>
      <c r="CT23">
        <v>48.4958</v>
      </c>
      <c r="CU23">
        <v>50.7665333333333</v>
      </c>
      <c r="CV23">
        <v>49.5</v>
      </c>
      <c r="CW23">
        <v>50.1954</v>
      </c>
      <c r="CX23">
        <v>50.3456</v>
      </c>
      <c r="CY23">
        <v>1165.48733333333</v>
      </c>
      <c r="CZ23">
        <v>129.502666666667</v>
      </c>
      <c r="DA23">
        <v>0</v>
      </c>
      <c r="DB23">
        <v>195.799999952316</v>
      </c>
      <c r="DC23">
        <v>0</v>
      </c>
      <c r="DD23">
        <v>875.26324</v>
      </c>
      <c r="DE23">
        <v>-2.19153847104654</v>
      </c>
      <c r="DF23">
        <v>-34.5769230524669</v>
      </c>
      <c r="DG23">
        <v>11511.52</v>
      </c>
      <c r="DH23">
        <v>15</v>
      </c>
      <c r="DI23">
        <v>1603825110.6</v>
      </c>
      <c r="DJ23" t="s">
        <v>295</v>
      </c>
      <c r="DK23">
        <v>1603825096.1</v>
      </c>
      <c r="DL23">
        <v>1603825110.6</v>
      </c>
      <c r="DM23">
        <v>2</v>
      </c>
      <c r="DN23">
        <v>-0.024</v>
      </c>
      <c r="DO23">
        <v>-0.128</v>
      </c>
      <c r="DP23">
        <v>-0.226</v>
      </c>
      <c r="DQ23">
        <v>0.223</v>
      </c>
      <c r="DR23">
        <v>400</v>
      </c>
      <c r="DS23">
        <v>33</v>
      </c>
      <c r="DT23">
        <v>0.28</v>
      </c>
      <c r="DU23">
        <v>0.02</v>
      </c>
      <c r="DV23">
        <v>7.97097179186588</v>
      </c>
      <c r="DW23">
        <v>0.143230189521998</v>
      </c>
      <c r="DX23">
        <v>0.0297156558302482</v>
      </c>
      <c r="DY23">
        <v>1</v>
      </c>
      <c r="DZ23">
        <v>-10.7741225806452</v>
      </c>
      <c r="EA23">
        <v>-0.15707419354839</v>
      </c>
      <c r="EB23">
        <v>0.0343878420908154</v>
      </c>
      <c r="EC23">
        <v>1</v>
      </c>
      <c r="ED23">
        <v>3.00082741935484</v>
      </c>
      <c r="EE23">
        <v>-0.078263709677424</v>
      </c>
      <c r="EF23">
        <v>0.00588665575016204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-0.228</v>
      </c>
      <c r="EN23">
        <v>0.4299</v>
      </c>
      <c r="EO23">
        <v>-0.378730144141787</v>
      </c>
      <c r="EP23">
        <v>0.000608231501840576</v>
      </c>
      <c r="EQ23">
        <v>-6.15721122119998e-07</v>
      </c>
      <c r="ER23">
        <v>1.2304956265122e-10</v>
      </c>
      <c r="ES23">
        <v>0.223052380952367</v>
      </c>
      <c r="ET23">
        <v>0</v>
      </c>
      <c r="EU23">
        <v>0</v>
      </c>
      <c r="EV23">
        <v>0</v>
      </c>
      <c r="EW23">
        <v>4</v>
      </c>
      <c r="EX23">
        <v>2168</v>
      </c>
      <c r="EY23">
        <v>1</v>
      </c>
      <c r="EZ23">
        <v>28</v>
      </c>
      <c r="FA23">
        <v>39.7</v>
      </c>
      <c r="FB23">
        <v>39.5</v>
      </c>
      <c r="FC23">
        <v>2</v>
      </c>
      <c r="FD23">
        <v>502.493</v>
      </c>
      <c r="FE23">
        <v>134.46</v>
      </c>
      <c r="FF23">
        <v>35.394</v>
      </c>
      <c r="FG23">
        <v>33.2104</v>
      </c>
      <c r="FH23">
        <v>30.0002</v>
      </c>
      <c r="FI23">
        <v>32.959</v>
      </c>
      <c r="FJ23">
        <v>32.9066</v>
      </c>
      <c r="FK23">
        <v>20.1357</v>
      </c>
      <c r="FL23">
        <v>0</v>
      </c>
      <c r="FM23">
        <v>100</v>
      </c>
      <c r="FN23">
        <v>-999.9</v>
      </c>
      <c r="FO23">
        <v>400</v>
      </c>
      <c r="FP23">
        <v>35.6968</v>
      </c>
      <c r="FQ23">
        <v>100.918</v>
      </c>
      <c r="FR23">
        <v>100.975</v>
      </c>
    </row>
    <row r="24" spans="1:174">
      <c r="A24">
        <v>8</v>
      </c>
      <c r="B24">
        <v>1603827589.6</v>
      </c>
      <c r="C24">
        <v>1770.09999990463</v>
      </c>
      <c r="D24" t="s">
        <v>328</v>
      </c>
      <c r="E24" t="s">
        <v>329</v>
      </c>
      <c r="F24" t="s">
        <v>324</v>
      </c>
      <c r="G24" t="s">
        <v>325</v>
      </c>
      <c r="H24">
        <v>1603827581.85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330</v>
      </c>
      <c r="AR24">
        <v>15411.6</v>
      </c>
      <c r="AS24">
        <v>771.245038461538</v>
      </c>
      <c r="AT24">
        <v>998.91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331</v>
      </c>
      <c r="BD24">
        <v>615.46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1603827581.85</v>
      </c>
      <c r="BU24">
        <v>388.351533333333</v>
      </c>
      <c r="BV24">
        <v>400.0108</v>
      </c>
      <c r="BW24">
        <v>34.7989933333333</v>
      </c>
      <c r="BX24">
        <v>32.1052066666667</v>
      </c>
      <c r="BY24">
        <v>388.579666666667</v>
      </c>
      <c r="BZ24">
        <v>34.38075</v>
      </c>
      <c r="CA24">
        <v>500.008833333333</v>
      </c>
      <c r="CB24">
        <v>101.847566666667</v>
      </c>
      <c r="CC24">
        <v>0.09996418</v>
      </c>
      <c r="CD24">
        <v>36.54817</v>
      </c>
      <c r="CE24">
        <v>36.1840366666667</v>
      </c>
      <c r="CF24">
        <v>999.9</v>
      </c>
      <c r="CG24">
        <v>0</v>
      </c>
      <c r="CH24">
        <v>0</v>
      </c>
      <c r="CI24">
        <v>10000.5373333333</v>
      </c>
      <c r="CJ24">
        <v>0</v>
      </c>
      <c r="CK24">
        <v>560.979733333333</v>
      </c>
      <c r="CL24">
        <v>1300.01333333333</v>
      </c>
      <c r="CM24">
        <v>0.899996333333334</v>
      </c>
      <c r="CN24">
        <v>0.100003746666667</v>
      </c>
      <c r="CO24">
        <v>0</v>
      </c>
      <c r="CP24">
        <v>771.569766666667</v>
      </c>
      <c r="CQ24">
        <v>4.99979</v>
      </c>
      <c r="CR24">
        <v>10222.77</v>
      </c>
      <c r="CS24">
        <v>11051.4033333333</v>
      </c>
      <c r="CT24">
        <v>48.75</v>
      </c>
      <c r="CU24">
        <v>50.8832666666667</v>
      </c>
      <c r="CV24">
        <v>49.75</v>
      </c>
      <c r="CW24">
        <v>50.2748</v>
      </c>
      <c r="CX24">
        <v>50.562</v>
      </c>
      <c r="CY24">
        <v>1165.51033333333</v>
      </c>
      <c r="CZ24">
        <v>129.503333333333</v>
      </c>
      <c r="DA24">
        <v>0</v>
      </c>
      <c r="DB24">
        <v>109.200000047684</v>
      </c>
      <c r="DC24">
        <v>0</v>
      </c>
      <c r="DD24">
        <v>771.245038461538</v>
      </c>
      <c r="DE24">
        <v>-66.5491623112544</v>
      </c>
      <c r="DF24">
        <v>-869.008545840166</v>
      </c>
      <c r="DG24">
        <v>10218.5346153846</v>
      </c>
      <c r="DH24">
        <v>15</v>
      </c>
      <c r="DI24">
        <v>1603825110.6</v>
      </c>
      <c r="DJ24" t="s">
        <v>295</v>
      </c>
      <c r="DK24">
        <v>1603825096.1</v>
      </c>
      <c r="DL24">
        <v>1603825110.6</v>
      </c>
      <c r="DM24">
        <v>2</v>
      </c>
      <c r="DN24">
        <v>-0.024</v>
      </c>
      <c r="DO24">
        <v>-0.128</v>
      </c>
      <c r="DP24">
        <v>-0.226</v>
      </c>
      <c r="DQ24">
        <v>0.223</v>
      </c>
      <c r="DR24">
        <v>400</v>
      </c>
      <c r="DS24">
        <v>33</v>
      </c>
      <c r="DT24">
        <v>0.28</v>
      </c>
      <c r="DU24">
        <v>0.02</v>
      </c>
      <c r="DV24">
        <v>8.81815837868572</v>
      </c>
      <c r="DW24">
        <v>-0.463913553532072</v>
      </c>
      <c r="DX24">
        <v>0.0403278368759365</v>
      </c>
      <c r="DY24">
        <v>1</v>
      </c>
      <c r="DZ24">
        <v>-11.6613387096774</v>
      </c>
      <c r="EA24">
        <v>0.348967741935533</v>
      </c>
      <c r="EB24">
        <v>0.0374589037386682</v>
      </c>
      <c r="EC24">
        <v>0</v>
      </c>
      <c r="ED24">
        <v>2.68782516129032</v>
      </c>
      <c r="EE24">
        <v>0.467334193548386</v>
      </c>
      <c r="EF24">
        <v>0.0349476230093871</v>
      </c>
      <c r="EG24">
        <v>0</v>
      </c>
      <c r="EH24">
        <v>1</v>
      </c>
      <c r="EI24">
        <v>3</v>
      </c>
      <c r="EJ24" t="s">
        <v>296</v>
      </c>
      <c r="EK24">
        <v>100</v>
      </c>
      <c r="EL24">
        <v>100</v>
      </c>
      <c r="EM24">
        <v>-0.228</v>
      </c>
      <c r="EN24">
        <v>0.4198</v>
      </c>
      <c r="EO24">
        <v>-0.378730144141787</v>
      </c>
      <c r="EP24">
        <v>0.000608231501840576</v>
      </c>
      <c r="EQ24">
        <v>-6.15721122119998e-07</v>
      </c>
      <c r="ER24">
        <v>1.2304956265122e-10</v>
      </c>
      <c r="ES24">
        <v>0.223052380952367</v>
      </c>
      <c r="ET24">
        <v>0</v>
      </c>
      <c r="EU24">
        <v>0</v>
      </c>
      <c r="EV24">
        <v>0</v>
      </c>
      <c r="EW24">
        <v>4</v>
      </c>
      <c r="EX24">
        <v>2168</v>
      </c>
      <c r="EY24">
        <v>1</v>
      </c>
      <c r="EZ24">
        <v>28</v>
      </c>
      <c r="FA24">
        <v>41.6</v>
      </c>
      <c r="FB24">
        <v>41.3</v>
      </c>
      <c r="FC24">
        <v>2</v>
      </c>
      <c r="FD24">
        <v>507.762</v>
      </c>
      <c r="FE24">
        <v>136.415</v>
      </c>
      <c r="FF24">
        <v>35.3411</v>
      </c>
      <c r="FG24">
        <v>33.2074</v>
      </c>
      <c r="FH24">
        <v>30.0002</v>
      </c>
      <c r="FI24">
        <v>32.9618</v>
      </c>
      <c r="FJ24">
        <v>32.9066</v>
      </c>
      <c r="FK24">
        <v>20.1371</v>
      </c>
      <c r="FL24">
        <v>0</v>
      </c>
      <c r="FM24">
        <v>100</v>
      </c>
      <c r="FN24">
        <v>-999.9</v>
      </c>
      <c r="FO24">
        <v>400</v>
      </c>
      <c r="FP24">
        <v>34.9234</v>
      </c>
      <c r="FQ24">
        <v>100.913</v>
      </c>
      <c r="FR24">
        <v>100.969</v>
      </c>
    </row>
    <row r="25" spans="1:174">
      <c r="A25">
        <v>9</v>
      </c>
      <c r="B25">
        <v>1603827876.6</v>
      </c>
      <c r="C25">
        <v>2057.09999990463</v>
      </c>
      <c r="D25" t="s">
        <v>332</v>
      </c>
      <c r="E25" t="s">
        <v>333</v>
      </c>
      <c r="F25" t="s">
        <v>334</v>
      </c>
      <c r="G25" t="s">
        <v>335</v>
      </c>
      <c r="H25">
        <v>1603827868.85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336</v>
      </c>
      <c r="AR25">
        <v>15375.6</v>
      </c>
      <c r="AS25">
        <v>735.530884615385</v>
      </c>
      <c r="AT25">
        <v>943.59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337</v>
      </c>
      <c r="BD25">
        <v>621.13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1603827868.85</v>
      </c>
      <c r="BU25">
        <v>388.118033333333</v>
      </c>
      <c r="BV25">
        <v>399.985366666667</v>
      </c>
      <c r="BW25">
        <v>34.96181</v>
      </c>
      <c r="BX25">
        <v>31.8799666666667</v>
      </c>
      <c r="BY25">
        <v>388.22</v>
      </c>
      <c r="BZ25">
        <v>34.7814033333333</v>
      </c>
      <c r="CA25">
        <v>500.0138</v>
      </c>
      <c r="CB25">
        <v>101.824966666667</v>
      </c>
      <c r="CC25">
        <v>0.0999692966666667</v>
      </c>
      <c r="CD25">
        <v>37.01412</v>
      </c>
      <c r="CE25">
        <v>36.6355466666667</v>
      </c>
      <c r="CF25">
        <v>999.9</v>
      </c>
      <c r="CG25">
        <v>0</v>
      </c>
      <c r="CH25">
        <v>0</v>
      </c>
      <c r="CI25">
        <v>10001.4966666667</v>
      </c>
      <c r="CJ25">
        <v>0</v>
      </c>
      <c r="CK25">
        <v>648.313666666667</v>
      </c>
      <c r="CL25">
        <v>1299.981</v>
      </c>
      <c r="CM25">
        <v>0.9</v>
      </c>
      <c r="CN25">
        <v>0.100000126666667</v>
      </c>
      <c r="CO25">
        <v>0</v>
      </c>
      <c r="CP25">
        <v>735.5475</v>
      </c>
      <c r="CQ25">
        <v>4.99979</v>
      </c>
      <c r="CR25">
        <v>9903.28066666667</v>
      </c>
      <c r="CS25">
        <v>11051.1333333333</v>
      </c>
      <c r="CT25">
        <v>49.2665333333333</v>
      </c>
      <c r="CU25">
        <v>51.708</v>
      </c>
      <c r="CV25">
        <v>50.3204</v>
      </c>
      <c r="CW25">
        <v>51.0041333333333</v>
      </c>
      <c r="CX25">
        <v>51.125</v>
      </c>
      <c r="CY25">
        <v>1165.485</v>
      </c>
      <c r="CZ25">
        <v>129.496</v>
      </c>
      <c r="DA25">
        <v>0</v>
      </c>
      <c r="DB25">
        <v>180.799999952316</v>
      </c>
      <c r="DC25">
        <v>0</v>
      </c>
      <c r="DD25">
        <v>735.530884615385</v>
      </c>
      <c r="DE25">
        <v>-7.56215382624102</v>
      </c>
      <c r="DF25">
        <v>-90.8382904890871</v>
      </c>
      <c r="DG25">
        <v>9902.85153846154</v>
      </c>
      <c r="DH25">
        <v>15</v>
      </c>
      <c r="DI25">
        <v>1603827819.6</v>
      </c>
      <c r="DJ25" t="s">
        <v>338</v>
      </c>
      <c r="DK25">
        <v>1603827812.1</v>
      </c>
      <c r="DL25">
        <v>1603827819.6</v>
      </c>
      <c r="DM25">
        <v>3</v>
      </c>
      <c r="DN25">
        <v>0.126</v>
      </c>
      <c r="DO25">
        <v>-0.147</v>
      </c>
      <c r="DP25">
        <v>-0.1</v>
      </c>
      <c r="DQ25">
        <v>0.18</v>
      </c>
      <c r="DR25">
        <v>400</v>
      </c>
      <c r="DS25">
        <v>32</v>
      </c>
      <c r="DT25">
        <v>0.16</v>
      </c>
      <c r="DU25">
        <v>0.02</v>
      </c>
      <c r="DV25">
        <v>8.86271966059084</v>
      </c>
      <c r="DW25">
        <v>-0.53943842144361</v>
      </c>
      <c r="DX25">
        <v>0.0452248306910465</v>
      </c>
      <c r="DY25">
        <v>0</v>
      </c>
      <c r="DZ25">
        <v>-11.8734290322581</v>
      </c>
      <c r="EA25">
        <v>0.661016129032306</v>
      </c>
      <c r="EB25">
        <v>0.0565922495180665</v>
      </c>
      <c r="EC25">
        <v>0</v>
      </c>
      <c r="ED25">
        <v>3.08337129032258</v>
      </c>
      <c r="EE25">
        <v>-0.11356112903227</v>
      </c>
      <c r="EF25">
        <v>0.00860303425165031</v>
      </c>
      <c r="EG25">
        <v>1</v>
      </c>
      <c r="EH25">
        <v>1</v>
      </c>
      <c r="EI25">
        <v>3</v>
      </c>
      <c r="EJ25" t="s">
        <v>296</v>
      </c>
      <c r="EK25">
        <v>100</v>
      </c>
      <c r="EL25">
        <v>100</v>
      </c>
      <c r="EM25">
        <v>-0.102</v>
      </c>
      <c r="EN25">
        <v>0.1804</v>
      </c>
      <c r="EO25">
        <v>-0.252479309335841</v>
      </c>
      <c r="EP25">
        <v>0.000608231501840576</v>
      </c>
      <c r="EQ25">
        <v>-6.15721122119998e-07</v>
      </c>
      <c r="ER25">
        <v>1.2304956265122e-10</v>
      </c>
      <c r="ES25">
        <v>0.180410000000002</v>
      </c>
      <c r="ET25">
        <v>0</v>
      </c>
      <c r="EU25">
        <v>0</v>
      </c>
      <c r="EV25">
        <v>0</v>
      </c>
      <c r="EW25">
        <v>4</v>
      </c>
      <c r="EX25">
        <v>2168</v>
      </c>
      <c r="EY25">
        <v>1</v>
      </c>
      <c r="EZ25">
        <v>28</v>
      </c>
      <c r="FA25">
        <v>1.1</v>
      </c>
      <c r="FB25">
        <v>0.9</v>
      </c>
      <c r="FC25">
        <v>2</v>
      </c>
      <c r="FD25">
        <v>505.227</v>
      </c>
      <c r="FE25">
        <v>135.374</v>
      </c>
      <c r="FF25">
        <v>35.5444</v>
      </c>
      <c r="FG25">
        <v>33.3128</v>
      </c>
      <c r="FH25">
        <v>30.0004</v>
      </c>
      <c r="FI25">
        <v>33.0423</v>
      </c>
      <c r="FJ25">
        <v>32.9907</v>
      </c>
      <c r="FK25">
        <v>20.1521</v>
      </c>
      <c r="FL25">
        <v>0</v>
      </c>
      <c r="FM25">
        <v>100</v>
      </c>
      <c r="FN25">
        <v>-999.9</v>
      </c>
      <c r="FO25">
        <v>400</v>
      </c>
      <c r="FP25">
        <v>35.496</v>
      </c>
      <c r="FQ25">
        <v>100.889</v>
      </c>
      <c r="FR25">
        <v>100.957</v>
      </c>
    </row>
    <row r="26" spans="1:174">
      <c r="A26">
        <v>10</v>
      </c>
      <c r="B26">
        <v>1603828134.6</v>
      </c>
      <c r="C26">
        <v>2315.09999990463</v>
      </c>
      <c r="D26" t="s">
        <v>339</v>
      </c>
      <c r="E26" t="s">
        <v>340</v>
      </c>
      <c r="F26" t="s">
        <v>334</v>
      </c>
      <c r="G26" t="s">
        <v>335</v>
      </c>
      <c r="H26">
        <v>1603828126.6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341</v>
      </c>
      <c r="AR26">
        <v>15378.7</v>
      </c>
      <c r="AS26">
        <v>834.54468</v>
      </c>
      <c r="AT26">
        <v>1119.87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342</v>
      </c>
      <c r="BD26">
        <v>657.41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1603828126.6</v>
      </c>
      <c r="BU26">
        <v>386.754677419355</v>
      </c>
      <c r="BV26">
        <v>399.997612903226</v>
      </c>
      <c r="BW26">
        <v>35.2220709677419</v>
      </c>
      <c r="BX26">
        <v>31.8362709677419</v>
      </c>
      <c r="BY26">
        <v>386.857</v>
      </c>
      <c r="BZ26">
        <v>34.8305838709677</v>
      </c>
      <c r="CA26">
        <v>500.023548387097</v>
      </c>
      <c r="CB26">
        <v>101.812322580645</v>
      </c>
      <c r="CC26">
        <v>0.10002264516129</v>
      </c>
      <c r="CD26">
        <v>37.0486193548387</v>
      </c>
      <c r="CE26">
        <v>36.5469967741935</v>
      </c>
      <c r="CF26">
        <v>999.9</v>
      </c>
      <c r="CG26">
        <v>0</v>
      </c>
      <c r="CH26">
        <v>0</v>
      </c>
      <c r="CI26">
        <v>9998.01580645161</v>
      </c>
      <c r="CJ26">
        <v>0</v>
      </c>
      <c r="CK26">
        <v>773.536741935484</v>
      </c>
      <c r="CL26">
        <v>1300.01096774194</v>
      </c>
      <c r="CM26">
        <v>0.899998161290323</v>
      </c>
      <c r="CN26">
        <v>0.100002129032258</v>
      </c>
      <c r="CO26">
        <v>0</v>
      </c>
      <c r="CP26">
        <v>834.759774193548</v>
      </c>
      <c r="CQ26">
        <v>4.99979</v>
      </c>
      <c r="CR26">
        <v>11076.8838709677</v>
      </c>
      <c r="CS26">
        <v>11051.3709677419</v>
      </c>
      <c r="CT26">
        <v>48.3404516129032</v>
      </c>
      <c r="CU26">
        <v>51.0782580645161</v>
      </c>
      <c r="CV26">
        <v>49.4271290322581</v>
      </c>
      <c r="CW26">
        <v>50.2479677419355</v>
      </c>
      <c r="CX26">
        <v>50.274</v>
      </c>
      <c r="CY26">
        <v>1165.50709677419</v>
      </c>
      <c r="CZ26">
        <v>129.504193548387</v>
      </c>
      <c r="DA26">
        <v>0</v>
      </c>
      <c r="DB26">
        <v>257.099999904633</v>
      </c>
      <c r="DC26">
        <v>0</v>
      </c>
      <c r="DD26">
        <v>834.54468</v>
      </c>
      <c r="DE26">
        <v>-13.4393845778423</v>
      </c>
      <c r="DF26">
        <v>-187.376922844741</v>
      </c>
      <c r="DG26">
        <v>11074.26</v>
      </c>
      <c r="DH26">
        <v>15</v>
      </c>
      <c r="DI26">
        <v>1603827819.6</v>
      </c>
      <c r="DJ26" t="s">
        <v>338</v>
      </c>
      <c r="DK26">
        <v>1603827812.1</v>
      </c>
      <c r="DL26">
        <v>1603827819.6</v>
      </c>
      <c r="DM26">
        <v>3</v>
      </c>
      <c r="DN26">
        <v>0.126</v>
      </c>
      <c r="DO26">
        <v>-0.147</v>
      </c>
      <c r="DP26">
        <v>-0.1</v>
      </c>
      <c r="DQ26">
        <v>0.18</v>
      </c>
      <c r="DR26">
        <v>400</v>
      </c>
      <c r="DS26">
        <v>32</v>
      </c>
      <c r="DT26">
        <v>0.16</v>
      </c>
      <c r="DU26">
        <v>0.02</v>
      </c>
      <c r="DV26">
        <v>9.90942492693987</v>
      </c>
      <c r="DW26">
        <v>-0.182005543471831</v>
      </c>
      <c r="DX26">
        <v>0.0255018622745469</v>
      </c>
      <c r="DY26">
        <v>1</v>
      </c>
      <c r="DZ26">
        <v>-13.2462096774194</v>
      </c>
      <c r="EA26">
        <v>0.295108064516169</v>
      </c>
      <c r="EB26">
        <v>0.0347111245051506</v>
      </c>
      <c r="EC26">
        <v>0</v>
      </c>
      <c r="ED26">
        <v>3.38677709677419</v>
      </c>
      <c r="EE26">
        <v>-0.124480645161298</v>
      </c>
      <c r="EF26">
        <v>0.00929113354435409</v>
      </c>
      <c r="EG26">
        <v>1</v>
      </c>
      <c r="EH26">
        <v>2</v>
      </c>
      <c r="EI26">
        <v>3</v>
      </c>
      <c r="EJ26" t="s">
        <v>312</v>
      </c>
      <c r="EK26">
        <v>100</v>
      </c>
      <c r="EL26">
        <v>100</v>
      </c>
      <c r="EM26">
        <v>-0.102</v>
      </c>
      <c r="EN26">
        <v>0.3909</v>
      </c>
      <c r="EO26">
        <v>-0.252479309335841</v>
      </c>
      <c r="EP26">
        <v>0.000608231501840576</v>
      </c>
      <c r="EQ26">
        <v>-6.15721122119998e-07</v>
      </c>
      <c r="ER26">
        <v>1.2304956265122e-10</v>
      </c>
      <c r="ES26">
        <v>0.180410000000002</v>
      </c>
      <c r="ET26">
        <v>0</v>
      </c>
      <c r="EU26">
        <v>0</v>
      </c>
      <c r="EV26">
        <v>0</v>
      </c>
      <c r="EW26">
        <v>4</v>
      </c>
      <c r="EX26">
        <v>2168</v>
      </c>
      <c r="EY26">
        <v>1</v>
      </c>
      <c r="EZ26">
        <v>28</v>
      </c>
      <c r="FA26">
        <v>5.4</v>
      </c>
      <c r="FB26">
        <v>5.2</v>
      </c>
      <c r="FC26">
        <v>2</v>
      </c>
      <c r="FD26">
        <v>509.391</v>
      </c>
      <c r="FE26">
        <v>132.934</v>
      </c>
      <c r="FF26">
        <v>35.7381</v>
      </c>
      <c r="FG26">
        <v>33.4787</v>
      </c>
      <c r="FH26">
        <v>30.0004</v>
      </c>
      <c r="FI26">
        <v>33.1904</v>
      </c>
      <c r="FJ26">
        <v>33.1376</v>
      </c>
      <c r="FK26">
        <v>20.1641</v>
      </c>
      <c r="FL26">
        <v>0</v>
      </c>
      <c r="FM26">
        <v>100</v>
      </c>
      <c r="FN26">
        <v>-999.9</v>
      </c>
      <c r="FO26">
        <v>400</v>
      </c>
      <c r="FP26">
        <v>34.7424</v>
      </c>
      <c r="FQ26">
        <v>100.871</v>
      </c>
      <c r="FR26">
        <v>100.935</v>
      </c>
    </row>
    <row r="27" spans="1:174">
      <c r="A27">
        <v>11</v>
      </c>
      <c r="B27">
        <v>1603828216.6</v>
      </c>
      <c r="C27">
        <v>2397.09999990463</v>
      </c>
      <c r="D27" t="s">
        <v>343</v>
      </c>
      <c r="E27" t="s">
        <v>344</v>
      </c>
      <c r="F27" t="s">
        <v>345</v>
      </c>
      <c r="G27" t="s">
        <v>346</v>
      </c>
      <c r="H27">
        <v>1603828208.6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347</v>
      </c>
      <c r="AR27">
        <v>15405.4</v>
      </c>
      <c r="AS27">
        <v>1768.97923076923</v>
      </c>
      <c r="AT27">
        <v>1906.5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348</v>
      </c>
      <c r="BD27">
        <v>920.17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1603828208.6</v>
      </c>
      <c r="BU27">
        <v>404.812225806452</v>
      </c>
      <c r="BV27">
        <v>400.021774193548</v>
      </c>
      <c r="BW27">
        <v>26.3731838709677</v>
      </c>
      <c r="BX27">
        <v>31.8227838709677</v>
      </c>
      <c r="BY27">
        <v>404.911193548387</v>
      </c>
      <c r="BZ27">
        <v>26.2442774193548</v>
      </c>
      <c r="CA27">
        <v>498.837483870968</v>
      </c>
      <c r="CB27">
        <v>101.810225806452</v>
      </c>
      <c r="CC27">
        <v>0.103796467741935</v>
      </c>
      <c r="CD27">
        <v>36.472864516129</v>
      </c>
      <c r="CE27">
        <v>34.8904935483871</v>
      </c>
      <c r="CF27">
        <v>999.9</v>
      </c>
      <c r="CG27">
        <v>0</v>
      </c>
      <c r="CH27">
        <v>0</v>
      </c>
      <c r="CI27">
        <v>9999.74129032258</v>
      </c>
      <c r="CJ27">
        <v>0</v>
      </c>
      <c r="CK27">
        <v>684.658967741935</v>
      </c>
      <c r="CL27">
        <v>1299.99870967742</v>
      </c>
      <c r="CM27">
        <v>0.899999290322581</v>
      </c>
      <c r="CN27">
        <v>0.100000564516129</v>
      </c>
      <c r="CO27">
        <v>0</v>
      </c>
      <c r="CP27">
        <v>1758.20870967742</v>
      </c>
      <c r="CQ27">
        <v>4.99979</v>
      </c>
      <c r="CR27">
        <v>32242.5709677419</v>
      </c>
      <c r="CS27">
        <v>11051.2709677419</v>
      </c>
      <c r="CT27">
        <v>48.1349677419355</v>
      </c>
      <c r="CU27">
        <v>50.8241935483871</v>
      </c>
      <c r="CV27">
        <v>49.125</v>
      </c>
      <c r="CW27">
        <v>50.062</v>
      </c>
      <c r="CX27">
        <v>50.052</v>
      </c>
      <c r="CY27">
        <v>1165.49838709677</v>
      </c>
      <c r="CZ27">
        <v>129.50064516129</v>
      </c>
      <c r="DA27">
        <v>0</v>
      </c>
      <c r="DB27">
        <v>81.4000000953674</v>
      </c>
      <c r="DC27">
        <v>0</v>
      </c>
      <c r="DD27">
        <v>1768.97923076923</v>
      </c>
      <c r="DE27">
        <v>-1460.64068918326</v>
      </c>
      <c r="DF27">
        <v>-137864.276855107</v>
      </c>
      <c r="DG27">
        <v>29293.4653846154</v>
      </c>
      <c r="DH27">
        <v>15</v>
      </c>
      <c r="DI27">
        <v>1603827819.6</v>
      </c>
      <c r="DJ27" t="s">
        <v>338</v>
      </c>
      <c r="DK27">
        <v>1603827812.1</v>
      </c>
      <c r="DL27">
        <v>1603827819.6</v>
      </c>
      <c r="DM27">
        <v>3</v>
      </c>
      <c r="DN27">
        <v>0.126</v>
      </c>
      <c r="DO27">
        <v>-0.147</v>
      </c>
      <c r="DP27">
        <v>-0.1</v>
      </c>
      <c r="DQ27">
        <v>0.18</v>
      </c>
      <c r="DR27">
        <v>400</v>
      </c>
      <c r="DS27">
        <v>32</v>
      </c>
      <c r="DT27">
        <v>0.16</v>
      </c>
      <c r="DU27">
        <v>0.02</v>
      </c>
      <c r="DV27">
        <v>-2.61847440176621</v>
      </c>
      <c r="DW27">
        <v>33.9683741902607</v>
      </c>
      <c r="DX27">
        <v>3.05498376669961</v>
      </c>
      <c r="DY27">
        <v>0</v>
      </c>
      <c r="DZ27">
        <v>5.12050596774194</v>
      </c>
      <c r="EA27">
        <v>-31.6465661612903</v>
      </c>
      <c r="EB27">
        <v>4.14712599944375</v>
      </c>
      <c r="EC27">
        <v>0</v>
      </c>
      <c r="ED27">
        <v>-5.38633225806452</v>
      </c>
      <c r="EE27">
        <v>-28.4215756451613</v>
      </c>
      <c r="EF27">
        <v>3.82711994986435</v>
      </c>
      <c r="EG27">
        <v>0</v>
      </c>
      <c r="EH27">
        <v>0</v>
      </c>
      <c r="EI27">
        <v>3</v>
      </c>
      <c r="EJ27" t="s">
        <v>349</v>
      </c>
      <c r="EK27">
        <v>100</v>
      </c>
      <c r="EL27">
        <v>100</v>
      </c>
      <c r="EM27">
        <v>-0.101</v>
      </c>
      <c r="EN27">
        <v>0.2013</v>
      </c>
      <c r="EO27">
        <v>-0.252479309335841</v>
      </c>
      <c r="EP27">
        <v>0.000608231501840576</v>
      </c>
      <c r="EQ27">
        <v>-6.15721122119998e-07</v>
      </c>
      <c r="ER27">
        <v>1.2304956265122e-10</v>
      </c>
      <c r="ES27">
        <v>-0.181433359823131</v>
      </c>
      <c r="ET27">
        <v>-0.00569765496608819</v>
      </c>
      <c r="EU27">
        <v>0.000722946965334274</v>
      </c>
      <c r="EV27">
        <v>-2.50093221867934e-06</v>
      </c>
      <c r="EW27">
        <v>4</v>
      </c>
      <c r="EX27">
        <v>2168</v>
      </c>
      <c r="EY27">
        <v>1</v>
      </c>
      <c r="EZ27">
        <v>28</v>
      </c>
      <c r="FA27">
        <v>6.7</v>
      </c>
      <c r="FB27">
        <v>6.6</v>
      </c>
      <c r="FC27">
        <v>2</v>
      </c>
      <c r="FD27">
        <v>507.924</v>
      </c>
      <c r="FE27">
        <v>116.195</v>
      </c>
      <c r="FF27">
        <v>35.7693</v>
      </c>
      <c r="FG27">
        <v>33.5627</v>
      </c>
      <c r="FH27">
        <v>30.0008</v>
      </c>
      <c r="FI27">
        <v>33.2811</v>
      </c>
      <c r="FJ27">
        <v>33.2217</v>
      </c>
      <c r="FK27">
        <v>20.1644</v>
      </c>
      <c r="FL27">
        <v>0</v>
      </c>
      <c r="FM27">
        <v>100</v>
      </c>
      <c r="FN27">
        <v>-999.9</v>
      </c>
      <c r="FO27">
        <v>400</v>
      </c>
      <c r="FP27">
        <v>35.0677</v>
      </c>
      <c r="FQ27">
        <v>100.866</v>
      </c>
      <c r="FR27">
        <v>100.905</v>
      </c>
    </row>
    <row r="28" spans="1:174">
      <c r="A28">
        <v>12</v>
      </c>
      <c r="B28">
        <v>1603828466.6</v>
      </c>
      <c r="C28">
        <v>2647.09999990463</v>
      </c>
      <c r="D28" t="s">
        <v>350</v>
      </c>
      <c r="E28" t="s">
        <v>351</v>
      </c>
      <c r="F28" t="s">
        <v>345</v>
      </c>
      <c r="G28" t="s">
        <v>346</v>
      </c>
      <c r="H28">
        <v>1603828458.6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352</v>
      </c>
      <c r="AR28">
        <v>15398.6</v>
      </c>
      <c r="AS28">
        <v>770.04848</v>
      </c>
      <c r="AT28">
        <v>976.32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353</v>
      </c>
      <c r="BD28">
        <v>625.21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1603828458.6</v>
      </c>
      <c r="BU28">
        <v>387.145225806452</v>
      </c>
      <c r="BV28">
        <v>399.994290322581</v>
      </c>
      <c r="BW28">
        <v>36.613135483871</v>
      </c>
      <c r="BX28">
        <v>31.7975838709677</v>
      </c>
      <c r="BY28">
        <v>387.247387096774</v>
      </c>
      <c r="BZ28">
        <v>36.1730709677419</v>
      </c>
      <c r="CA28">
        <v>500.01664516129</v>
      </c>
      <c r="CB28">
        <v>101.802258064516</v>
      </c>
      <c r="CC28">
        <v>0.100003267741935</v>
      </c>
      <c r="CD28">
        <v>37.4320032258065</v>
      </c>
      <c r="CE28">
        <v>37.1039483870968</v>
      </c>
      <c r="CF28">
        <v>999.9</v>
      </c>
      <c r="CG28">
        <v>0</v>
      </c>
      <c r="CH28">
        <v>0</v>
      </c>
      <c r="CI28">
        <v>9995.09419354839</v>
      </c>
      <c r="CJ28">
        <v>0</v>
      </c>
      <c r="CK28">
        <v>1068.01161290323</v>
      </c>
      <c r="CL28">
        <v>1300.00096774194</v>
      </c>
      <c r="CM28">
        <v>0.900002903225807</v>
      </c>
      <c r="CN28">
        <v>0.0999972322580645</v>
      </c>
      <c r="CO28">
        <v>0</v>
      </c>
      <c r="CP28">
        <v>770.029096774193</v>
      </c>
      <c r="CQ28">
        <v>4.99979</v>
      </c>
      <c r="CR28">
        <v>10123.4032258065</v>
      </c>
      <c r="CS28">
        <v>11051.2967741935</v>
      </c>
      <c r="CT28">
        <v>47.7378064516129</v>
      </c>
      <c r="CU28">
        <v>50.5</v>
      </c>
      <c r="CV28">
        <v>48.687</v>
      </c>
      <c r="CW28">
        <v>49.945129032258</v>
      </c>
      <c r="CX28">
        <v>49.75</v>
      </c>
      <c r="CY28">
        <v>1165.50741935484</v>
      </c>
      <c r="CZ28">
        <v>129.495483870968</v>
      </c>
      <c r="DA28">
        <v>0</v>
      </c>
      <c r="DB28">
        <v>119</v>
      </c>
      <c r="DC28">
        <v>0</v>
      </c>
      <c r="DD28">
        <v>770.04848</v>
      </c>
      <c r="DE28">
        <v>1.82161537500465</v>
      </c>
      <c r="DF28">
        <v>-2.51538474742652</v>
      </c>
      <c r="DG28">
        <v>10123.452</v>
      </c>
      <c r="DH28">
        <v>15</v>
      </c>
      <c r="DI28">
        <v>1603827819.6</v>
      </c>
      <c r="DJ28" t="s">
        <v>338</v>
      </c>
      <c r="DK28">
        <v>1603827812.1</v>
      </c>
      <c r="DL28">
        <v>1603827819.6</v>
      </c>
      <c r="DM28">
        <v>3</v>
      </c>
      <c r="DN28">
        <v>0.126</v>
      </c>
      <c r="DO28">
        <v>-0.147</v>
      </c>
      <c r="DP28">
        <v>-0.1</v>
      </c>
      <c r="DQ28">
        <v>0.18</v>
      </c>
      <c r="DR28">
        <v>400</v>
      </c>
      <c r="DS28">
        <v>32</v>
      </c>
      <c r="DT28">
        <v>0.16</v>
      </c>
      <c r="DU28">
        <v>0.02</v>
      </c>
      <c r="DV28">
        <v>9.09226586909927</v>
      </c>
      <c r="DW28">
        <v>0.237008301819832</v>
      </c>
      <c r="DX28">
        <v>0.0239264102164398</v>
      </c>
      <c r="DY28">
        <v>1</v>
      </c>
      <c r="DZ28">
        <v>-12.8461096774194</v>
      </c>
      <c r="EA28">
        <v>-0.320612903225781</v>
      </c>
      <c r="EB28">
        <v>0.0309675725801824</v>
      </c>
      <c r="EC28">
        <v>0</v>
      </c>
      <c r="ED28">
        <v>4.81481193548387</v>
      </c>
      <c r="EE28">
        <v>0.0972895161290178</v>
      </c>
      <c r="EF28">
        <v>0.00728409377070022</v>
      </c>
      <c r="EG28">
        <v>1</v>
      </c>
      <c r="EH28">
        <v>2</v>
      </c>
      <c r="EI28">
        <v>3</v>
      </c>
      <c r="EJ28" t="s">
        <v>312</v>
      </c>
      <c r="EK28">
        <v>100</v>
      </c>
      <c r="EL28">
        <v>100</v>
      </c>
      <c r="EM28">
        <v>-0.102</v>
      </c>
      <c r="EN28">
        <v>0.4404</v>
      </c>
      <c r="EO28">
        <v>-0.252479309335841</v>
      </c>
      <c r="EP28">
        <v>0.000608231501840576</v>
      </c>
      <c r="EQ28">
        <v>-6.15721122119998e-07</v>
      </c>
      <c r="ER28">
        <v>1.2304956265122e-10</v>
      </c>
      <c r="ES28">
        <v>0.180410000000002</v>
      </c>
      <c r="ET28">
        <v>0</v>
      </c>
      <c r="EU28">
        <v>0</v>
      </c>
      <c r="EV28">
        <v>0</v>
      </c>
      <c r="EW28">
        <v>4</v>
      </c>
      <c r="EX28">
        <v>2168</v>
      </c>
      <c r="EY28">
        <v>1</v>
      </c>
      <c r="EZ28">
        <v>28</v>
      </c>
      <c r="FA28">
        <v>10.9</v>
      </c>
      <c r="FB28">
        <v>10.8</v>
      </c>
      <c r="FC28">
        <v>2</v>
      </c>
      <c r="FD28">
        <v>511.37</v>
      </c>
      <c r="FE28">
        <v>105.178</v>
      </c>
      <c r="FF28">
        <v>36.1022</v>
      </c>
      <c r="FG28">
        <v>34.0868</v>
      </c>
      <c r="FH28">
        <v>30.0009</v>
      </c>
      <c r="FI28">
        <v>33.7479</v>
      </c>
      <c r="FJ28">
        <v>33.6949</v>
      </c>
      <c r="FK28">
        <v>20.1703</v>
      </c>
      <c r="FL28">
        <v>0</v>
      </c>
      <c r="FM28">
        <v>100</v>
      </c>
      <c r="FN28">
        <v>-999.9</v>
      </c>
      <c r="FO28">
        <v>400</v>
      </c>
      <c r="FP28">
        <v>36.1784</v>
      </c>
      <c r="FQ28">
        <v>100.757</v>
      </c>
      <c r="FR28">
        <v>100.831</v>
      </c>
    </row>
    <row r="29" spans="1:174">
      <c r="A29">
        <v>13</v>
      </c>
      <c r="B29">
        <v>1603828609.6</v>
      </c>
      <c r="C29">
        <v>2790.09999990463</v>
      </c>
      <c r="D29" t="s">
        <v>354</v>
      </c>
      <c r="E29" t="s">
        <v>355</v>
      </c>
      <c r="F29" t="s">
        <v>345</v>
      </c>
      <c r="G29" t="s">
        <v>346</v>
      </c>
      <c r="H29">
        <v>1603828601.6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356</v>
      </c>
      <c r="AR29">
        <v>15420.4</v>
      </c>
      <c r="AS29">
        <v>1060.8524</v>
      </c>
      <c r="AT29">
        <v>1478.41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357</v>
      </c>
      <c r="BD29">
        <v>737.75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1603828601.6</v>
      </c>
      <c r="BU29">
        <v>377.155774193548</v>
      </c>
      <c r="BV29">
        <v>399.966677419355</v>
      </c>
      <c r="BW29">
        <v>39.7698967741935</v>
      </c>
      <c r="BX29">
        <v>31.6860451612903</v>
      </c>
      <c r="BY29">
        <v>377.259806451613</v>
      </c>
      <c r="BZ29">
        <v>39.2138774193548</v>
      </c>
      <c r="CA29">
        <v>500.012129032258</v>
      </c>
      <c r="CB29">
        <v>101.799387096774</v>
      </c>
      <c r="CC29">
        <v>0.0999585032258064</v>
      </c>
      <c r="CD29">
        <v>37.1790032258064</v>
      </c>
      <c r="CE29">
        <v>36.4120225806452</v>
      </c>
      <c r="CF29">
        <v>999.9</v>
      </c>
      <c r="CG29">
        <v>0</v>
      </c>
      <c r="CH29">
        <v>0</v>
      </c>
      <c r="CI29">
        <v>10004.8335483871</v>
      </c>
      <c r="CJ29">
        <v>0</v>
      </c>
      <c r="CK29">
        <v>757.635516129032</v>
      </c>
      <c r="CL29">
        <v>1300.03612903226</v>
      </c>
      <c r="CM29">
        <v>0.900000967741936</v>
      </c>
      <c r="CN29">
        <v>0.0999989870967742</v>
      </c>
      <c r="CO29">
        <v>0</v>
      </c>
      <c r="CP29">
        <v>1064.75</v>
      </c>
      <c r="CQ29">
        <v>4.99979</v>
      </c>
      <c r="CR29">
        <v>13921.5387096774</v>
      </c>
      <c r="CS29">
        <v>11051.6</v>
      </c>
      <c r="CT29">
        <v>47.397</v>
      </c>
      <c r="CU29">
        <v>50.155</v>
      </c>
      <c r="CV29">
        <v>48.3668709677419</v>
      </c>
      <c r="CW29">
        <v>49.667</v>
      </c>
      <c r="CX29">
        <v>49.4918709677419</v>
      </c>
      <c r="CY29">
        <v>1165.53451612903</v>
      </c>
      <c r="CZ29">
        <v>129.501935483871</v>
      </c>
      <c r="DA29">
        <v>0</v>
      </c>
      <c r="DB29">
        <v>142.200000047684</v>
      </c>
      <c r="DC29">
        <v>0</v>
      </c>
      <c r="DD29">
        <v>1060.8524</v>
      </c>
      <c r="DE29">
        <v>-274.396922661782</v>
      </c>
      <c r="DF29">
        <v>-3535.21537935248</v>
      </c>
      <c r="DG29">
        <v>13870.492</v>
      </c>
      <c r="DH29">
        <v>15</v>
      </c>
      <c r="DI29">
        <v>1603827819.6</v>
      </c>
      <c r="DJ29" t="s">
        <v>338</v>
      </c>
      <c r="DK29">
        <v>1603827812.1</v>
      </c>
      <c r="DL29">
        <v>1603827819.6</v>
      </c>
      <c r="DM29">
        <v>3</v>
      </c>
      <c r="DN29">
        <v>0.126</v>
      </c>
      <c r="DO29">
        <v>-0.147</v>
      </c>
      <c r="DP29">
        <v>-0.1</v>
      </c>
      <c r="DQ29">
        <v>0.18</v>
      </c>
      <c r="DR29">
        <v>400</v>
      </c>
      <c r="DS29">
        <v>32</v>
      </c>
      <c r="DT29">
        <v>0.16</v>
      </c>
      <c r="DU29">
        <v>0.02</v>
      </c>
      <c r="DV29">
        <v>16.3599605403714</v>
      </c>
      <c r="DW29">
        <v>0.270913844213992</v>
      </c>
      <c r="DX29">
        <v>0.0368861962297237</v>
      </c>
      <c r="DY29">
        <v>1</v>
      </c>
      <c r="DZ29">
        <v>-22.805</v>
      </c>
      <c r="EA29">
        <v>-0.67334516129032</v>
      </c>
      <c r="EB29">
        <v>0.0634993624555245</v>
      </c>
      <c r="EC29">
        <v>0</v>
      </c>
      <c r="ED29">
        <v>8.07603516129032</v>
      </c>
      <c r="EE29">
        <v>0.932373387096742</v>
      </c>
      <c r="EF29">
        <v>0.0697732150230401</v>
      </c>
      <c r="EG29">
        <v>0</v>
      </c>
      <c r="EH29">
        <v>1</v>
      </c>
      <c r="EI29">
        <v>3</v>
      </c>
      <c r="EJ29" t="s">
        <v>296</v>
      </c>
      <c r="EK29">
        <v>100</v>
      </c>
      <c r="EL29">
        <v>100</v>
      </c>
      <c r="EM29">
        <v>-0.104</v>
      </c>
      <c r="EN29">
        <v>0.5599</v>
      </c>
      <c r="EO29">
        <v>-0.252479309335841</v>
      </c>
      <c r="EP29">
        <v>0.000608231501840576</v>
      </c>
      <c r="EQ29">
        <v>-6.15721122119998e-07</v>
      </c>
      <c r="ER29">
        <v>1.2304956265122e-10</v>
      </c>
      <c r="ES29">
        <v>0.180410000000002</v>
      </c>
      <c r="ET29">
        <v>0</v>
      </c>
      <c r="EU29">
        <v>0</v>
      </c>
      <c r="EV29">
        <v>0</v>
      </c>
      <c r="EW29">
        <v>4</v>
      </c>
      <c r="EX29">
        <v>2168</v>
      </c>
      <c r="EY29">
        <v>1</v>
      </c>
      <c r="EZ29">
        <v>28</v>
      </c>
      <c r="FA29">
        <v>13.3</v>
      </c>
      <c r="FB29">
        <v>13.2</v>
      </c>
      <c r="FC29">
        <v>2</v>
      </c>
      <c r="FD29">
        <v>504.644</v>
      </c>
      <c r="FE29">
        <v>123.032</v>
      </c>
      <c r="FF29">
        <v>36.2203</v>
      </c>
      <c r="FG29">
        <v>34.2336</v>
      </c>
      <c r="FH29">
        <v>29.9991</v>
      </c>
      <c r="FI29">
        <v>33.892</v>
      </c>
      <c r="FJ29">
        <v>33.8119</v>
      </c>
      <c r="FK29">
        <v>20.1808</v>
      </c>
      <c r="FL29">
        <v>0</v>
      </c>
      <c r="FM29">
        <v>100</v>
      </c>
      <c r="FN29">
        <v>-999.9</v>
      </c>
      <c r="FO29">
        <v>400</v>
      </c>
      <c r="FP29">
        <v>36.2654</v>
      </c>
      <c r="FQ29">
        <v>100.743</v>
      </c>
      <c r="FR29">
        <v>100.85</v>
      </c>
    </row>
    <row r="30" spans="1:174">
      <c r="A30">
        <v>14</v>
      </c>
      <c r="B30">
        <v>1603829060</v>
      </c>
      <c r="C30">
        <v>3240.5</v>
      </c>
      <c r="D30" t="s">
        <v>358</v>
      </c>
      <c r="E30" t="s">
        <v>359</v>
      </c>
      <c r="F30" t="s">
        <v>360</v>
      </c>
      <c r="G30" t="s">
        <v>361</v>
      </c>
      <c r="H30">
        <v>1603829052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362</v>
      </c>
      <c r="AR30">
        <v>15408</v>
      </c>
      <c r="AS30">
        <v>1312.53846153846</v>
      </c>
      <c r="AT30">
        <v>1691.94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363</v>
      </c>
      <c r="BD30">
        <v>734.25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1603829052</v>
      </c>
      <c r="BU30">
        <v>388.111935483871</v>
      </c>
      <c r="BV30">
        <v>400.013225806452</v>
      </c>
      <c r="BW30">
        <v>33.8521096774193</v>
      </c>
      <c r="BX30">
        <v>30.7910774193548</v>
      </c>
      <c r="BY30">
        <v>388.213903225807</v>
      </c>
      <c r="BZ30">
        <v>33.5068870967742</v>
      </c>
      <c r="CA30">
        <v>500.019387096774</v>
      </c>
      <c r="CB30">
        <v>101.777451612903</v>
      </c>
      <c r="CC30">
        <v>0.0999982225806452</v>
      </c>
      <c r="CD30">
        <v>36.9179677419355</v>
      </c>
      <c r="CE30">
        <v>36.2954967741935</v>
      </c>
      <c r="CF30">
        <v>999.9</v>
      </c>
      <c r="CG30">
        <v>0</v>
      </c>
      <c r="CH30">
        <v>0</v>
      </c>
      <c r="CI30">
        <v>9997.42322580645</v>
      </c>
      <c r="CJ30">
        <v>0</v>
      </c>
      <c r="CK30">
        <v>1072.39903225806</v>
      </c>
      <c r="CL30">
        <v>1299.99774193548</v>
      </c>
      <c r="CM30">
        <v>0.899996548387097</v>
      </c>
      <c r="CN30">
        <v>0.100003532258065</v>
      </c>
      <c r="CO30">
        <v>0</v>
      </c>
      <c r="CP30">
        <v>1313.26096774194</v>
      </c>
      <c r="CQ30">
        <v>4.99979</v>
      </c>
      <c r="CR30">
        <v>16970.2677419355</v>
      </c>
      <c r="CS30">
        <v>11051.2612903226</v>
      </c>
      <c r="CT30">
        <v>45.4573225806451</v>
      </c>
      <c r="CU30">
        <v>48.016</v>
      </c>
      <c r="CV30">
        <v>46.383</v>
      </c>
      <c r="CW30">
        <v>47.5985806451613</v>
      </c>
      <c r="CX30">
        <v>47.645</v>
      </c>
      <c r="CY30">
        <v>1165.49612903226</v>
      </c>
      <c r="CZ30">
        <v>129.502580645161</v>
      </c>
      <c r="DA30">
        <v>0</v>
      </c>
      <c r="DB30">
        <v>119.700000047684</v>
      </c>
      <c r="DC30">
        <v>0</v>
      </c>
      <c r="DD30">
        <v>1312.53846153846</v>
      </c>
      <c r="DE30">
        <v>-74.5818802317772</v>
      </c>
      <c r="DF30">
        <v>-888.516238224713</v>
      </c>
      <c r="DG30">
        <v>16961.4423076923</v>
      </c>
      <c r="DH30">
        <v>15</v>
      </c>
      <c r="DI30">
        <v>1603827819.6</v>
      </c>
      <c r="DJ30" t="s">
        <v>338</v>
      </c>
      <c r="DK30">
        <v>1603827812.1</v>
      </c>
      <c r="DL30">
        <v>1603827819.6</v>
      </c>
      <c r="DM30">
        <v>3</v>
      </c>
      <c r="DN30">
        <v>0.126</v>
      </c>
      <c r="DO30">
        <v>-0.147</v>
      </c>
      <c r="DP30">
        <v>-0.1</v>
      </c>
      <c r="DQ30">
        <v>0.18</v>
      </c>
      <c r="DR30">
        <v>400</v>
      </c>
      <c r="DS30">
        <v>32</v>
      </c>
      <c r="DT30">
        <v>0.16</v>
      </c>
      <c r="DU30">
        <v>0.02</v>
      </c>
      <c r="DV30">
        <v>8.89625449627967</v>
      </c>
      <c r="DW30">
        <v>0.00014376605947738</v>
      </c>
      <c r="DX30">
        <v>0.0128883295051207</v>
      </c>
      <c r="DY30">
        <v>1</v>
      </c>
      <c r="DZ30">
        <v>-11.90207</v>
      </c>
      <c r="EA30">
        <v>-0.217497664071195</v>
      </c>
      <c r="EB30">
        <v>0.0230056391637643</v>
      </c>
      <c r="EC30">
        <v>0</v>
      </c>
      <c r="ED30">
        <v>3.05922566666667</v>
      </c>
      <c r="EE30">
        <v>0.557369432703002</v>
      </c>
      <c r="EF30">
        <v>0.0406849771359842</v>
      </c>
      <c r="EG30">
        <v>0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-0.102</v>
      </c>
      <c r="EN30">
        <v>0.3465</v>
      </c>
      <c r="EO30">
        <v>-0.252479309335841</v>
      </c>
      <c r="EP30">
        <v>0.000608231501840576</v>
      </c>
      <c r="EQ30">
        <v>-6.15721122119998e-07</v>
      </c>
      <c r="ER30">
        <v>1.2304956265122e-10</v>
      </c>
      <c r="ES30">
        <v>0.180410000000002</v>
      </c>
      <c r="ET30">
        <v>0</v>
      </c>
      <c r="EU30">
        <v>0</v>
      </c>
      <c r="EV30">
        <v>0</v>
      </c>
      <c r="EW30">
        <v>4</v>
      </c>
      <c r="EX30">
        <v>2168</v>
      </c>
      <c r="EY30">
        <v>1</v>
      </c>
      <c r="EZ30">
        <v>28</v>
      </c>
      <c r="FA30">
        <v>20.8</v>
      </c>
      <c r="FB30">
        <v>20.7</v>
      </c>
      <c r="FC30">
        <v>2</v>
      </c>
      <c r="FD30">
        <v>510.304</v>
      </c>
      <c r="FE30">
        <v>101.395</v>
      </c>
      <c r="FF30">
        <v>36.0369</v>
      </c>
      <c r="FG30">
        <v>33.06</v>
      </c>
      <c r="FH30">
        <v>29.9997</v>
      </c>
      <c r="FI30">
        <v>32.9067</v>
      </c>
      <c r="FJ30">
        <v>32.8558</v>
      </c>
      <c r="FK30">
        <v>20.188</v>
      </c>
      <c r="FL30">
        <v>0</v>
      </c>
      <c r="FM30">
        <v>100</v>
      </c>
      <c r="FN30">
        <v>-999.9</v>
      </c>
      <c r="FO30">
        <v>400</v>
      </c>
      <c r="FP30">
        <v>31.1575</v>
      </c>
      <c r="FQ30">
        <v>101.022</v>
      </c>
      <c r="FR30">
        <v>101.018</v>
      </c>
    </row>
    <row r="31" spans="1:174">
      <c r="A31">
        <v>15</v>
      </c>
      <c r="B31">
        <v>1603829154</v>
      </c>
      <c r="C31">
        <v>3334.5</v>
      </c>
      <c r="D31" t="s">
        <v>364</v>
      </c>
      <c r="E31" t="s">
        <v>365</v>
      </c>
      <c r="F31" t="s">
        <v>360</v>
      </c>
      <c r="G31" t="s">
        <v>361</v>
      </c>
      <c r="H31">
        <v>1603829146.25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366</v>
      </c>
      <c r="AR31">
        <v>15420.1</v>
      </c>
      <c r="AS31">
        <v>1759.60692307692</v>
      </c>
      <c r="AT31">
        <v>2394.44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367</v>
      </c>
      <c r="BD31">
        <v>826.6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1603829146.25</v>
      </c>
      <c r="BU31">
        <v>380.7572</v>
      </c>
      <c r="BV31">
        <v>400.0006</v>
      </c>
      <c r="BW31">
        <v>35.10555</v>
      </c>
      <c r="BX31">
        <v>30.6314533333333</v>
      </c>
      <c r="BY31">
        <v>380.860433333333</v>
      </c>
      <c r="BZ31">
        <v>34.71802</v>
      </c>
      <c r="CA31">
        <v>500.004166666667</v>
      </c>
      <c r="CB31">
        <v>101.777266666667</v>
      </c>
      <c r="CC31">
        <v>0.0999412766666667</v>
      </c>
      <c r="CD31">
        <v>36.7096766666667</v>
      </c>
      <c r="CE31">
        <v>35.9770733333333</v>
      </c>
      <c r="CF31">
        <v>999.9</v>
      </c>
      <c r="CG31">
        <v>0</v>
      </c>
      <c r="CH31">
        <v>0</v>
      </c>
      <c r="CI31">
        <v>10003.7483333333</v>
      </c>
      <c r="CJ31">
        <v>0</v>
      </c>
      <c r="CK31">
        <v>539.325</v>
      </c>
      <c r="CL31">
        <v>1300.063</v>
      </c>
      <c r="CM31">
        <v>0.8999989</v>
      </c>
      <c r="CN31">
        <v>0.10000122</v>
      </c>
      <c r="CO31">
        <v>0</v>
      </c>
      <c r="CP31">
        <v>1760.62733333333</v>
      </c>
      <c r="CQ31">
        <v>4.99979</v>
      </c>
      <c r="CR31">
        <v>22875.0366666667</v>
      </c>
      <c r="CS31">
        <v>11051.8133333333</v>
      </c>
      <c r="CT31">
        <v>45.8853333333333</v>
      </c>
      <c r="CU31">
        <v>48.5455666666667</v>
      </c>
      <c r="CV31">
        <v>46.8581666666667</v>
      </c>
      <c r="CW31">
        <v>48.0704</v>
      </c>
      <c r="CX31">
        <v>48.0434</v>
      </c>
      <c r="CY31">
        <v>1165.55533333333</v>
      </c>
      <c r="CZ31">
        <v>129.508333333333</v>
      </c>
      <c r="DA31">
        <v>0</v>
      </c>
      <c r="DB31">
        <v>93.1999998092651</v>
      </c>
      <c r="DC31">
        <v>0</v>
      </c>
      <c r="DD31">
        <v>1759.60692307692</v>
      </c>
      <c r="DE31">
        <v>-156.825982903463</v>
      </c>
      <c r="DF31">
        <v>-2094.29743605186</v>
      </c>
      <c r="DG31">
        <v>22862.0923076923</v>
      </c>
      <c r="DH31">
        <v>15</v>
      </c>
      <c r="DI31">
        <v>1603827819.6</v>
      </c>
      <c r="DJ31" t="s">
        <v>338</v>
      </c>
      <c r="DK31">
        <v>1603827812.1</v>
      </c>
      <c r="DL31">
        <v>1603827819.6</v>
      </c>
      <c r="DM31">
        <v>3</v>
      </c>
      <c r="DN31">
        <v>0.126</v>
      </c>
      <c r="DO31">
        <v>-0.147</v>
      </c>
      <c r="DP31">
        <v>-0.1</v>
      </c>
      <c r="DQ31">
        <v>0.18</v>
      </c>
      <c r="DR31">
        <v>400</v>
      </c>
      <c r="DS31">
        <v>32</v>
      </c>
      <c r="DT31">
        <v>0.16</v>
      </c>
      <c r="DU31">
        <v>0.02</v>
      </c>
      <c r="DV31">
        <v>14.5225402530578</v>
      </c>
      <c r="DW31">
        <v>2.52004226325234</v>
      </c>
      <c r="DX31">
        <v>0.187886572396697</v>
      </c>
      <c r="DY31">
        <v>0</v>
      </c>
      <c r="DZ31">
        <v>-19.20687</v>
      </c>
      <c r="EA31">
        <v>-4.17383492769747</v>
      </c>
      <c r="EB31">
        <v>0.309326342395859</v>
      </c>
      <c r="EC31">
        <v>0</v>
      </c>
      <c r="ED31">
        <v>4.444121</v>
      </c>
      <c r="EE31">
        <v>3.55499612903226</v>
      </c>
      <c r="EF31">
        <v>0.260732279082715</v>
      </c>
      <c r="EG31">
        <v>0</v>
      </c>
      <c r="EH31">
        <v>0</v>
      </c>
      <c r="EI31">
        <v>3</v>
      </c>
      <c r="EJ31" t="s">
        <v>349</v>
      </c>
      <c r="EK31">
        <v>100</v>
      </c>
      <c r="EL31">
        <v>100</v>
      </c>
      <c r="EM31">
        <v>-0.104</v>
      </c>
      <c r="EN31">
        <v>0.3988</v>
      </c>
      <c r="EO31">
        <v>-0.252479309335841</v>
      </c>
      <c r="EP31">
        <v>0.000608231501840576</v>
      </c>
      <c r="EQ31">
        <v>-6.15721122119998e-07</v>
      </c>
      <c r="ER31">
        <v>1.2304956265122e-10</v>
      </c>
      <c r="ES31">
        <v>0.180410000000002</v>
      </c>
      <c r="ET31">
        <v>0</v>
      </c>
      <c r="EU31">
        <v>0</v>
      </c>
      <c r="EV31">
        <v>0</v>
      </c>
      <c r="EW31">
        <v>4</v>
      </c>
      <c r="EX31">
        <v>2168</v>
      </c>
      <c r="EY31">
        <v>1</v>
      </c>
      <c r="EZ31">
        <v>28</v>
      </c>
      <c r="FA31">
        <v>22.4</v>
      </c>
      <c r="FB31">
        <v>22.2</v>
      </c>
      <c r="FC31">
        <v>2</v>
      </c>
      <c r="FD31">
        <v>510.212</v>
      </c>
      <c r="FE31">
        <v>117.605</v>
      </c>
      <c r="FF31">
        <v>35.9136</v>
      </c>
      <c r="FG31">
        <v>32.9615</v>
      </c>
      <c r="FH31">
        <v>29.9994</v>
      </c>
      <c r="FI31">
        <v>32.7873</v>
      </c>
      <c r="FJ31">
        <v>32.733</v>
      </c>
      <c r="FK31">
        <v>20.1864</v>
      </c>
      <c r="FL31">
        <v>0</v>
      </c>
      <c r="FM31">
        <v>100</v>
      </c>
      <c r="FN31">
        <v>-999.9</v>
      </c>
      <c r="FO31">
        <v>400</v>
      </c>
      <c r="FP31">
        <v>33.6877</v>
      </c>
      <c r="FQ31">
        <v>101.025</v>
      </c>
      <c r="FR31">
        <v>101.042</v>
      </c>
    </row>
    <row r="32" spans="1:174">
      <c r="A32">
        <v>16</v>
      </c>
      <c r="B32">
        <v>1603829179.5</v>
      </c>
      <c r="C32">
        <v>3360</v>
      </c>
      <c r="D32" t="s">
        <v>368</v>
      </c>
      <c r="E32" t="s">
        <v>369</v>
      </c>
      <c r="F32" t="s">
        <v>345</v>
      </c>
      <c r="G32" t="s">
        <v>370</v>
      </c>
      <c r="H32">
        <v>1603829171.75</v>
      </c>
      <c r="I32">
        <f>CA32*AG32*(BW32-BX32)/(100*BP32*(1000-AG32*BW32))</f>
        <v>0</v>
      </c>
      <c r="J32">
        <f>CA32*AG32*(BV32-BU32*(1000-AG32*BX32)/(1000-AG32*BW32))/(100*BP32)</f>
        <v>0</v>
      </c>
      <c r="K32">
        <f>BU32 - IF(AG32&gt;1, J32*BP32*100.0/(AI32*CI32), 0)</f>
        <v>0</v>
      </c>
      <c r="L32">
        <f>((R32-I32/2)*K32-J32)/(R32+I32/2)</f>
        <v>0</v>
      </c>
      <c r="M32">
        <f>L32*(CB32+CC32)/1000.0</f>
        <v>0</v>
      </c>
      <c r="N32">
        <f>(BU32 - IF(AG32&gt;1, J32*BP32*100.0/(AI32*CI32), 0))*(CB32+CC32)/1000.0</f>
        <v>0</v>
      </c>
      <c r="O32">
        <f>2.0/((1/Q32-1/P32)+SIGN(Q32)*SQRT((1/Q32-1/P32)*(1/Q32-1/P32) + 4*BQ32/((BQ32+1)*(BQ32+1))*(2*1/Q32*1/P32-1/P32*1/P32)))</f>
        <v>0</v>
      </c>
      <c r="P32">
        <f>IF(LEFT(BR32,1)&lt;&gt;"0",IF(LEFT(BR32,1)="1",3.0,BS32),$D$5+$E$5*(CI32*CB32/($K$5*1000))+$F$5*(CI32*CB32/($K$5*1000))*MAX(MIN(BP32,$J$5),$I$5)*MAX(MIN(BP32,$J$5),$I$5)+$G$5*MAX(MIN(BP32,$J$5),$I$5)*(CI32*CB32/($K$5*1000))+$H$5*(CI32*CB32/($K$5*1000))*(CI32*CB32/($K$5*1000)))</f>
        <v>0</v>
      </c>
      <c r="Q32">
        <f>I32*(1000-(1000*0.61365*exp(17.502*U32/(240.97+U32))/(CB32+CC32)+BW32)/2)/(1000*0.61365*exp(17.502*U32/(240.97+U32))/(CB32+CC32)-BW32)</f>
        <v>0</v>
      </c>
      <c r="R32">
        <f>1/((BQ32+1)/(O32/1.6)+1/(P32/1.37)) + BQ32/((BQ32+1)/(O32/1.6) + BQ32/(P32/1.37))</f>
        <v>0</v>
      </c>
      <c r="S32">
        <f>(BM32*BO32)</f>
        <v>0</v>
      </c>
      <c r="T32">
        <f>(CD32+(S32+2*0.95*5.67E-8*(((CD32+$B$7)+273)^4-(CD32+273)^4)-44100*I32)/(1.84*29.3*P32+8*0.95*5.67E-8*(CD32+273)^3))</f>
        <v>0</v>
      </c>
      <c r="U32">
        <f>($C$7*CE32+$D$7*CF32+$E$7*T32)</f>
        <v>0</v>
      </c>
      <c r="V32">
        <f>0.61365*exp(17.502*U32/(240.97+U32))</f>
        <v>0</v>
      </c>
      <c r="W32">
        <f>(X32/Y32*100)</f>
        <v>0</v>
      </c>
      <c r="X32">
        <f>BW32*(CB32+CC32)/1000</f>
        <v>0</v>
      </c>
      <c r="Y32">
        <f>0.61365*exp(17.502*CD32/(240.97+CD32))</f>
        <v>0</v>
      </c>
      <c r="Z32">
        <f>(V32-BW32*(CB32+CC32)/1000)</f>
        <v>0</v>
      </c>
      <c r="AA32">
        <f>(-I32*44100)</f>
        <v>0</v>
      </c>
      <c r="AB32">
        <f>2*29.3*P32*0.92*(CD32-U32)</f>
        <v>0</v>
      </c>
      <c r="AC32">
        <f>2*0.95*5.67E-8*(((CD32+$B$7)+273)^4-(U32+273)^4)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MAX(0,($B$13+$C$13*CI32)/(1+$D$13*CI32)*CB32/(CD32+273)*$E$13)</f>
        <v>0</v>
      </c>
      <c r="AJ32" t="s">
        <v>291</v>
      </c>
      <c r="AK32">
        <v>15552.9</v>
      </c>
      <c r="AL32">
        <v>715.476923076923</v>
      </c>
      <c r="AM32">
        <v>3262.08</v>
      </c>
      <c r="AN32">
        <f>AM32-AL32</f>
        <v>0</v>
      </c>
      <c r="AO32">
        <f>AN32/AM32</f>
        <v>0</v>
      </c>
      <c r="AP32">
        <v>-0.577747479816223</v>
      </c>
      <c r="AQ32" t="s">
        <v>371</v>
      </c>
      <c r="AR32">
        <v>15399</v>
      </c>
      <c r="AS32">
        <v>535.604376</v>
      </c>
      <c r="AT32">
        <v>1.5</v>
      </c>
      <c r="AU32">
        <f>1-AS32/AT32</f>
        <v>0</v>
      </c>
      <c r="AV32">
        <v>0.5</v>
      </c>
      <c r="AW32">
        <f>BM32</f>
        <v>0</v>
      </c>
      <c r="AX32">
        <f>J32</f>
        <v>0</v>
      </c>
      <c r="AY32">
        <f>AU32*AV32*AW32</f>
        <v>0</v>
      </c>
      <c r="AZ32">
        <f>BE32/AT32</f>
        <v>0</v>
      </c>
      <c r="BA32">
        <f>(AX32-AP32)/AW32</f>
        <v>0</v>
      </c>
      <c r="BB32">
        <f>(AM32-AT32)/AT32</f>
        <v>0</v>
      </c>
      <c r="BC32" t="s">
        <v>372</v>
      </c>
      <c r="BD32">
        <v>0.38</v>
      </c>
      <c r="BE32">
        <f>AT32-BD32</f>
        <v>0</v>
      </c>
      <c r="BF32">
        <f>(AT32-AS32)/(AT32-BD32)</f>
        <v>0</v>
      </c>
      <c r="BG32">
        <f>(AM32-AT32)/(AM32-BD32)</f>
        <v>0</v>
      </c>
      <c r="BH32">
        <f>(AT32-AS32)/(AT32-AL32)</f>
        <v>0</v>
      </c>
      <c r="BI32">
        <f>(AM32-AT32)/(AM32-AL32)</f>
        <v>0</v>
      </c>
      <c r="BJ32">
        <f>(BF32*BD32/AS32)</f>
        <v>0</v>
      </c>
      <c r="BK32">
        <f>(1-BJ32)</f>
        <v>0</v>
      </c>
      <c r="BL32">
        <f>$B$11*CJ32+$C$11*CK32+$F$11*CL32*(1-CO32)</f>
        <v>0</v>
      </c>
      <c r="BM32">
        <f>BL32*BN32</f>
        <v>0</v>
      </c>
      <c r="BN32">
        <f>($B$11*$D$9+$C$11*$D$9+$F$11*((CY32+CQ32)/MAX(CY32+CQ32+CZ32, 0.1)*$I$9+CZ32/MAX(CY32+CQ32+CZ32, 0.1)*$J$9))/($B$11+$C$11+$F$11)</f>
        <v>0</v>
      </c>
      <c r="BO32">
        <f>($B$11*$K$9+$C$11*$K$9+$F$11*((CY32+CQ32)/MAX(CY32+CQ32+CZ32, 0.1)*$P$9+CZ32/MAX(CY32+CQ32+CZ32, 0.1)*$Q$9))/($B$11+$C$11+$F$11)</f>
        <v>0</v>
      </c>
      <c r="BP32">
        <v>6</v>
      </c>
      <c r="BQ32">
        <v>0.5</v>
      </c>
      <c r="BR32" t="s">
        <v>294</v>
      </c>
      <c r="BS32">
        <v>2</v>
      </c>
      <c r="BT32">
        <v>1603829171.75</v>
      </c>
      <c r="BU32">
        <v>395.2732</v>
      </c>
      <c r="BV32">
        <v>399.982033333333</v>
      </c>
      <c r="BW32">
        <v>31.3684666666667</v>
      </c>
      <c r="BX32">
        <v>30.5817233333333</v>
      </c>
      <c r="BY32">
        <v>395.373933333333</v>
      </c>
      <c r="BZ32">
        <v>31.0937066666667</v>
      </c>
      <c r="CA32">
        <v>500.4133</v>
      </c>
      <c r="CB32">
        <v>101.778366666667</v>
      </c>
      <c r="CC32">
        <v>0.09995462</v>
      </c>
      <c r="CD32">
        <v>36.50754</v>
      </c>
      <c r="CE32">
        <v>36.0749466666667</v>
      </c>
      <c r="CF32">
        <v>999.9</v>
      </c>
      <c r="CG32">
        <v>0</v>
      </c>
      <c r="CH32">
        <v>0</v>
      </c>
      <c r="CI32">
        <v>10000.621</v>
      </c>
      <c r="CJ32">
        <v>0</v>
      </c>
      <c r="CK32">
        <v>437.339833333333</v>
      </c>
      <c r="CL32">
        <v>1299.90366666667</v>
      </c>
      <c r="CM32">
        <v>0.899996033333333</v>
      </c>
      <c r="CN32">
        <v>0.100003943333333</v>
      </c>
      <c r="CO32">
        <v>0</v>
      </c>
      <c r="CP32">
        <v>556.703076666667</v>
      </c>
      <c r="CQ32">
        <v>4.99979</v>
      </c>
      <c r="CR32">
        <v>14297.2892666667</v>
      </c>
      <c r="CS32">
        <v>11050.4566666667</v>
      </c>
      <c r="CT32">
        <v>46.0872</v>
      </c>
      <c r="CU32">
        <v>48.6766666666666</v>
      </c>
      <c r="CV32">
        <v>47.0123666666667</v>
      </c>
      <c r="CW32">
        <v>48.1871</v>
      </c>
      <c r="CX32">
        <v>48.1828666666666</v>
      </c>
      <c r="CY32">
        <v>1165.40833333333</v>
      </c>
      <c r="CZ32">
        <v>129.496</v>
      </c>
      <c r="DA32">
        <v>0</v>
      </c>
      <c r="DB32">
        <v>24.2999999523163</v>
      </c>
      <c r="DC32">
        <v>0</v>
      </c>
      <c r="DD32">
        <v>535.604376</v>
      </c>
      <c r="DE32">
        <v>-8687.89095846341</v>
      </c>
      <c r="DF32">
        <v>-185336.453973031</v>
      </c>
      <c r="DG32">
        <v>15409.03764</v>
      </c>
      <c r="DH32">
        <v>15</v>
      </c>
      <c r="DI32">
        <v>1603827819.6</v>
      </c>
      <c r="DJ32" t="s">
        <v>338</v>
      </c>
      <c r="DK32">
        <v>1603827812.1</v>
      </c>
      <c r="DL32">
        <v>1603827819.6</v>
      </c>
      <c r="DM32">
        <v>3</v>
      </c>
      <c r="DN32">
        <v>0.126</v>
      </c>
      <c r="DO32">
        <v>-0.147</v>
      </c>
      <c r="DP32">
        <v>-0.1</v>
      </c>
      <c r="DQ32">
        <v>0.18</v>
      </c>
      <c r="DR32">
        <v>400</v>
      </c>
      <c r="DS32">
        <v>32</v>
      </c>
      <c r="DT32">
        <v>0.16</v>
      </c>
      <c r="DU32">
        <v>0.02</v>
      </c>
      <c r="DV32">
        <v>4.1446941251067</v>
      </c>
      <c r="DW32">
        <v>-86.9895679269353</v>
      </c>
      <c r="DX32">
        <v>6.57778856910009</v>
      </c>
      <c r="DY32">
        <v>0</v>
      </c>
      <c r="DZ32">
        <v>-4.70866716666667</v>
      </c>
      <c r="EA32">
        <v>125.000966362625</v>
      </c>
      <c r="EB32">
        <v>9.75588124021041</v>
      </c>
      <c r="EC32">
        <v>0</v>
      </c>
      <c r="ED32">
        <v>0.7867423</v>
      </c>
      <c r="EE32">
        <v>-57.0815437508342</v>
      </c>
      <c r="EF32">
        <v>4.54142155658953</v>
      </c>
      <c r="EG32">
        <v>0</v>
      </c>
      <c r="EH32">
        <v>0</v>
      </c>
      <c r="EI32">
        <v>3</v>
      </c>
      <c r="EJ32" t="s">
        <v>349</v>
      </c>
      <c r="EK32">
        <v>100</v>
      </c>
      <c r="EL32">
        <v>100</v>
      </c>
      <c r="EM32">
        <v>-0.099</v>
      </c>
      <c r="EN32">
        <v>0.1478</v>
      </c>
      <c r="EO32">
        <v>-0.252479309335841</v>
      </c>
      <c r="EP32">
        <v>0.000608231501840576</v>
      </c>
      <c r="EQ32">
        <v>-6.15721122119998e-07</v>
      </c>
      <c r="ER32">
        <v>1.2304956265122e-10</v>
      </c>
      <c r="ES32">
        <v>-0.181433359823131</v>
      </c>
      <c r="ET32">
        <v>-0.00569765496608819</v>
      </c>
      <c r="EU32">
        <v>0.000722946965334274</v>
      </c>
      <c r="EV32">
        <v>-2.50093221867934e-06</v>
      </c>
      <c r="EW32">
        <v>4</v>
      </c>
      <c r="EX32">
        <v>2168</v>
      </c>
      <c r="EY32">
        <v>1</v>
      </c>
      <c r="EZ32">
        <v>28</v>
      </c>
      <c r="FA32">
        <v>22.8</v>
      </c>
      <c r="FB32">
        <v>22.7</v>
      </c>
      <c r="FC32">
        <v>2</v>
      </c>
      <c r="FD32">
        <v>507.336</v>
      </c>
      <c r="FE32">
        <v>101.508</v>
      </c>
      <c r="FF32">
        <v>35.8857</v>
      </c>
      <c r="FG32">
        <v>32.9177</v>
      </c>
      <c r="FH32">
        <v>29.999</v>
      </c>
      <c r="FI32">
        <v>32.7008</v>
      </c>
      <c r="FJ32">
        <v>32.6743</v>
      </c>
      <c r="FK32">
        <v>20.1915</v>
      </c>
      <c r="FL32">
        <v>0</v>
      </c>
      <c r="FM32">
        <v>100</v>
      </c>
      <c r="FN32">
        <v>-999.9</v>
      </c>
      <c r="FO32">
        <v>400</v>
      </c>
      <c r="FP32">
        <v>34.9417</v>
      </c>
      <c r="FQ32">
        <v>101.051</v>
      </c>
      <c r="FR32">
        <v>101.027</v>
      </c>
    </row>
    <row r="33" spans="1:174">
      <c r="A33">
        <v>17</v>
      </c>
      <c r="B33">
        <v>1603829351.5</v>
      </c>
      <c r="C33">
        <v>3532</v>
      </c>
      <c r="D33" t="s">
        <v>373</v>
      </c>
      <c r="E33" t="s">
        <v>374</v>
      </c>
      <c r="F33" t="s">
        <v>345</v>
      </c>
      <c r="G33" t="s">
        <v>370</v>
      </c>
      <c r="H33">
        <v>1603829343.5</v>
      </c>
      <c r="I33">
        <f>CA33*AG33*(BW33-BX33)/(100*BP33*(1000-AG33*BW33))</f>
        <v>0</v>
      </c>
      <c r="J33">
        <f>CA33*AG33*(BV33-BU33*(1000-AG33*BX33)/(1000-AG33*BW33))/(100*BP33)</f>
        <v>0</v>
      </c>
      <c r="K33">
        <f>BU33 - IF(AG33&gt;1, J33*BP33*100.0/(AI33*CI33), 0)</f>
        <v>0</v>
      </c>
      <c r="L33">
        <f>((R33-I33/2)*K33-J33)/(R33+I33/2)</f>
        <v>0</v>
      </c>
      <c r="M33">
        <f>L33*(CB33+CC33)/1000.0</f>
        <v>0</v>
      </c>
      <c r="N33">
        <f>(BU33 - IF(AG33&gt;1, J33*BP33*100.0/(AI33*CI33), 0))*(CB33+CC33)/1000.0</f>
        <v>0</v>
      </c>
      <c r="O33">
        <f>2.0/((1/Q33-1/P33)+SIGN(Q33)*SQRT((1/Q33-1/P33)*(1/Q33-1/P33) + 4*BQ33/((BQ33+1)*(BQ33+1))*(2*1/Q33*1/P33-1/P33*1/P33)))</f>
        <v>0</v>
      </c>
      <c r="P33">
        <f>IF(LEFT(BR33,1)&lt;&gt;"0",IF(LEFT(BR33,1)="1",3.0,BS33),$D$5+$E$5*(CI33*CB33/($K$5*1000))+$F$5*(CI33*CB33/($K$5*1000))*MAX(MIN(BP33,$J$5),$I$5)*MAX(MIN(BP33,$J$5),$I$5)+$G$5*MAX(MIN(BP33,$J$5),$I$5)*(CI33*CB33/($K$5*1000))+$H$5*(CI33*CB33/($K$5*1000))*(CI33*CB33/($K$5*1000)))</f>
        <v>0</v>
      </c>
      <c r="Q33">
        <f>I33*(1000-(1000*0.61365*exp(17.502*U33/(240.97+U33))/(CB33+CC33)+BW33)/2)/(1000*0.61365*exp(17.502*U33/(240.97+U33))/(CB33+CC33)-BW33)</f>
        <v>0</v>
      </c>
      <c r="R33">
        <f>1/((BQ33+1)/(O33/1.6)+1/(P33/1.37)) + BQ33/((BQ33+1)/(O33/1.6) + BQ33/(P33/1.37))</f>
        <v>0</v>
      </c>
      <c r="S33">
        <f>(BM33*BO33)</f>
        <v>0</v>
      </c>
      <c r="T33">
        <f>(CD33+(S33+2*0.95*5.67E-8*(((CD33+$B$7)+273)^4-(CD33+273)^4)-44100*I33)/(1.84*29.3*P33+8*0.95*5.67E-8*(CD33+273)^3))</f>
        <v>0</v>
      </c>
      <c r="U33">
        <f>($C$7*CE33+$D$7*CF33+$E$7*T33)</f>
        <v>0</v>
      </c>
      <c r="V33">
        <f>0.61365*exp(17.502*U33/(240.97+U33))</f>
        <v>0</v>
      </c>
      <c r="W33">
        <f>(X33/Y33*100)</f>
        <v>0</v>
      </c>
      <c r="X33">
        <f>BW33*(CB33+CC33)/1000</f>
        <v>0</v>
      </c>
      <c r="Y33">
        <f>0.61365*exp(17.502*CD33/(240.97+CD33))</f>
        <v>0</v>
      </c>
      <c r="Z33">
        <f>(V33-BW33*(CB33+CC33)/1000)</f>
        <v>0</v>
      </c>
      <c r="AA33">
        <f>(-I33*44100)</f>
        <v>0</v>
      </c>
      <c r="AB33">
        <f>2*29.3*P33*0.92*(CD33-U33)</f>
        <v>0</v>
      </c>
      <c r="AC33">
        <f>2*0.95*5.67E-8*(((CD33+$B$7)+273)^4-(U33+273)^4)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MAX(0,($B$13+$C$13*CI33)/(1+$D$13*CI33)*CB33/(CD33+273)*$E$13)</f>
        <v>0</v>
      </c>
      <c r="AJ33" t="s">
        <v>291</v>
      </c>
      <c r="AK33">
        <v>15552.9</v>
      </c>
      <c r="AL33">
        <v>715.476923076923</v>
      </c>
      <c r="AM33">
        <v>3262.08</v>
      </c>
      <c r="AN33">
        <f>AM33-AL33</f>
        <v>0</v>
      </c>
      <c r="AO33">
        <f>AN33/AM33</f>
        <v>0</v>
      </c>
      <c r="AP33">
        <v>-0.577747479816223</v>
      </c>
      <c r="AQ33" t="s">
        <v>375</v>
      </c>
      <c r="AR33">
        <v>15419.7</v>
      </c>
      <c r="AS33">
        <v>1321.83</v>
      </c>
      <c r="AT33">
        <v>1785.28</v>
      </c>
      <c r="AU33">
        <f>1-AS33/AT33</f>
        <v>0</v>
      </c>
      <c r="AV33">
        <v>0.5</v>
      </c>
      <c r="AW33">
        <f>BM33</f>
        <v>0</v>
      </c>
      <c r="AX33">
        <f>J33</f>
        <v>0</v>
      </c>
      <c r="AY33">
        <f>AU33*AV33*AW33</f>
        <v>0</v>
      </c>
      <c r="AZ33">
        <f>BE33/AT33</f>
        <v>0</v>
      </c>
      <c r="BA33">
        <f>(AX33-AP33)/AW33</f>
        <v>0</v>
      </c>
      <c r="BB33">
        <f>(AM33-AT33)/AT33</f>
        <v>0</v>
      </c>
      <c r="BC33" t="s">
        <v>376</v>
      </c>
      <c r="BD33">
        <v>865.7</v>
      </c>
      <c r="BE33">
        <f>AT33-BD33</f>
        <v>0</v>
      </c>
      <c r="BF33">
        <f>(AT33-AS33)/(AT33-BD33)</f>
        <v>0</v>
      </c>
      <c r="BG33">
        <f>(AM33-AT33)/(AM33-BD33)</f>
        <v>0</v>
      </c>
      <c r="BH33">
        <f>(AT33-AS33)/(AT33-AL33)</f>
        <v>0</v>
      </c>
      <c r="BI33">
        <f>(AM33-AT33)/(AM33-AL33)</f>
        <v>0</v>
      </c>
      <c r="BJ33">
        <f>(BF33*BD33/AS33)</f>
        <v>0</v>
      </c>
      <c r="BK33">
        <f>(1-BJ33)</f>
        <v>0</v>
      </c>
      <c r="BL33">
        <f>$B$11*CJ33+$C$11*CK33+$F$11*CL33*(1-CO33)</f>
        <v>0</v>
      </c>
      <c r="BM33">
        <f>BL33*BN33</f>
        <v>0</v>
      </c>
      <c r="BN33">
        <f>($B$11*$D$9+$C$11*$D$9+$F$11*((CY33+CQ33)/MAX(CY33+CQ33+CZ33, 0.1)*$I$9+CZ33/MAX(CY33+CQ33+CZ33, 0.1)*$J$9))/($B$11+$C$11+$F$11)</f>
        <v>0</v>
      </c>
      <c r="BO33">
        <f>($B$11*$K$9+$C$11*$K$9+$F$11*((CY33+CQ33)/MAX(CY33+CQ33+CZ33, 0.1)*$P$9+CZ33/MAX(CY33+CQ33+CZ33, 0.1)*$Q$9))/($B$11+$C$11+$F$11)</f>
        <v>0</v>
      </c>
      <c r="BP33">
        <v>6</v>
      </c>
      <c r="BQ33">
        <v>0.5</v>
      </c>
      <c r="BR33" t="s">
        <v>294</v>
      </c>
      <c r="BS33">
        <v>2</v>
      </c>
      <c r="BT33">
        <v>1603829343.5</v>
      </c>
      <c r="BU33">
        <v>379.138193548387</v>
      </c>
      <c r="BV33">
        <v>400.004129032258</v>
      </c>
      <c r="BW33">
        <v>35.9905387096774</v>
      </c>
      <c r="BX33">
        <v>29.6312838709677</v>
      </c>
      <c r="BY33">
        <v>379.241935483871</v>
      </c>
      <c r="BZ33">
        <v>35.5724161290323</v>
      </c>
      <c r="CA33">
        <v>500.004161290323</v>
      </c>
      <c r="CB33">
        <v>101.747612903226</v>
      </c>
      <c r="CC33">
        <v>0.0999564419354839</v>
      </c>
      <c r="CD33">
        <v>36.1614419354839</v>
      </c>
      <c r="CE33">
        <v>35.1197451612903</v>
      </c>
      <c r="CF33">
        <v>999.9</v>
      </c>
      <c r="CG33">
        <v>0</v>
      </c>
      <c r="CH33">
        <v>0</v>
      </c>
      <c r="CI33">
        <v>9998.1635483871</v>
      </c>
      <c r="CJ33">
        <v>0</v>
      </c>
      <c r="CK33">
        <v>838.659548387097</v>
      </c>
      <c r="CL33">
        <v>1299.98451612903</v>
      </c>
      <c r="CM33">
        <v>0.899999096774194</v>
      </c>
      <c r="CN33">
        <v>0.100000858064516</v>
      </c>
      <c r="CO33">
        <v>0</v>
      </c>
      <c r="CP33">
        <v>1323.45483870968</v>
      </c>
      <c r="CQ33">
        <v>4.99979</v>
      </c>
      <c r="CR33">
        <v>17303.6935483871</v>
      </c>
      <c r="CS33">
        <v>11051.1548387097</v>
      </c>
      <c r="CT33">
        <v>46.312</v>
      </c>
      <c r="CU33">
        <v>48.8689032258065</v>
      </c>
      <c r="CV33">
        <v>47.3587419354839</v>
      </c>
      <c r="CW33">
        <v>48.308</v>
      </c>
      <c r="CX33">
        <v>48.375</v>
      </c>
      <c r="CY33">
        <v>1165.48548387097</v>
      </c>
      <c r="CZ33">
        <v>129.5</v>
      </c>
      <c r="DA33">
        <v>0</v>
      </c>
      <c r="DB33">
        <v>171.100000143051</v>
      </c>
      <c r="DC33">
        <v>0</v>
      </c>
      <c r="DD33">
        <v>1321.83</v>
      </c>
      <c r="DE33">
        <v>-219.018119657141</v>
      </c>
      <c r="DF33">
        <v>-2781.71282049029</v>
      </c>
      <c r="DG33">
        <v>17283.7807692308</v>
      </c>
      <c r="DH33">
        <v>15</v>
      </c>
      <c r="DI33">
        <v>1603827819.6</v>
      </c>
      <c r="DJ33" t="s">
        <v>338</v>
      </c>
      <c r="DK33">
        <v>1603827812.1</v>
      </c>
      <c r="DL33">
        <v>1603827819.6</v>
      </c>
      <c r="DM33">
        <v>3</v>
      </c>
      <c r="DN33">
        <v>0.126</v>
      </c>
      <c r="DO33">
        <v>-0.147</v>
      </c>
      <c r="DP33">
        <v>-0.1</v>
      </c>
      <c r="DQ33">
        <v>0.18</v>
      </c>
      <c r="DR33">
        <v>400</v>
      </c>
      <c r="DS33">
        <v>32</v>
      </c>
      <c r="DT33">
        <v>0.16</v>
      </c>
      <c r="DU33">
        <v>0.02</v>
      </c>
      <c r="DV33">
        <v>15.2995809388789</v>
      </c>
      <c r="DW33">
        <v>1.04045309774159</v>
      </c>
      <c r="DX33">
        <v>0.0767581932259382</v>
      </c>
      <c r="DY33">
        <v>0</v>
      </c>
      <c r="DZ33">
        <v>-20.87092</v>
      </c>
      <c r="EA33">
        <v>-1.43934860956616</v>
      </c>
      <c r="EB33">
        <v>0.105656731604443</v>
      </c>
      <c r="EC33">
        <v>0</v>
      </c>
      <c r="ED33">
        <v>6.36129733333333</v>
      </c>
      <c r="EE33">
        <v>0.443109944382652</v>
      </c>
      <c r="EF33">
        <v>0.032119055707719</v>
      </c>
      <c r="EG33">
        <v>0</v>
      </c>
      <c r="EH33">
        <v>0</v>
      </c>
      <c r="EI33">
        <v>3</v>
      </c>
      <c r="EJ33" t="s">
        <v>349</v>
      </c>
      <c r="EK33">
        <v>100</v>
      </c>
      <c r="EL33">
        <v>100</v>
      </c>
      <c r="EM33">
        <v>-0.104</v>
      </c>
      <c r="EN33">
        <v>0.4194</v>
      </c>
      <c r="EO33">
        <v>-0.252479309335841</v>
      </c>
      <c r="EP33">
        <v>0.000608231501840576</v>
      </c>
      <c r="EQ33">
        <v>-6.15721122119998e-07</v>
      </c>
      <c r="ER33">
        <v>1.2304956265122e-10</v>
      </c>
      <c r="ES33">
        <v>0.180410000000002</v>
      </c>
      <c r="ET33">
        <v>0</v>
      </c>
      <c r="EU33">
        <v>0</v>
      </c>
      <c r="EV33">
        <v>0</v>
      </c>
      <c r="EW33">
        <v>4</v>
      </c>
      <c r="EX33">
        <v>2168</v>
      </c>
      <c r="EY33">
        <v>1</v>
      </c>
      <c r="EZ33">
        <v>28</v>
      </c>
      <c r="FA33">
        <v>25.7</v>
      </c>
      <c r="FB33">
        <v>25.5</v>
      </c>
      <c r="FC33">
        <v>2</v>
      </c>
      <c r="FD33">
        <v>510.274</v>
      </c>
      <c r="FE33">
        <v>125.042</v>
      </c>
      <c r="FF33">
        <v>35.3722</v>
      </c>
      <c r="FG33">
        <v>31.9866</v>
      </c>
      <c r="FH33">
        <v>29.9984</v>
      </c>
      <c r="FI33">
        <v>31.9026</v>
      </c>
      <c r="FJ33">
        <v>31.8452</v>
      </c>
      <c r="FK33">
        <v>20.1793</v>
      </c>
      <c r="FL33">
        <v>0</v>
      </c>
      <c r="FM33">
        <v>100</v>
      </c>
      <c r="FN33">
        <v>-999.9</v>
      </c>
      <c r="FO33">
        <v>400</v>
      </c>
      <c r="FP33">
        <v>34.0504</v>
      </c>
      <c r="FQ33">
        <v>101.219</v>
      </c>
      <c r="FR33">
        <v>101.171</v>
      </c>
    </row>
    <row r="34" spans="1:174">
      <c r="A34">
        <v>18</v>
      </c>
      <c r="B34">
        <v>1603829420</v>
      </c>
      <c r="C34">
        <v>3600.5</v>
      </c>
      <c r="D34" t="s">
        <v>377</v>
      </c>
      <c r="E34" t="s">
        <v>378</v>
      </c>
      <c r="F34" t="s">
        <v>345</v>
      </c>
      <c r="G34" t="s">
        <v>370</v>
      </c>
      <c r="H34">
        <v>1603829412.25</v>
      </c>
      <c r="I34">
        <f>CA34*AG34*(BW34-BX34)/(100*BP34*(1000-AG34*BW34))</f>
        <v>0</v>
      </c>
      <c r="J34">
        <f>CA34*AG34*(BV34-BU34*(1000-AG34*BX34)/(1000-AG34*BW34))/(100*BP34)</f>
        <v>0</v>
      </c>
      <c r="K34">
        <f>BU34 - IF(AG34&gt;1, J34*BP34*100.0/(AI34*CI34), 0)</f>
        <v>0</v>
      </c>
      <c r="L34">
        <f>((R34-I34/2)*K34-J34)/(R34+I34/2)</f>
        <v>0</v>
      </c>
      <c r="M34">
        <f>L34*(CB34+CC34)/1000.0</f>
        <v>0</v>
      </c>
      <c r="N34">
        <f>(BU34 - IF(AG34&gt;1, J34*BP34*100.0/(AI34*CI34), 0))*(CB34+CC34)/1000.0</f>
        <v>0</v>
      </c>
      <c r="O34">
        <f>2.0/((1/Q34-1/P34)+SIGN(Q34)*SQRT((1/Q34-1/P34)*(1/Q34-1/P34) + 4*BQ34/((BQ34+1)*(BQ34+1))*(2*1/Q34*1/P34-1/P34*1/P34)))</f>
        <v>0</v>
      </c>
      <c r="P34">
        <f>IF(LEFT(BR34,1)&lt;&gt;"0",IF(LEFT(BR34,1)="1",3.0,BS34),$D$5+$E$5*(CI34*CB34/($K$5*1000))+$F$5*(CI34*CB34/($K$5*1000))*MAX(MIN(BP34,$J$5),$I$5)*MAX(MIN(BP34,$J$5),$I$5)+$G$5*MAX(MIN(BP34,$J$5),$I$5)*(CI34*CB34/($K$5*1000))+$H$5*(CI34*CB34/($K$5*1000))*(CI34*CB34/($K$5*1000)))</f>
        <v>0</v>
      </c>
      <c r="Q34">
        <f>I34*(1000-(1000*0.61365*exp(17.502*U34/(240.97+U34))/(CB34+CC34)+BW34)/2)/(1000*0.61365*exp(17.502*U34/(240.97+U34))/(CB34+CC34)-BW34)</f>
        <v>0</v>
      </c>
      <c r="R34">
        <f>1/((BQ34+1)/(O34/1.6)+1/(P34/1.37)) + BQ34/((BQ34+1)/(O34/1.6) + BQ34/(P34/1.37))</f>
        <v>0</v>
      </c>
      <c r="S34">
        <f>(BM34*BO34)</f>
        <v>0</v>
      </c>
      <c r="T34">
        <f>(CD34+(S34+2*0.95*5.67E-8*(((CD34+$B$7)+273)^4-(CD34+273)^4)-44100*I34)/(1.84*29.3*P34+8*0.95*5.67E-8*(CD34+273)^3))</f>
        <v>0</v>
      </c>
      <c r="U34">
        <f>($C$7*CE34+$D$7*CF34+$E$7*T34)</f>
        <v>0</v>
      </c>
      <c r="V34">
        <f>0.61365*exp(17.502*U34/(240.97+U34))</f>
        <v>0</v>
      </c>
      <c r="W34">
        <f>(X34/Y34*100)</f>
        <v>0</v>
      </c>
      <c r="X34">
        <f>BW34*(CB34+CC34)/1000</f>
        <v>0</v>
      </c>
      <c r="Y34">
        <f>0.61365*exp(17.502*CD34/(240.97+CD34))</f>
        <v>0</v>
      </c>
      <c r="Z34">
        <f>(V34-BW34*(CB34+CC34)/1000)</f>
        <v>0</v>
      </c>
      <c r="AA34">
        <f>(-I34*44100)</f>
        <v>0</v>
      </c>
      <c r="AB34">
        <f>2*29.3*P34*0.92*(CD34-U34)</f>
        <v>0</v>
      </c>
      <c r="AC34">
        <f>2*0.95*5.67E-8*(((CD34+$B$7)+273)^4-(U34+273)^4)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MAX(0,($B$13+$C$13*CI34)/(1+$D$13*CI34)*CB34/(CD34+273)*$E$13)</f>
        <v>0</v>
      </c>
      <c r="AJ34" t="s">
        <v>291</v>
      </c>
      <c r="AK34">
        <v>15552.9</v>
      </c>
      <c r="AL34">
        <v>715.476923076923</v>
      </c>
      <c r="AM34">
        <v>3262.08</v>
      </c>
      <c r="AN34">
        <f>AM34-AL34</f>
        <v>0</v>
      </c>
      <c r="AO34">
        <f>AN34/AM34</f>
        <v>0</v>
      </c>
      <c r="AP34">
        <v>-0.577747479816223</v>
      </c>
      <c r="AQ34" t="s">
        <v>379</v>
      </c>
      <c r="AR34">
        <v>15407.3</v>
      </c>
      <c r="AS34">
        <v>1342.4332</v>
      </c>
      <c r="AT34">
        <v>1829.88</v>
      </c>
      <c r="AU34">
        <f>1-AS34/AT34</f>
        <v>0</v>
      </c>
      <c r="AV34">
        <v>0.5</v>
      </c>
      <c r="AW34">
        <f>BM34</f>
        <v>0</v>
      </c>
      <c r="AX34">
        <f>J34</f>
        <v>0</v>
      </c>
      <c r="AY34">
        <f>AU34*AV34*AW34</f>
        <v>0</v>
      </c>
      <c r="AZ34">
        <f>BE34/AT34</f>
        <v>0</v>
      </c>
      <c r="BA34">
        <f>(AX34-AP34)/AW34</f>
        <v>0</v>
      </c>
      <c r="BB34">
        <f>(AM34-AT34)/AT34</f>
        <v>0</v>
      </c>
      <c r="BC34" t="s">
        <v>380</v>
      </c>
      <c r="BD34">
        <v>843.42</v>
      </c>
      <c r="BE34">
        <f>AT34-BD34</f>
        <v>0</v>
      </c>
      <c r="BF34">
        <f>(AT34-AS34)/(AT34-BD34)</f>
        <v>0</v>
      </c>
      <c r="BG34">
        <f>(AM34-AT34)/(AM34-BD34)</f>
        <v>0</v>
      </c>
      <c r="BH34">
        <f>(AT34-AS34)/(AT34-AL34)</f>
        <v>0</v>
      </c>
      <c r="BI34">
        <f>(AM34-AT34)/(AM34-AL34)</f>
        <v>0</v>
      </c>
      <c r="BJ34">
        <f>(BF34*BD34/AS34)</f>
        <v>0</v>
      </c>
      <c r="BK34">
        <f>(1-BJ34)</f>
        <v>0</v>
      </c>
      <c r="BL34">
        <f>$B$11*CJ34+$C$11*CK34+$F$11*CL34*(1-CO34)</f>
        <v>0</v>
      </c>
      <c r="BM34">
        <f>BL34*BN34</f>
        <v>0</v>
      </c>
      <c r="BN34">
        <f>($B$11*$D$9+$C$11*$D$9+$F$11*((CY34+CQ34)/MAX(CY34+CQ34+CZ34, 0.1)*$I$9+CZ34/MAX(CY34+CQ34+CZ34, 0.1)*$J$9))/($B$11+$C$11+$F$11)</f>
        <v>0</v>
      </c>
      <c r="BO34">
        <f>($B$11*$K$9+$C$11*$K$9+$F$11*((CY34+CQ34)/MAX(CY34+CQ34+CZ34, 0.1)*$P$9+CZ34/MAX(CY34+CQ34+CZ34, 0.1)*$Q$9))/($B$11+$C$11+$F$11)</f>
        <v>0</v>
      </c>
      <c r="BP34">
        <v>6</v>
      </c>
      <c r="BQ34">
        <v>0.5</v>
      </c>
      <c r="BR34" t="s">
        <v>294</v>
      </c>
      <c r="BS34">
        <v>2</v>
      </c>
      <c r="BT34">
        <v>1603829412.25</v>
      </c>
      <c r="BU34">
        <v>380.508233333333</v>
      </c>
      <c r="BV34">
        <v>400.008933333333</v>
      </c>
      <c r="BW34">
        <v>34.67796</v>
      </c>
      <c r="BX34">
        <v>29.6009066666667</v>
      </c>
      <c r="BY34">
        <v>380.611633333333</v>
      </c>
      <c r="BZ34">
        <v>34.3050266666667</v>
      </c>
      <c r="CA34">
        <v>500.022066666667</v>
      </c>
      <c r="CB34">
        <v>101.753</v>
      </c>
      <c r="CC34">
        <v>0.0999998166666667</v>
      </c>
      <c r="CD34">
        <v>36.14118</v>
      </c>
      <c r="CE34">
        <v>35.48907</v>
      </c>
      <c r="CF34">
        <v>999.9</v>
      </c>
      <c r="CG34">
        <v>0</v>
      </c>
      <c r="CH34">
        <v>0</v>
      </c>
      <c r="CI34">
        <v>9994.962</v>
      </c>
      <c r="CJ34">
        <v>0</v>
      </c>
      <c r="CK34">
        <v>657.921066666667</v>
      </c>
      <c r="CL34">
        <v>1300.00133333333</v>
      </c>
      <c r="CM34">
        <v>0.900000466666667</v>
      </c>
      <c r="CN34">
        <v>0.0999994033333333</v>
      </c>
      <c r="CO34">
        <v>0</v>
      </c>
      <c r="CP34">
        <v>1346.07633333333</v>
      </c>
      <c r="CQ34">
        <v>4.99979</v>
      </c>
      <c r="CR34">
        <v>17679.1666666667</v>
      </c>
      <c r="CS34">
        <v>11051.3033333333</v>
      </c>
      <c r="CT34">
        <v>46.562</v>
      </c>
      <c r="CU34">
        <v>49.0227333333333</v>
      </c>
      <c r="CV34">
        <v>47.5809</v>
      </c>
      <c r="CW34">
        <v>48.3812</v>
      </c>
      <c r="CX34">
        <v>48.5662</v>
      </c>
      <c r="CY34">
        <v>1165.502</v>
      </c>
      <c r="CZ34">
        <v>129.499333333333</v>
      </c>
      <c r="DA34">
        <v>0</v>
      </c>
      <c r="DB34">
        <v>67.7999999523163</v>
      </c>
      <c r="DC34">
        <v>0</v>
      </c>
      <c r="DD34">
        <v>1342.4332</v>
      </c>
      <c r="DE34">
        <v>-428.945383982223</v>
      </c>
      <c r="DF34">
        <v>-5252.56153131775</v>
      </c>
      <c r="DG34">
        <v>17634.232</v>
      </c>
      <c r="DH34">
        <v>15</v>
      </c>
      <c r="DI34">
        <v>1603827819.6</v>
      </c>
      <c r="DJ34" t="s">
        <v>338</v>
      </c>
      <c r="DK34">
        <v>1603827812.1</v>
      </c>
      <c r="DL34">
        <v>1603827819.6</v>
      </c>
      <c r="DM34">
        <v>3</v>
      </c>
      <c r="DN34">
        <v>0.126</v>
      </c>
      <c r="DO34">
        <v>-0.147</v>
      </c>
      <c r="DP34">
        <v>-0.1</v>
      </c>
      <c r="DQ34">
        <v>0.18</v>
      </c>
      <c r="DR34">
        <v>400</v>
      </c>
      <c r="DS34">
        <v>32</v>
      </c>
      <c r="DT34">
        <v>0.16</v>
      </c>
      <c r="DU34">
        <v>0.02</v>
      </c>
      <c r="DV34">
        <v>14.5426622366794</v>
      </c>
      <c r="DW34">
        <v>2.07803957088144</v>
      </c>
      <c r="DX34">
        <v>0.159195928648985</v>
      </c>
      <c r="DY34">
        <v>0</v>
      </c>
      <c r="DZ34">
        <v>-19.47609</v>
      </c>
      <c r="EA34">
        <v>-3.11884404894329</v>
      </c>
      <c r="EB34">
        <v>0.231665284911947</v>
      </c>
      <c r="EC34">
        <v>0</v>
      </c>
      <c r="ED34">
        <v>5.05864933333333</v>
      </c>
      <c r="EE34">
        <v>2.15609272525028</v>
      </c>
      <c r="EF34">
        <v>0.158668124480698</v>
      </c>
      <c r="EG34">
        <v>0</v>
      </c>
      <c r="EH34">
        <v>0</v>
      </c>
      <c r="EI34">
        <v>3</v>
      </c>
      <c r="EJ34" t="s">
        <v>349</v>
      </c>
      <c r="EK34">
        <v>100</v>
      </c>
      <c r="EL34">
        <v>100</v>
      </c>
      <c r="EM34">
        <v>-0.104</v>
      </c>
      <c r="EN34">
        <v>0.3795</v>
      </c>
      <c r="EO34">
        <v>-0.252479309335841</v>
      </c>
      <c r="EP34">
        <v>0.000608231501840576</v>
      </c>
      <c r="EQ34">
        <v>-6.15721122119998e-07</v>
      </c>
      <c r="ER34">
        <v>1.2304956265122e-10</v>
      </c>
      <c r="ES34">
        <v>0.180410000000002</v>
      </c>
      <c r="ET34">
        <v>0</v>
      </c>
      <c r="EU34">
        <v>0</v>
      </c>
      <c r="EV34">
        <v>0</v>
      </c>
      <c r="EW34">
        <v>4</v>
      </c>
      <c r="EX34">
        <v>2168</v>
      </c>
      <c r="EY34">
        <v>1</v>
      </c>
      <c r="EZ34">
        <v>28</v>
      </c>
      <c r="FA34">
        <v>26.8</v>
      </c>
      <c r="FB34">
        <v>26.7</v>
      </c>
      <c r="FC34">
        <v>2</v>
      </c>
      <c r="FD34">
        <v>510.417</v>
      </c>
      <c r="FE34">
        <v>127.364</v>
      </c>
      <c r="FF34">
        <v>35.2493</v>
      </c>
      <c r="FG34">
        <v>31.7109</v>
      </c>
      <c r="FH34">
        <v>29.9991</v>
      </c>
      <c r="FI34">
        <v>31.6311</v>
      </c>
      <c r="FJ34">
        <v>31.5835</v>
      </c>
      <c r="FK34">
        <v>20.1767</v>
      </c>
      <c r="FL34">
        <v>0</v>
      </c>
      <c r="FM34">
        <v>100</v>
      </c>
      <c r="FN34">
        <v>-999.9</v>
      </c>
      <c r="FO34">
        <v>400</v>
      </c>
      <c r="FP34">
        <v>35.5508</v>
      </c>
      <c r="FQ34">
        <v>101.276</v>
      </c>
      <c r="FR34">
        <v>101.18</v>
      </c>
    </row>
    <row r="35" spans="1:174">
      <c r="A35">
        <v>19</v>
      </c>
      <c r="B35">
        <v>1603829589.5</v>
      </c>
      <c r="C35">
        <v>3770</v>
      </c>
      <c r="D35" t="s">
        <v>381</v>
      </c>
      <c r="E35" t="s">
        <v>382</v>
      </c>
      <c r="F35" t="s">
        <v>383</v>
      </c>
      <c r="G35" t="s">
        <v>346</v>
      </c>
      <c r="H35">
        <v>1603829581.5</v>
      </c>
      <c r="I35">
        <f>CA35*AG35*(BW35-BX35)/(100*BP35*(1000-AG35*BW35))</f>
        <v>0</v>
      </c>
      <c r="J35">
        <f>CA35*AG35*(BV35-BU35*(1000-AG35*BX35)/(1000-AG35*BW35))/(100*BP35)</f>
        <v>0</v>
      </c>
      <c r="K35">
        <f>BU35 - IF(AG35&gt;1, J35*BP35*100.0/(AI35*CI35), 0)</f>
        <v>0</v>
      </c>
      <c r="L35">
        <f>((R35-I35/2)*K35-J35)/(R35+I35/2)</f>
        <v>0</v>
      </c>
      <c r="M35">
        <f>L35*(CB35+CC35)/1000.0</f>
        <v>0</v>
      </c>
      <c r="N35">
        <f>(BU35 - IF(AG35&gt;1, J35*BP35*100.0/(AI35*CI35), 0))*(CB35+CC35)/1000.0</f>
        <v>0</v>
      </c>
      <c r="O35">
        <f>2.0/((1/Q35-1/P35)+SIGN(Q35)*SQRT((1/Q35-1/P35)*(1/Q35-1/P35) + 4*BQ35/((BQ35+1)*(BQ35+1))*(2*1/Q35*1/P35-1/P35*1/P35)))</f>
        <v>0</v>
      </c>
      <c r="P35">
        <f>IF(LEFT(BR35,1)&lt;&gt;"0",IF(LEFT(BR35,1)="1",3.0,BS35),$D$5+$E$5*(CI35*CB35/($K$5*1000))+$F$5*(CI35*CB35/($K$5*1000))*MAX(MIN(BP35,$J$5),$I$5)*MAX(MIN(BP35,$J$5),$I$5)+$G$5*MAX(MIN(BP35,$J$5),$I$5)*(CI35*CB35/($K$5*1000))+$H$5*(CI35*CB35/($K$5*1000))*(CI35*CB35/($K$5*1000)))</f>
        <v>0</v>
      </c>
      <c r="Q35">
        <f>I35*(1000-(1000*0.61365*exp(17.502*U35/(240.97+U35))/(CB35+CC35)+BW35)/2)/(1000*0.61365*exp(17.502*U35/(240.97+U35))/(CB35+CC35)-BW35)</f>
        <v>0</v>
      </c>
      <c r="R35">
        <f>1/((BQ35+1)/(O35/1.6)+1/(P35/1.37)) + BQ35/((BQ35+1)/(O35/1.6) + BQ35/(P35/1.37))</f>
        <v>0</v>
      </c>
      <c r="S35">
        <f>(BM35*BO35)</f>
        <v>0</v>
      </c>
      <c r="T35">
        <f>(CD35+(S35+2*0.95*5.67E-8*(((CD35+$B$7)+273)^4-(CD35+273)^4)-44100*I35)/(1.84*29.3*P35+8*0.95*5.67E-8*(CD35+273)^3))</f>
        <v>0</v>
      </c>
      <c r="U35">
        <f>($C$7*CE35+$D$7*CF35+$E$7*T35)</f>
        <v>0</v>
      </c>
      <c r="V35">
        <f>0.61365*exp(17.502*U35/(240.97+U35))</f>
        <v>0</v>
      </c>
      <c r="W35">
        <f>(X35/Y35*100)</f>
        <v>0</v>
      </c>
      <c r="X35">
        <f>BW35*(CB35+CC35)/1000</f>
        <v>0</v>
      </c>
      <c r="Y35">
        <f>0.61365*exp(17.502*CD35/(240.97+CD35))</f>
        <v>0</v>
      </c>
      <c r="Z35">
        <f>(V35-BW35*(CB35+CC35)/1000)</f>
        <v>0</v>
      </c>
      <c r="AA35">
        <f>(-I35*44100)</f>
        <v>0</v>
      </c>
      <c r="AB35">
        <f>2*29.3*P35*0.92*(CD35-U35)</f>
        <v>0</v>
      </c>
      <c r="AC35">
        <f>2*0.95*5.67E-8*(((CD35+$B$7)+273)^4-(U35+273)^4)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MAX(0,($B$13+$C$13*CI35)/(1+$D$13*CI35)*CB35/(CD35+273)*$E$13)</f>
        <v>0</v>
      </c>
      <c r="AJ35" t="s">
        <v>291</v>
      </c>
      <c r="AK35">
        <v>15552.9</v>
      </c>
      <c r="AL35">
        <v>715.476923076923</v>
      </c>
      <c r="AM35">
        <v>3262.08</v>
      </c>
      <c r="AN35">
        <f>AM35-AL35</f>
        <v>0</v>
      </c>
      <c r="AO35">
        <f>AN35/AM35</f>
        <v>0</v>
      </c>
      <c r="AP35">
        <v>-0.577747479816223</v>
      </c>
      <c r="AQ35" t="s">
        <v>384</v>
      </c>
      <c r="AR35">
        <v>15423.5</v>
      </c>
      <c r="AS35">
        <v>869.59608</v>
      </c>
      <c r="AT35">
        <v>1059.65</v>
      </c>
      <c r="AU35">
        <f>1-AS35/AT35</f>
        <v>0</v>
      </c>
      <c r="AV35">
        <v>0.5</v>
      </c>
      <c r="AW35">
        <f>BM35</f>
        <v>0</v>
      </c>
      <c r="AX35">
        <f>J35</f>
        <v>0</v>
      </c>
      <c r="AY35">
        <f>AU35*AV35*AW35</f>
        <v>0</v>
      </c>
      <c r="AZ35">
        <f>BE35/AT35</f>
        <v>0</v>
      </c>
      <c r="BA35">
        <f>(AX35-AP35)/AW35</f>
        <v>0</v>
      </c>
      <c r="BB35">
        <f>(AM35-AT35)/AT35</f>
        <v>0</v>
      </c>
      <c r="BC35" t="s">
        <v>385</v>
      </c>
      <c r="BD35">
        <v>663.93</v>
      </c>
      <c r="BE35">
        <f>AT35-BD35</f>
        <v>0</v>
      </c>
      <c r="BF35">
        <f>(AT35-AS35)/(AT35-BD35)</f>
        <v>0</v>
      </c>
      <c r="BG35">
        <f>(AM35-AT35)/(AM35-BD35)</f>
        <v>0</v>
      </c>
      <c r="BH35">
        <f>(AT35-AS35)/(AT35-AL35)</f>
        <v>0</v>
      </c>
      <c r="BI35">
        <f>(AM35-AT35)/(AM35-AL35)</f>
        <v>0</v>
      </c>
      <c r="BJ35">
        <f>(BF35*BD35/AS35)</f>
        <v>0</v>
      </c>
      <c r="BK35">
        <f>(1-BJ35)</f>
        <v>0</v>
      </c>
      <c r="BL35">
        <f>$B$11*CJ35+$C$11*CK35+$F$11*CL35*(1-CO35)</f>
        <v>0</v>
      </c>
      <c r="BM35">
        <f>BL35*BN35</f>
        <v>0</v>
      </c>
      <c r="BN35">
        <f>($B$11*$D$9+$C$11*$D$9+$F$11*((CY35+CQ35)/MAX(CY35+CQ35+CZ35, 0.1)*$I$9+CZ35/MAX(CY35+CQ35+CZ35, 0.1)*$J$9))/($B$11+$C$11+$F$11)</f>
        <v>0</v>
      </c>
      <c r="BO35">
        <f>($B$11*$K$9+$C$11*$K$9+$F$11*((CY35+CQ35)/MAX(CY35+CQ35+CZ35, 0.1)*$P$9+CZ35/MAX(CY35+CQ35+CZ35, 0.1)*$Q$9))/($B$11+$C$11+$F$11)</f>
        <v>0</v>
      </c>
      <c r="BP35">
        <v>6</v>
      </c>
      <c r="BQ35">
        <v>0.5</v>
      </c>
      <c r="BR35" t="s">
        <v>294</v>
      </c>
      <c r="BS35">
        <v>2</v>
      </c>
      <c r="BT35">
        <v>1603829581.5</v>
      </c>
      <c r="BU35">
        <v>389.887709677419</v>
      </c>
      <c r="BV35">
        <v>400.023806451613</v>
      </c>
      <c r="BW35">
        <v>31.1524</v>
      </c>
      <c r="BX35">
        <v>28.2618580645161</v>
      </c>
      <c r="BY35">
        <v>389.989387096774</v>
      </c>
      <c r="BZ35">
        <v>30.8936064516129</v>
      </c>
      <c r="CA35">
        <v>499.994483870968</v>
      </c>
      <c r="CB35">
        <v>101.744225806452</v>
      </c>
      <c r="CC35">
        <v>0.0999414129032258</v>
      </c>
      <c r="CD35">
        <v>36.1908903225806</v>
      </c>
      <c r="CE35">
        <v>36.0183161290323</v>
      </c>
      <c r="CF35">
        <v>999.9</v>
      </c>
      <c r="CG35">
        <v>0</v>
      </c>
      <c r="CH35">
        <v>0</v>
      </c>
      <c r="CI35">
        <v>10000.1429032258</v>
      </c>
      <c r="CJ35">
        <v>0</v>
      </c>
      <c r="CK35">
        <v>531.597741935484</v>
      </c>
      <c r="CL35">
        <v>1299.97677419355</v>
      </c>
      <c r="CM35">
        <v>0.900003741935484</v>
      </c>
      <c r="CN35">
        <v>0.0999964419354839</v>
      </c>
      <c r="CO35">
        <v>0</v>
      </c>
      <c r="CP35">
        <v>872.456709677419</v>
      </c>
      <c r="CQ35">
        <v>4.99979</v>
      </c>
      <c r="CR35">
        <v>11998.7</v>
      </c>
      <c r="CS35">
        <v>11051.0838709677</v>
      </c>
      <c r="CT35">
        <v>47.048</v>
      </c>
      <c r="CU35">
        <v>49.52</v>
      </c>
      <c r="CV35">
        <v>48.1208709677419</v>
      </c>
      <c r="CW35">
        <v>48.75</v>
      </c>
      <c r="CX35">
        <v>49</v>
      </c>
      <c r="CY35">
        <v>1165.48580645161</v>
      </c>
      <c r="CZ35">
        <v>129.490967741935</v>
      </c>
      <c r="DA35">
        <v>0</v>
      </c>
      <c r="DB35">
        <v>119.700000047684</v>
      </c>
      <c r="DC35">
        <v>0</v>
      </c>
      <c r="DD35">
        <v>869.59608</v>
      </c>
      <c r="DE35">
        <v>-249.294538077089</v>
      </c>
      <c r="DF35">
        <v>-4380.79999375032</v>
      </c>
      <c r="DG35">
        <v>11949.324</v>
      </c>
      <c r="DH35">
        <v>15</v>
      </c>
      <c r="DI35">
        <v>1603827819.6</v>
      </c>
      <c r="DJ35" t="s">
        <v>338</v>
      </c>
      <c r="DK35">
        <v>1603827812.1</v>
      </c>
      <c r="DL35">
        <v>1603827819.6</v>
      </c>
      <c r="DM35">
        <v>3</v>
      </c>
      <c r="DN35">
        <v>0.126</v>
      </c>
      <c r="DO35">
        <v>-0.147</v>
      </c>
      <c r="DP35">
        <v>-0.1</v>
      </c>
      <c r="DQ35">
        <v>0.18</v>
      </c>
      <c r="DR35">
        <v>400</v>
      </c>
      <c r="DS35">
        <v>32</v>
      </c>
      <c r="DT35">
        <v>0.16</v>
      </c>
      <c r="DU35">
        <v>0.02</v>
      </c>
      <c r="DV35">
        <v>7.47745721697402</v>
      </c>
      <c r="DW35">
        <v>-0.126192630244452</v>
      </c>
      <c r="DX35">
        <v>0.0236386427493021</v>
      </c>
      <c r="DY35">
        <v>1</v>
      </c>
      <c r="DZ35">
        <v>-10.13751</v>
      </c>
      <c r="EA35">
        <v>-0.0175795328142663</v>
      </c>
      <c r="EB35">
        <v>0.0252741943491775</v>
      </c>
      <c r="EC35">
        <v>1</v>
      </c>
      <c r="ED35">
        <v>2.893105</v>
      </c>
      <c r="EE35">
        <v>0.546642847608457</v>
      </c>
      <c r="EF35">
        <v>0.0395499973662031</v>
      </c>
      <c r="EG35">
        <v>0</v>
      </c>
      <c r="EH35">
        <v>2</v>
      </c>
      <c r="EI35">
        <v>3</v>
      </c>
      <c r="EJ35" t="s">
        <v>312</v>
      </c>
      <c r="EK35">
        <v>100</v>
      </c>
      <c r="EL35">
        <v>100</v>
      </c>
      <c r="EM35">
        <v>-0.102</v>
      </c>
      <c r="EN35">
        <v>0.2572</v>
      </c>
      <c r="EO35">
        <v>-0.252479309335841</v>
      </c>
      <c r="EP35">
        <v>0.000608231501840576</v>
      </c>
      <c r="EQ35">
        <v>-6.15721122119998e-07</v>
      </c>
      <c r="ER35">
        <v>1.2304956265122e-10</v>
      </c>
      <c r="ES35">
        <v>-0.181433359823131</v>
      </c>
      <c r="ET35">
        <v>-0.00569765496608819</v>
      </c>
      <c r="EU35">
        <v>0.000722946965334274</v>
      </c>
      <c r="EV35">
        <v>-2.50093221867934e-06</v>
      </c>
      <c r="EW35">
        <v>4</v>
      </c>
      <c r="EX35">
        <v>2168</v>
      </c>
      <c r="EY35">
        <v>1</v>
      </c>
      <c r="EZ35">
        <v>28</v>
      </c>
      <c r="FA35">
        <v>29.6</v>
      </c>
      <c r="FB35">
        <v>29.5</v>
      </c>
      <c r="FC35">
        <v>2</v>
      </c>
      <c r="FD35">
        <v>508.63</v>
      </c>
      <c r="FE35">
        <v>134.955</v>
      </c>
      <c r="FF35">
        <v>35.0118</v>
      </c>
      <c r="FG35">
        <v>31.4644</v>
      </c>
      <c r="FH35">
        <v>29.9997</v>
      </c>
      <c r="FI35">
        <v>31.2895</v>
      </c>
      <c r="FJ35">
        <v>31.2452</v>
      </c>
      <c r="FK35">
        <v>20.1596</v>
      </c>
      <c r="FL35">
        <v>0</v>
      </c>
      <c r="FM35">
        <v>100</v>
      </c>
      <c r="FN35">
        <v>-999.9</v>
      </c>
      <c r="FO35">
        <v>400</v>
      </c>
      <c r="FP35">
        <v>36.9723</v>
      </c>
      <c r="FQ35">
        <v>101.328</v>
      </c>
      <c r="FR35">
        <v>101.21</v>
      </c>
    </row>
    <row r="36" spans="1:174">
      <c r="A36">
        <v>20</v>
      </c>
      <c r="B36">
        <v>1603829608</v>
      </c>
      <c r="C36">
        <v>3788.5</v>
      </c>
      <c r="D36" t="s">
        <v>386</v>
      </c>
      <c r="E36" t="s">
        <v>387</v>
      </c>
      <c r="F36" t="s">
        <v>383</v>
      </c>
      <c r="G36" t="s">
        <v>346</v>
      </c>
      <c r="H36">
        <v>1603829603.75</v>
      </c>
      <c r="I36">
        <f>CA36*AG36*(BW36-BX36)/(100*BP36*(1000-AG36*BW36))</f>
        <v>0</v>
      </c>
      <c r="J36">
        <f>CA36*AG36*(BV36-BU36*(1000-AG36*BX36)/(1000-AG36*BW36))/(100*BP36)</f>
        <v>0</v>
      </c>
      <c r="K36">
        <f>BU36 - IF(AG36&gt;1, J36*BP36*100.0/(AI36*CI36), 0)</f>
        <v>0</v>
      </c>
      <c r="L36">
        <f>((R36-I36/2)*K36-J36)/(R36+I36/2)</f>
        <v>0</v>
      </c>
      <c r="M36">
        <f>L36*(CB36+CC36)/1000.0</f>
        <v>0</v>
      </c>
      <c r="N36">
        <f>(BU36 - IF(AG36&gt;1, J36*BP36*100.0/(AI36*CI36), 0))*(CB36+CC36)/1000.0</f>
        <v>0</v>
      </c>
      <c r="O36">
        <f>2.0/((1/Q36-1/P36)+SIGN(Q36)*SQRT((1/Q36-1/P36)*(1/Q36-1/P36) + 4*BQ36/((BQ36+1)*(BQ36+1))*(2*1/Q36*1/P36-1/P36*1/P36)))</f>
        <v>0</v>
      </c>
      <c r="P36">
        <f>IF(LEFT(BR36,1)&lt;&gt;"0",IF(LEFT(BR36,1)="1",3.0,BS36),$D$5+$E$5*(CI36*CB36/($K$5*1000))+$F$5*(CI36*CB36/($K$5*1000))*MAX(MIN(BP36,$J$5),$I$5)*MAX(MIN(BP36,$J$5),$I$5)+$G$5*MAX(MIN(BP36,$J$5),$I$5)*(CI36*CB36/($K$5*1000))+$H$5*(CI36*CB36/($K$5*1000))*(CI36*CB36/($K$5*1000)))</f>
        <v>0</v>
      </c>
      <c r="Q36">
        <f>I36*(1000-(1000*0.61365*exp(17.502*U36/(240.97+U36))/(CB36+CC36)+BW36)/2)/(1000*0.61365*exp(17.502*U36/(240.97+U36))/(CB36+CC36)-BW36)</f>
        <v>0</v>
      </c>
      <c r="R36">
        <f>1/((BQ36+1)/(O36/1.6)+1/(P36/1.37)) + BQ36/((BQ36+1)/(O36/1.6) + BQ36/(P36/1.37))</f>
        <v>0</v>
      </c>
      <c r="S36">
        <f>(BM36*BO36)</f>
        <v>0</v>
      </c>
      <c r="T36">
        <f>(CD36+(S36+2*0.95*5.67E-8*(((CD36+$B$7)+273)^4-(CD36+273)^4)-44100*I36)/(1.84*29.3*P36+8*0.95*5.67E-8*(CD36+273)^3))</f>
        <v>0</v>
      </c>
      <c r="U36">
        <f>($C$7*CE36+$D$7*CF36+$E$7*T36)</f>
        <v>0</v>
      </c>
      <c r="V36">
        <f>0.61365*exp(17.502*U36/(240.97+U36))</f>
        <v>0</v>
      </c>
      <c r="W36">
        <f>(X36/Y36*100)</f>
        <v>0</v>
      </c>
      <c r="X36">
        <f>BW36*(CB36+CC36)/1000</f>
        <v>0</v>
      </c>
      <c r="Y36">
        <f>0.61365*exp(17.502*CD36/(240.97+CD36))</f>
        <v>0</v>
      </c>
      <c r="Z36">
        <f>(V36-BW36*(CB36+CC36)/1000)</f>
        <v>0</v>
      </c>
      <c r="AA36">
        <f>(-I36*44100)</f>
        <v>0</v>
      </c>
      <c r="AB36">
        <f>2*29.3*P36*0.92*(CD36-U36)</f>
        <v>0</v>
      </c>
      <c r="AC36">
        <f>2*0.95*5.67E-8*(((CD36+$B$7)+273)^4-(U36+273)^4)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MAX(0,($B$13+$C$13*CI36)/(1+$D$13*CI36)*CB36/(CD36+273)*$E$13)</f>
        <v>0</v>
      </c>
      <c r="AJ36" t="s">
        <v>291</v>
      </c>
      <c r="AK36">
        <v>15552.9</v>
      </c>
      <c r="AL36">
        <v>715.476923076923</v>
      </c>
      <c r="AM36">
        <v>3262.08</v>
      </c>
      <c r="AN36">
        <f>AM36-AL36</f>
        <v>0</v>
      </c>
      <c r="AO36">
        <f>AN36/AM36</f>
        <v>0</v>
      </c>
      <c r="AP36">
        <v>-0.577747479816223</v>
      </c>
      <c r="AQ36" t="s">
        <v>388</v>
      </c>
      <c r="AR36">
        <v>15421.7</v>
      </c>
      <c r="AS36">
        <v>875.251333333333</v>
      </c>
      <c r="AT36">
        <v>1028.52</v>
      </c>
      <c r="AU36">
        <f>1-AS36/AT36</f>
        <v>0</v>
      </c>
      <c r="AV36">
        <v>0.5</v>
      </c>
      <c r="AW36">
        <f>BM36</f>
        <v>0</v>
      </c>
      <c r="AX36">
        <f>J36</f>
        <v>0</v>
      </c>
      <c r="AY36">
        <f>AU36*AV36*AW36</f>
        <v>0</v>
      </c>
      <c r="AZ36">
        <f>BE36/AT36</f>
        <v>0</v>
      </c>
      <c r="BA36">
        <f>(AX36-AP36)/AW36</f>
        <v>0</v>
      </c>
      <c r="BB36">
        <f>(AM36-AT36)/AT36</f>
        <v>0</v>
      </c>
      <c r="BC36" t="s">
        <v>389</v>
      </c>
      <c r="BD36">
        <v>647.94</v>
      </c>
      <c r="BE36">
        <f>AT36-BD36</f>
        <v>0</v>
      </c>
      <c r="BF36">
        <f>(AT36-AS36)/(AT36-BD36)</f>
        <v>0</v>
      </c>
      <c r="BG36">
        <f>(AM36-AT36)/(AM36-BD36)</f>
        <v>0</v>
      </c>
      <c r="BH36">
        <f>(AT36-AS36)/(AT36-AL36)</f>
        <v>0</v>
      </c>
      <c r="BI36">
        <f>(AM36-AT36)/(AM36-AL36)</f>
        <v>0</v>
      </c>
      <c r="BJ36">
        <f>(BF36*BD36/AS36)</f>
        <v>0</v>
      </c>
      <c r="BK36">
        <f>(1-BJ36)</f>
        <v>0</v>
      </c>
      <c r="BL36">
        <f>$B$11*CJ36+$C$11*CK36+$F$11*CL36*(1-CO36)</f>
        <v>0</v>
      </c>
      <c r="BM36">
        <f>BL36*BN36</f>
        <v>0</v>
      </c>
      <c r="BN36">
        <f>($B$11*$D$9+$C$11*$D$9+$F$11*((CY36+CQ36)/MAX(CY36+CQ36+CZ36, 0.1)*$I$9+CZ36/MAX(CY36+CQ36+CZ36, 0.1)*$J$9))/($B$11+$C$11+$F$11)</f>
        <v>0</v>
      </c>
      <c r="BO36">
        <f>($B$11*$K$9+$C$11*$K$9+$F$11*((CY36+CQ36)/MAX(CY36+CQ36+CZ36, 0.1)*$P$9+CZ36/MAX(CY36+CQ36+CZ36, 0.1)*$Q$9))/($B$11+$C$11+$F$11)</f>
        <v>0</v>
      </c>
      <c r="BP36">
        <v>6</v>
      </c>
      <c r="BQ36">
        <v>0.5</v>
      </c>
      <c r="BR36" t="s">
        <v>294</v>
      </c>
      <c r="BS36">
        <v>2</v>
      </c>
      <c r="BT36">
        <v>1603829603.75</v>
      </c>
      <c r="BU36">
        <v>392.518125</v>
      </c>
      <c r="BV36">
        <v>400.04275</v>
      </c>
      <c r="BW36">
        <v>31.03700625</v>
      </c>
      <c r="BX36">
        <v>27.91388125</v>
      </c>
      <c r="BY36">
        <v>392.6191875</v>
      </c>
      <c r="BZ36">
        <v>30.78175625</v>
      </c>
      <c r="CA36">
        <v>500.029</v>
      </c>
      <c r="CB36">
        <v>101.7451875</v>
      </c>
      <c r="CC36">
        <v>0.10003546875</v>
      </c>
      <c r="CD36">
        <v>36.2137125</v>
      </c>
      <c r="CE36">
        <v>35.89476875</v>
      </c>
      <c r="CF36">
        <v>999.9</v>
      </c>
      <c r="CG36">
        <v>0</v>
      </c>
      <c r="CH36">
        <v>0</v>
      </c>
      <c r="CI36">
        <v>10010.00625</v>
      </c>
      <c r="CJ36">
        <v>0</v>
      </c>
      <c r="CK36">
        <v>570.8765</v>
      </c>
      <c r="CL36">
        <v>1300.129375</v>
      </c>
      <c r="CM36">
        <v>0.8999964375</v>
      </c>
      <c r="CN36">
        <v>0.10000355625</v>
      </c>
      <c r="CO36">
        <v>0</v>
      </c>
      <c r="CP36">
        <v>981.0705</v>
      </c>
      <c r="CQ36">
        <v>4.99979</v>
      </c>
      <c r="CR36">
        <v>13397.53125</v>
      </c>
      <c r="CS36">
        <v>11052.39375</v>
      </c>
      <c r="CT36">
        <v>47.194875</v>
      </c>
      <c r="CU36">
        <v>49.585625</v>
      </c>
      <c r="CV36">
        <v>48.187125</v>
      </c>
      <c r="CW36">
        <v>48.82775</v>
      </c>
      <c r="CX36">
        <v>49.069875</v>
      </c>
      <c r="CY36">
        <v>1165.611875</v>
      </c>
      <c r="CZ36">
        <v>129.5175</v>
      </c>
      <c r="DA36">
        <v>0</v>
      </c>
      <c r="DB36">
        <v>17.5999999046326</v>
      </c>
      <c r="DC36">
        <v>0</v>
      </c>
      <c r="DD36">
        <v>875.251333333333</v>
      </c>
      <c r="DE36">
        <v>956.266670952281</v>
      </c>
      <c r="DF36">
        <v>-27789.6712728463</v>
      </c>
      <c r="DG36">
        <v>12735.8674074074</v>
      </c>
      <c r="DH36">
        <v>15</v>
      </c>
      <c r="DI36">
        <v>1603827819.6</v>
      </c>
      <c r="DJ36" t="s">
        <v>338</v>
      </c>
      <c r="DK36">
        <v>1603827812.1</v>
      </c>
      <c r="DL36">
        <v>1603827819.6</v>
      </c>
      <c r="DM36">
        <v>3</v>
      </c>
      <c r="DN36">
        <v>0.126</v>
      </c>
      <c r="DO36">
        <v>-0.147</v>
      </c>
      <c r="DP36">
        <v>-0.1</v>
      </c>
      <c r="DQ36">
        <v>0.18</v>
      </c>
      <c r="DR36">
        <v>400</v>
      </c>
      <c r="DS36">
        <v>32</v>
      </c>
      <c r="DT36">
        <v>0.16</v>
      </c>
      <c r="DU36">
        <v>0.02</v>
      </c>
      <c r="DV36">
        <v>6.24303509581896</v>
      </c>
      <c r="DW36">
        <v>-13.8367523987437</v>
      </c>
      <c r="DX36">
        <v>1.08764459281762</v>
      </c>
      <c r="DY36">
        <v>0</v>
      </c>
      <c r="DZ36">
        <v>-8.72221933333333</v>
      </c>
      <c r="EA36">
        <v>16.4578080533927</v>
      </c>
      <c r="EB36">
        <v>1.28343853751016</v>
      </c>
      <c r="EC36">
        <v>0</v>
      </c>
      <c r="ED36">
        <v>3.14544066666667</v>
      </c>
      <c r="EE36">
        <v>-0.054488275862072</v>
      </c>
      <c r="EF36">
        <v>0.0826167850553923</v>
      </c>
      <c r="EG36">
        <v>1</v>
      </c>
      <c r="EH36">
        <v>1</v>
      </c>
      <c r="EI36">
        <v>3</v>
      </c>
      <c r="EJ36" t="s">
        <v>296</v>
      </c>
      <c r="EK36">
        <v>100</v>
      </c>
      <c r="EL36">
        <v>100</v>
      </c>
      <c r="EM36">
        <v>-0.102</v>
      </c>
      <c r="EN36">
        <v>0.2515</v>
      </c>
      <c r="EO36">
        <v>-0.252479309335841</v>
      </c>
      <c r="EP36">
        <v>0.000608231501840576</v>
      </c>
      <c r="EQ36">
        <v>-6.15721122119998e-07</v>
      </c>
      <c r="ER36">
        <v>1.2304956265122e-10</v>
      </c>
      <c r="ES36">
        <v>-0.181433359823131</v>
      </c>
      <c r="ET36">
        <v>-0.00569765496608819</v>
      </c>
      <c r="EU36">
        <v>0.000722946965334274</v>
      </c>
      <c r="EV36">
        <v>-2.50093221867934e-06</v>
      </c>
      <c r="EW36">
        <v>4</v>
      </c>
      <c r="EX36">
        <v>2168</v>
      </c>
      <c r="EY36">
        <v>1</v>
      </c>
      <c r="EZ36">
        <v>28</v>
      </c>
      <c r="FA36">
        <v>29.9</v>
      </c>
      <c r="FB36">
        <v>29.8</v>
      </c>
      <c r="FC36">
        <v>2</v>
      </c>
      <c r="FD36">
        <v>508.724</v>
      </c>
      <c r="FE36">
        <v>134.545</v>
      </c>
      <c r="FF36">
        <v>35.0014</v>
      </c>
      <c r="FG36">
        <v>31.4454</v>
      </c>
      <c r="FH36">
        <v>29.9996</v>
      </c>
      <c r="FI36">
        <v>31.2586</v>
      </c>
      <c r="FJ36">
        <v>31.2142</v>
      </c>
      <c r="FK36">
        <v>20.1566</v>
      </c>
      <c r="FL36">
        <v>0</v>
      </c>
      <c r="FM36">
        <v>100</v>
      </c>
      <c r="FN36">
        <v>-999.9</v>
      </c>
      <c r="FO36">
        <v>400</v>
      </c>
      <c r="FP36">
        <v>30.9709</v>
      </c>
      <c r="FQ36">
        <v>101.334</v>
      </c>
      <c r="FR36">
        <v>101.209</v>
      </c>
    </row>
    <row r="37" spans="1:174">
      <c r="A37">
        <v>21</v>
      </c>
      <c r="B37">
        <v>1603829745.5</v>
      </c>
      <c r="C37">
        <v>3926</v>
      </c>
      <c r="D37" t="s">
        <v>390</v>
      </c>
      <c r="E37" t="s">
        <v>391</v>
      </c>
      <c r="F37" t="s">
        <v>383</v>
      </c>
      <c r="G37" t="s">
        <v>346</v>
      </c>
      <c r="H37">
        <v>1603829737.5</v>
      </c>
      <c r="I37">
        <f>CA37*AG37*(BW37-BX37)/(100*BP37*(1000-AG37*BW37))</f>
        <v>0</v>
      </c>
      <c r="J37">
        <f>CA37*AG37*(BV37-BU37*(1000-AG37*BX37)/(1000-AG37*BW37))/(100*BP37)</f>
        <v>0</v>
      </c>
      <c r="K37">
        <f>BU37 - IF(AG37&gt;1, J37*BP37*100.0/(AI37*CI37), 0)</f>
        <v>0</v>
      </c>
      <c r="L37">
        <f>((R37-I37/2)*K37-J37)/(R37+I37/2)</f>
        <v>0</v>
      </c>
      <c r="M37">
        <f>L37*(CB37+CC37)/1000.0</f>
        <v>0</v>
      </c>
      <c r="N37">
        <f>(BU37 - IF(AG37&gt;1, J37*BP37*100.0/(AI37*CI37), 0))*(CB37+CC37)/1000.0</f>
        <v>0</v>
      </c>
      <c r="O37">
        <f>2.0/((1/Q37-1/P37)+SIGN(Q37)*SQRT((1/Q37-1/P37)*(1/Q37-1/P37) + 4*BQ37/((BQ37+1)*(BQ37+1))*(2*1/Q37*1/P37-1/P37*1/P37)))</f>
        <v>0</v>
      </c>
      <c r="P37">
        <f>IF(LEFT(BR37,1)&lt;&gt;"0",IF(LEFT(BR37,1)="1",3.0,BS37),$D$5+$E$5*(CI37*CB37/($K$5*1000))+$F$5*(CI37*CB37/($K$5*1000))*MAX(MIN(BP37,$J$5),$I$5)*MAX(MIN(BP37,$J$5),$I$5)+$G$5*MAX(MIN(BP37,$J$5),$I$5)*(CI37*CB37/($K$5*1000))+$H$5*(CI37*CB37/($K$5*1000))*(CI37*CB37/($K$5*1000)))</f>
        <v>0</v>
      </c>
      <c r="Q37">
        <f>I37*(1000-(1000*0.61365*exp(17.502*U37/(240.97+U37))/(CB37+CC37)+BW37)/2)/(1000*0.61365*exp(17.502*U37/(240.97+U37))/(CB37+CC37)-BW37)</f>
        <v>0</v>
      </c>
      <c r="R37">
        <f>1/((BQ37+1)/(O37/1.6)+1/(P37/1.37)) + BQ37/((BQ37+1)/(O37/1.6) + BQ37/(P37/1.37))</f>
        <v>0</v>
      </c>
      <c r="S37">
        <f>(BM37*BO37)</f>
        <v>0</v>
      </c>
      <c r="T37">
        <f>(CD37+(S37+2*0.95*5.67E-8*(((CD37+$B$7)+273)^4-(CD37+273)^4)-44100*I37)/(1.84*29.3*P37+8*0.95*5.67E-8*(CD37+273)^3))</f>
        <v>0</v>
      </c>
      <c r="U37">
        <f>($C$7*CE37+$D$7*CF37+$E$7*T37)</f>
        <v>0</v>
      </c>
      <c r="V37">
        <f>0.61365*exp(17.502*U37/(240.97+U37))</f>
        <v>0</v>
      </c>
      <c r="W37">
        <f>(X37/Y37*100)</f>
        <v>0</v>
      </c>
      <c r="X37">
        <f>BW37*(CB37+CC37)/1000</f>
        <v>0</v>
      </c>
      <c r="Y37">
        <f>0.61365*exp(17.502*CD37/(240.97+CD37))</f>
        <v>0</v>
      </c>
      <c r="Z37">
        <f>(V37-BW37*(CB37+CC37)/1000)</f>
        <v>0</v>
      </c>
      <c r="AA37">
        <f>(-I37*44100)</f>
        <v>0</v>
      </c>
      <c r="AB37">
        <f>2*29.3*P37*0.92*(CD37-U37)</f>
        <v>0</v>
      </c>
      <c r="AC37">
        <f>2*0.95*5.67E-8*(((CD37+$B$7)+273)^4-(U37+273)^4)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MAX(0,($B$13+$C$13*CI37)/(1+$D$13*CI37)*CB37/(CD37+273)*$E$13)</f>
        <v>0</v>
      </c>
      <c r="AJ37" t="s">
        <v>291</v>
      </c>
      <c r="AK37">
        <v>15552.9</v>
      </c>
      <c r="AL37">
        <v>715.476923076923</v>
      </c>
      <c r="AM37">
        <v>3262.08</v>
      </c>
      <c r="AN37">
        <f>AM37-AL37</f>
        <v>0</v>
      </c>
      <c r="AO37">
        <f>AN37/AM37</f>
        <v>0</v>
      </c>
      <c r="AP37">
        <v>-0.577747479816223</v>
      </c>
      <c r="AQ37" t="s">
        <v>392</v>
      </c>
      <c r="AR37">
        <v>15411.3</v>
      </c>
      <c r="AS37">
        <v>702.18848</v>
      </c>
      <c r="AT37">
        <v>830.41</v>
      </c>
      <c r="AU37">
        <f>1-AS37/AT37</f>
        <v>0</v>
      </c>
      <c r="AV37">
        <v>0.5</v>
      </c>
      <c r="AW37">
        <f>BM37</f>
        <v>0</v>
      </c>
      <c r="AX37">
        <f>J37</f>
        <v>0</v>
      </c>
      <c r="AY37">
        <f>AU37*AV37*AW37</f>
        <v>0</v>
      </c>
      <c r="AZ37">
        <f>BE37/AT37</f>
        <v>0</v>
      </c>
      <c r="BA37">
        <f>(AX37-AP37)/AW37</f>
        <v>0</v>
      </c>
      <c r="BB37">
        <f>(AM37-AT37)/AT37</f>
        <v>0</v>
      </c>
      <c r="BC37" t="s">
        <v>393</v>
      </c>
      <c r="BD37">
        <v>598.84</v>
      </c>
      <c r="BE37">
        <f>AT37-BD37</f>
        <v>0</v>
      </c>
      <c r="BF37">
        <f>(AT37-AS37)/(AT37-BD37)</f>
        <v>0</v>
      </c>
      <c r="BG37">
        <f>(AM37-AT37)/(AM37-BD37)</f>
        <v>0</v>
      </c>
      <c r="BH37">
        <f>(AT37-AS37)/(AT37-AL37)</f>
        <v>0</v>
      </c>
      <c r="BI37">
        <f>(AM37-AT37)/(AM37-AL37)</f>
        <v>0</v>
      </c>
      <c r="BJ37">
        <f>(BF37*BD37/AS37)</f>
        <v>0</v>
      </c>
      <c r="BK37">
        <f>(1-BJ37)</f>
        <v>0</v>
      </c>
      <c r="BL37">
        <f>$B$11*CJ37+$C$11*CK37+$F$11*CL37*(1-CO37)</f>
        <v>0</v>
      </c>
      <c r="BM37">
        <f>BL37*BN37</f>
        <v>0</v>
      </c>
      <c r="BN37">
        <f>($B$11*$D$9+$C$11*$D$9+$F$11*((CY37+CQ37)/MAX(CY37+CQ37+CZ37, 0.1)*$I$9+CZ37/MAX(CY37+CQ37+CZ37, 0.1)*$J$9))/($B$11+$C$11+$F$11)</f>
        <v>0</v>
      </c>
      <c r="BO37">
        <f>($B$11*$K$9+$C$11*$K$9+$F$11*((CY37+CQ37)/MAX(CY37+CQ37+CZ37, 0.1)*$P$9+CZ37/MAX(CY37+CQ37+CZ37, 0.1)*$Q$9))/($B$11+$C$11+$F$11)</f>
        <v>0</v>
      </c>
      <c r="BP37">
        <v>6</v>
      </c>
      <c r="BQ37">
        <v>0.5</v>
      </c>
      <c r="BR37" t="s">
        <v>294</v>
      </c>
      <c r="BS37">
        <v>2</v>
      </c>
      <c r="BT37">
        <v>1603829737.5</v>
      </c>
      <c r="BU37">
        <v>394.404129032258</v>
      </c>
      <c r="BV37">
        <v>399.999741935484</v>
      </c>
      <c r="BW37">
        <v>30.9239548387097</v>
      </c>
      <c r="BX37">
        <v>29.3651677419355</v>
      </c>
      <c r="BY37">
        <v>394.505032258064</v>
      </c>
      <c r="BZ37">
        <v>30.672164516129</v>
      </c>
      <c r="CA37">
        <v>500.01</v>
      </c>
      <c r="CB37">
        <v>101.738322580645</v>
      </c>
      <c r="CC37">
        <v>0.0999676774193548</v>
      </c>
      <c r="CD37">
        <v>36.5202290322581</v>
      </c>
      <c r="CE37">
        <v>36.2848774193548</v>
      </c>
      <c r="CF37">
        <v>999.9</v>
      </c>
      <c r="CG37">
        <v>0</v>
      </c>
      <c r="CH37">
        <v>0</v>
      </c>
      <c r="CI37">
        <v>9997.0064516129</v>
      </c>
      <c r="CJ37">
        <v>0</v>
      </c>
      <c r="CK37">
        <v>378.527387096774</v>
      </c>
      <c r="CL37">
        <v>1300.00322580645</v>
      </c>
      <c r="CM37">
        <v>0.899996</v>
      </c>
      <c r="CN37">
        <v>0.1000041</v>
      </c>
      <c r="CO37">
        <v>0</v>
      </c>
      <c r="CP37">
        <v>702.405612903226</v>
      </c>
      <c r="CQ37">
        <v>4.99979</v>
      </c>
      <c r="CR37">
        <v>9458.57225806452</v>
      </c>
      <c r="CS37">
        <v>11051.3064516129</v>
      </c>
      <c r="CT37">
        <v>47.812</v>
      </c>
      <c r="CU37">
        <v>50.1229677419355</v>
      </c>
      <c r="CV37">
        <v>48.7195161290323</v>
      </c>
      <c r="CW37">
        <v>49.4817096774194</v>
      </c>
      <c r="CX37">
        <v>49.673</v>
      </c>
      <c r="CY37">
        <v>1165.49806451613</v>
      </c>
      <c r="CZ37">
        <v>129.505161290323</v>
      </c>
      <c r="DA37">
        <v>0</v>
      </c>
      <c r="DB37">
        <v>49.5</v>
      </c>
      <c r="DC37">
        <v>0</v>
      </c>
      <c r="DD37">
        <v>702.18848</v>
      </c>
      <c r="DE37">
        <v>-17.9297692021221</v>
      </c>
      <c r="DF37">
        <v>-600.58307641547</v>
      </c>
      <c r="DG37">
        <v>9451.6232</v>
      </c>
      <c r="DH37">
        <v>15</v>
      </c>
      <c r="DI37">
        <v>1603827819.6</v>
      </c>
      <c r="DJ37" t="s">
        <v>338</v>
      </c>
      <c r="DK37">
        <v>1603827812.1</v>
      </c>
      <c r="DL37">
        <v>1603827819.6</v>
      </c>
      <c r="DM37">
        <v>3</v>
      </c>
      <c r="DN37">
        <v>0.126</v>
      </c>
      <c r="DO37">
        <v>-0.147</v>
      </c>
      <c r="DP37">
        <v>-0.1</v>
      </c>
      <c r="DQ37">
        <v>0.18</v>
      </c>
      <c r="DR37">
        <v>400</v>
      </c>
      <c r="DS37">
        <v>32</v>
      </c>
      <c r="DT37">
        <v>0.16</v>
      </c>
      <c r="DU37">
        <v>0.02</v>
      </c>
      <c r="DV37">
        <v>4.13442774899354</v>
      </c>
      <c r="DW37">
        <v>0.229194945556699</v>
      </c>
      <c r="DX37">
        <v>0.0241991863602734</v>
      </c>
      <c r="DY37">
        <v>1</v>
      </c>
      <c r="DZ37">
        <v>-5.59835766666667</v>
      </c>
      <c r="EA37">
        <v>-0.327161112347058</v>
      </c>
      <c r="EB37">
        <v>0.0318274879816523</v>
      </c>
      <c r="EC37">
        <v>0</v>
      </c>
      <c r="ED37">
        <v>1.560008</v>
      </c>
      <c r="EE37">
        <v>0.265970189099001</v>
      </c>
      <c r="EF37">
        <v>0.0193391381055792</v>
      </c>
      <c r="EG37">
        <v>0</v>
      </c>
      <c r="EH37">
        <v>1</v>
      </c>
      <c r="EI37">
        <v>3</v>
      </c>
      <c r="EJ37" t="s">
        <v>296</v>
      </c>
      <c r="EK37">
        <v>100</v>
      </c>
      <c r="EL37">
        <v>100</v>
      </c>
      <c r="EM37">
        <v>-0.1</v>
      </c>
      <c r="EN37">
        <v>0.2512</v>
      </c>
      <c r="EO37">
        <v>-0.252479309335841</v>
      </c>
      <c r="EP37">
        <v>0.000608231501840576</v>
      </c>
      <c r="EQ37">
        <v>-6.15721122119998e-07</v>
      </c>
      <c r="ER37">
        <v>1.2304956265122e-10</v>
      </c>
      <c r="ES37">
        <v>-0.181433359823131</v>
      </c>
      <c r="ET37">
        <v>-0.00569765496608819</v>
      </c>
      <c r="EU37">
        <v>0.000722946965334274</v>
      </c>
      <c r="EV37">
        <v>-2.50093221867934e-06</v>
      </c>
      <c r="EW37">
        <v>4</v>
      </c>
      <c r="EX37">
        <v>2168</v>
      </c>
      <c r="EY37">
        <v>1</v>
      </c>
      <c r="EZ37">
        <v>28</v>
      </c>
      <c r="FA37">
        <v>32.2</v>
      </c>
      <c r="FB37">
        <v>32.1</v>
      </c>
      <c r="FC37">
        <v>2</v>
      </c>
      <c r="FD37">
        <v>508.109</v>
      </c>
      <c r="FE37">
        <v>134.566</v>
      </c>
      <c r="FF37">
        <v>35.034</v>
      </c>
      <c r="FG37">
        <v>31.577</v>
      </c>
      <c r="FH37">
        <v>30.0009</v>
      </c>
      <c r="FI37">
        <v>31.2989</v>
      </c>
      <c r="FJ37">
        <v>31.2612</v>
      </c>
      <c r="FK37">
        <v>20.1828</v>
      </c>
      <c r="FL37">
        <v>0</v>
      </c>
      <c r="FM37">
        <v>100</v>
      </c>
      <c r="FN37">
        <v>-999.9</v>
      </c>
      <c r="FO37">
        <v>400</v>
      </c>
      <c r="FP37">
        <v>30.2759</v>
      </c>
      <c r="FQ37">
        <v>101.298</v>
      </c>
      <c r="FR37">
        <v>101.146</v>
      </c>
    </row>
    <row r="38" spans="1:174">
      <c r="A38">
        <v>22</v>
      </c>
      <c r="B38">
        <v>1603829901.5</v>
      </c>
      <c r="C38">
        <v>4082</v>
      </c>
      <c r="D38" t="s">
        <v>394</v>
      </c>
      <c r="E38" t="s">
        <v>395</v>
      </c>
      <c r="F38" t="s">
        <v>396</v>
      </c>
      <c r="G38" t="s">
        <v>370</v>
      </c>
      <c r="H38">
        <v>1603829893.75</v>
      </c>
      <c r="I38">
        <f>CA38*AG38*(BW38-BX38)/(100*BP38*(1000-AG38*BW38))</f>
        <v>0</v>
      </c>
      <c r="J38">
        <f>CA38*AG38*(BV38-BU38*(1000-AG38*BX38)/(1000-AG38*BW38))/(100*BP38)</f>
        <v>0</v>
      </c>
      <c r="K38">
        <f>BU38 - IF(AG38&gt;1, J38*BP38*100.0/(AI38*CI38), 0)</f>
        <v>0</v>
      </c>
      <c r="L38">
        <f>((R38-I38/2)*K38-J38)/(R38+I38/2)</f>
        <v>0</v>
      </c>
      <c r="M38">
        <f>L38*(CB38+CC38)/1000.0</f>
        <v>0</v>
      </c>
      <c r="N38">
        <f>(BU38 - IF(AG38&gt;1, J38*BP38*100.0/(AI38*CI38), 0))*(CB38+CC38)/1000.0</f>
        <v>0</v>
      </c>
      <c r="O38">
        <f>2.0/((1/Q38-1/P38)+SIGN(Q38)*SQRT((1/Q38-1/P38)*(1/Q38-1/P38) + 4*BQ38/((BQ38+1)*(BQ38+1))*(2*1/Q38*1/P38-1/P38*1/P38)))</f>
        <v>0</v>
      </c>
      <c r="P38">
        <f>IF(LEFT(BR38,1)&lt;&gt;"0",IF(LEFT(BR38,1)="1",3.0,BS38),$D$5+$E$5*(CI38*CB38/($K$5*1000))+$F$5*(CI38*CB38/($K$5*1000))*MAX(MIN(BP38,$J$5),$I$5)*MAX(MIN(BP38,$J$5),$I$5)+$G$5*MAX(MIN(BP38,$J$5),$I$5)*(CI38*CB38/($K$5*1000))+$H$5*(CI38*CB38/($K$5*1000))*(CI38*CB38/($K$5*1000)))</f>
        <v>0</v>
      </c>
      <c r="Q38">
        <f>I38*(1000-(1000*0.61365*exp(17.502*U38/(240.97+U38))/(CB38+CC38)+BW38)/2)/(1000*0.61365*exp(17.502*U38/(240.97+U38))/(CB38+CC38)-BW38)</f>
        <v>0</v>
      </c>
      <c r="R38">
        <f>1/((BQ38+1)/(O38/1.6)+1/(P38/1.37)) + BQ38/((BQ38+1)/(O38/1.6) + BQ38/(P38/1.37))</f>
        <v>0</v>
      </c>
      <c r="S38">
        <f>(BM38*BO38)</f>
        <v>0</v>
      </c>
      <c r="T38">
        <f>(CD38+(S38+2*0.95*5.67E-8*(((CD38+$B$7)+273)^4-(CD38+273)^4)-44100*I38)/(1.84*29.3*P38+8*0.95*5.67E-8*(CD38+273)^3))</f>
        <v>0</v>
      </c>
      <c r="U38">
        <f>($C$7*CE38+$D$7*CF38+$E$7*T38)</f>
        <v>0</v>
      </c>
      <c r="V38">
        <f>0.61365*exp(17.502*U38/(240.97+U38))</f>
        <v>0</v>
      </c>
      <c r="W38">
        <f>(X38/Y38*100)</f>
        <v>0</v>
      </c>
      <c r="X38">
        <f>BW38*(CB38+CC38)/1000</f>
        <v>0</v>
      </c>
      <c r="Y38">
        <f>0.61365*exp(17.502*CD38/(240.97+CD38))</f>
        <v>0</v>
      </c>
      <c r="Z38">
        <f>(V38-BW38*(CB38+CC38)/1000)</f>
        <v>0</v>
      </c>
      <c r="AA38">
        <f>(-I38*44100)</f>
        <v>0</v>
      </c>
      <c r="AB38">
        <f>2*29.3*P38*0.92*(CD38-U38)</f>
        <v>0</v>
      </c>
      <c r="AC38">
        <f>2*0.95*5.67E-8*(((CD38+$B$7)+273)^4-(U38+273)^4)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MAX(0,($B$13+$C$13*CI38)/(1+$D$13*CI38)*CB38/(CD38+273)*$E$13)</f>
        <v>0</v>
      </c>
      <c r="AJ38" t="s">
        <v>291</v>
      </c>
      <c r="AK38">
        <v>15552.9</v>
      </c>
      <c r="AL38">
        <v>715.476923076923</v>
      </c>
      <c r="AM38">
        <v>3262.08</v>
      </c>
      <c r="AN38">
        <f>AM38-AL38</f>
        <v>0</v>
      </c>
      <c r="AO38">
        <f>AN38/AM38</f>
        <v>0</v>
      </c>
      <c r="AP38">
        <v>-0.577747479816223</v>
      </c>
      <c r="AQ38" t="s">
        <v>397</v>
      </c>
      <c r="AR38">
        <v>15400.2</v>
      </c>
      <c r="AS38">
        <v>1163.9264</v>
      </c>
      <c r="AT38">
        <v>1530.39</v>
      </c>
      <c r="AU38">
        <f>1-AS38/AT38</f>
        <v>0</v>
      </c>
      <c r="AV38">
        <v>0.5</v>
      </c>
      <c r="AW38">
        <f>BM38</f>
        <v>0</v>
      </c>
      <c r="AX38">
        <f>J38</f>
        <v>0</v>
      </c>
      <c r="AY38">
        <f>AU38*AV38*AW38</f>
        <v>0</v>
      </c>
      <c r="AZ38">
        <f>BE38/AT38</f>
        <v>0</v>
      </c>
      <c r="BA38">
        <f>(AX38-AP38)/AW38</f>
        <v>0</v>
      </c>
      <c r="BB38">
        <f>(AM38-AT38)/AT38</f>
        <v>0</v>
      </c>
      <c r="BC38" t="s">
        <v>398</v>
      </c>
      <c r="BD38">
        <v>707.8</v>
      </c>
      <c r="BE38">
        <f>AT38-BD38</f>
        <v>0</v>
      </c>
      <c r="BF38">
        <f>(AT38-AS38)/(AT38-BD38)</f>
        <v>0</v>
      </c>
      <c r="BG38">
        <f>(AM38-AT38)/(AM38-BD38)</f>
        <v>0</v>
      </c>
      <c r="BH38">
        <f>(AT38-AS38)/(AT38-AL38)</f>
        <v>0</v>
      </c>
      <c r="BI38">
        <f>(AM38-AT38)/(AM38-AL38)</f>
        <v>0</v>
      </c>
      <c r="BJ38">
        <f>(BF38*BD38/AS38)</f>
        <v>0</v>
      </c>
      <c r="BK38">
        <f>(1-BJ38)</f>
        <v>0</v>
      </c>
      <c r="BL38">
        <f>$B$11*CJ38+$C$11*CK38+$F$11*CL38*(1-CO38)</f>
        <v>0</v>
      </c>
      <c r="BM38">
        <f>BL38*BN38</f>
        <v>0</v>
      </c>
      <c r="BN38">
        <f>($B$11*$D$9+$C$11*$D$9+$F$11*((CY38+CQ38)/MAX(CY38+CQ38+CZ38, 0.1)*$I$9+CZ38/MAX(CY38+CQ38+CZ38, 0.1)*$J$9))/($B$11+$C$11+$F$11)</f>
        <v>0</v>
      </c>
      <c r="BO38">
        <f>($B$11*$K$9+$C$11*$K$9+$F$11*((CY38+CQ38)/MAX(CY38+CQ38+CZ38, 0.1)*$P$9+CZ38/MAX(CY38+CQ38+CZ38, 0.1)*$Q$9))/($B$11+$C$11+$F$11)</f>
        <v>0</v>
      </c>
      <c r="BP38">
        <v>6</v>
      </c>
      <c r="BQ38">
        <v>0.5</v>
      </c>
      <c r="BR38" t="s">
        <v>294</v>
      </c>
      <c r="BS38">
        <v>2</v>
      </c>
      <c r="BT38">
        <v>1603829893.75</v>
      </c>
      <c r="BU38">
        <v>379.9359</v>
      </c>
      <c r="BV38">
        <v>399.987666666667</v>
      </c>
      <c r="BW38">
        <v>35.9429566666667</v>
      </c>
      <c r="BX38">
        <v>29.05317</v>
      </c>
      <c r="BY38">
        <v>380.039466666667</v>
      </c>
      <c r="BZ38">
        <v>35.5265066666667</v>
      </c>
      <c r="CA38">
        <v>500.0414</v>
      </c>
      <c r="CB38">
        <v>101.740433333333</v>
      </c>
      <c r="CC38">
        <v>0.100071376666667</v>
      </c>
      <c r="CD38">
        <v>36.35915</v>
      </c>
      <c r="CE38">
        <v>35.4230666666667</v>
      </c>
      <c r="CF38">
        <v>999.9</v>
      </c>
      <c r="CG38">
        <v>0</v>
      </c>
      <c r="CH38">
        <v>0</v>
      </c>
      <c r="CI38">
        <v>9996.87666666667</v>
      </c>
      <c r="CJ38">
        <v>0</v>
      </c>
      <c r="CK38">
        <v>716.466133333333</v>
      </c>
      <c r="CL38">
        <v>1299.97833333333</v>
      </c>
      <c r="CM38">
        <v>0.900005833333334</v>
      </c>
      <c r="CN38">
        <v>0.0999942166666667</v>
      </c>
      <c r="CO38">
        <v>0</v>
      </c>
      <c r="CP38">
        <v>1165.387</v>
      </c>
      <c r="CQ38">
        <v>4.99979</v>
      </c>
      <c r="CR38">
        <v>15306.9633333333</v>
      </c>
      <c r="CS38">
        <v>11051.1233333333</v>
      </c>
      <c r="CT38">
        <v>48.1332666666667</v>
      </c>
      <c r="CU38">
        <v>50.5641</v>
      </c>
      <c r="CV38">
        <v>49.187</v>
      </c>
      <c r="CW38">
        <v>49.7996</v>
      </c>
      <c r="CX38">
        <v>50.062</v>
      </c>
      <c r="CY38">
        <v>1165.48833333333</v>
      </c>
      <c r="CZ38">
        <v>129.490666666667</v>
      </c>
      <c r="DA38">
        <v>0</v>
      </c>
      <c r="DB38">
        <v>118.100000143051</v>
      </c>
      <c r="DC38">
        <v>0</v>
      </c>
      <c r="DD38">
        <v>1163.9264</v>
      </c>
      <c r="DE38">
        <v>-172.731538190744</v>
      </c>
      <c r="DF38">
        <v>-2228.30768946526</v>
      </c>
      <c r="DG38">
        <v>15288.432</v>
      </c>
      <c r="DH38">
        <v>15</v>
      </c>
      <c r="DI38">
        <v>1603827819.6</v>
      </c>
      <c r="DJ38" t="s">
        <v>338</v>
      </c>
      <c r="DK38">
        <v>1603827812.1</v>
      </c>
      <c r="DL38">
        <v>1603827819.6</v>
      </c>
      <c r="DM38">
        <v>3</v>
      </c>
      <c r="DN38">
        <v>0.126</v>
      </c>
      <c r="DO38">
        <v>-0.147</v>
      </c>
      <c r="DP38">
        <v>-0.1</v>
      </c>
      <c r="DQ38">
        <v>0.18</v>
      </c>
      <c r="DR38">
        <v>400</v>
      </c>
      <c r="DS38">
        <v>32</v>
      </c>
      <c r="DT38">
        <v>0.16</v>
      </c>
      <c r="DU38">
        <v>0.02</v>
      </c>
      <c r="DV38">
        <v>14.4486409757409</v>
      </c>
      <c r="DW38">
        <v>0.112759570016171</v>
      </c>
      <c r="DX38">
        <v>0.0234736952805005</v>
      </c>
      <c r="DY38">
        <v>1</v>
      </c>
      <c r="DZ38">
        <v>-20.0516833333333</v>
      </c>
      <c r="EA38">
        <v>-0.377526140155717</v>
      </c>
      <c r="EB38">
        <v>0.0403497631825624</v>
      </c>
      <c r="EC38">
        <v>0</v>
      </c>
      <c r="ED38">
        <v>6.88979366666667</v>
      </c>
      <c r="EE38">
        <v>0.715582558398228</v>
      </c>
      <c r="EF38">
        <v>0.0520662905332125</v>
      </c>
      <c r="EG38">
        <v>0</v>
      </c>
      <c r="EH38">
        <v>1</v>
      </c>
      <c r="EI38">
        <v>3</v>
      </c>
      <c r="EJ38" t="s">
        <v>296</v>
      </c>
      <c r="EK38">
        <v>100</v>
      </c>
      <c r="EL38">
        <v>100</v>
      </c>
      <c r="EM38">
        <v>-0.104</v>
      </c>
      <c r="EN38">
        <v>0.4207</v>
      </c>
      <c r="EO38">
        <v>-0.252479309335841</v>
      </c>
      <c r="EP38">
        <v>0.000608231501840576</v>
      </c>
      <c r="EQ38">
        <v>-6.15721122119998e-07</v>
      </c>
      <c r="ER38">
        <v>1.2304956265122e-10</v>
      </c>
      <c r="ES38">
        <v>0.180410000000002</v>
      </c>
      <c r="ET38">
        <v>0</v>
      </c>
      <c r="EU38">
        <v>0</v>
      </c>
      <c r="EV38">
        <v>0</v>
      </c>
      <c r="EW38">
        <v>4</v>
      </c>
      <c r="EX38">
        <v>2168</v>
      </c>
      <c r="EY38">
        <v>1</v>
      </c>
      <c r="EZ38">
        <v>28</v>
      </c>
      <c r="FA38">
        <v>34.8</v>
      </c>
      <c r="FB38">
        <v>34.7</v>
      </c>
      <c r="FC38">
        <v>2</v>
      </c>
      <c r="FD38">
        <v>510.54</v>
      </c>
      <c r="FE38">
        <v>136.185</v>
      </c>
      <c r="FF38">
        <v>35.1164</v>
      </c>
      <c r="FG38">
        <v>31.724</v>
      </c>
      <c r="FH38">
        <v>30.0005</v>
      </c>
      <c r="FI38">
        <v>31.3901</v>
      </c>
      <c r="FJ38">
        <v>31.327</v>
      </c>
      <c r="FK38">
        <v>20.1908</v>
      </c>
      <c r="FL38">
        <v>0</v>
      </c>
      <c r="FM38">
        <v>100</v>
      </c>
      <c r="FN38">
        <v>-999.9</v>
      </c>
      <c r="FO38">
        <v>400</v>
      </c>
      <c r="FP38">
        <v>40.8996</v>
      </c>
      <c r="FQ38">
        <v>101.225</v>
      </c>
      <c r="FR38">
        <v>101.173</v>
      </c>
    </row>
    <row r="39" spans="1:174">
      <c r="A39">
        <v>23</v>
      </c>
      <c r="B39">
        <v>1603829993.5</v>
      </c>
      <c r="C39">
        <v>4174</v>
      </c>
      <c r="D39" t="s">
        <v>399</v>
      </c>
      <c r="E39" t="s">
        <v>400</v>
      </c>
      <c r="F39" t="s">
        <v>396</v>
      </c>
      <c r="G39" t="s">
        <v>370</v>
      </c>
      <c r="H39">
        <v>1603829985.5</v>
      </c>
      <c r="I39">
        <f>CA39*AG39*(BW39-BX39)/(100*BP39*(1000-AG39*BW39))</f>
        <v>0</v>
      </c>
      <c r="J39">
        <f>CA39*AG39*(BV39-BU39*(1000-AG39*BX39)/(1000-AG39*BW39))/(100*BP39)</f>
        <v>0</v>
      </c>
      <c r="K39">
        <f>BU39 - IF(AG39&gt;1, J39*BP39*100.0/(AI39*CI39), 0)</f>
        <v>0</v>
      </c>
      <c r="L39">
        <f>((R39-I39/2)*K39-J39)/(R39+I39/2)</f>
        <v>0</v>
      </c>
      <c r="M39">
        <f>L39*(CB39+CC39)/1000.0</f>
        <v>0</v>
      </c>
      <c r="N39">
        <f>(BU39 - IF(AG39&gt;1, J39*BP39*100.0/(AI39*CI39), 0))*(CB39+CC39)/1000.0</f>
        <v>0</v>
      </c>
      <c r="O39">
        <f>2.0/((1/Q39-1/P39)+SIGN(Q39)*SQRT((1/Q39-1/P39)*(1/Q39-1/P39) + 4*BQ39/((BQ39+1)*(BQ39+1))*(2*1/Q39*1/P39-1/P39*1/P39)))</f>
        <v>0</v>
      </c>
      <c r="P39">
        <f>IF(LEFT(BR39,1)&lt;&gt;"0",IF(LEFT(BR39,1)="1",3.0,BS39),$D$5+$E$5*(CI39*CB39/($K$5*1000))+$F$5*(CI39*CB39/($K$5*1000))*MAX(MIN(BP39,$J$5),$I$5)*MAX(MIN(BP39,$J$5),$I$5)+$G$5*MAX(MIN(BP39,$J$5),$I$5)*(CI39*CB39/($K$5*1000))+$H$5*(CI39*CB39/($K$5*1000))*(CI39*CB39/($K$5*1000)))</f>
        <v>0</v>
      </c>
      <c r="Q39">
        <f>I39*(1000-(1000*0.61365*exp(17.502*U39/(240.97+U39))/(CB39+CC39)+BW39)/2)/(1000*0.61365*exp(17.502*U39/(240.97+U39))/(CB39+CC39)-BW39)</f>
        <v>0</v>
      </c>
      <c r="R39">
        <f>1/((BQ39+1)/(O39/1.6)+1/(P39/1.37)) + BQ39/((BQ39+1)/(O39/1.6) + BQ39/(P39/1.37))</f>
        <v>0</v>
      </c>
      <c r="S39">
        <f>(BM39*BO39)</f>
        <v>0</v>
      </c>
      <c r="T39">
        <f>(CD39+(S39+2*0.95*5.67E-8*(((CD39+$B$7)+273)^4-(CD39+273)^4)-44100*I39)/(1.84*29.3*P39+8*0.95*5.67E-8*(CD39+273)^3))</f>
        <v>0</v>
      </c>
      <c r="U39">
        <f>($C$7*CE39+$D$7*CF39+$E$7*T39)</f>
        <v>0</v>
      </c>
      <c r="V39">
        <f>0.61365*exp(17.502*U39/(240.97+U39))</f>
        <v>0</v>
      </c>
      <c r="W39">
        <f>(X39/Y39*100)</f>
        <v>0</v>
      </c>
      <c r="X39">
        <f>BW39*(CB39+CC39)/1000</f>
        <v>0</v>
      </c>
      <c r="Y39">
        <f>0.61365*exp(17.502*CD39/(240.97+CD39))</f>
        <v>0</v>
      </c>
      <c r="Z39">
        <f>(V39-BW39*(CB39+CC39)/1000)</f>
        <v>0</v>
      </c>
      <c r="AA39">
        <f>(-I39*44100)</f>
        <v>0</v>
      </c>
      <c r="AB39">
        <f>2*29.3*P39*0.92*(CD39-U39)</f>
        <v>0</v>
      </c>
      <c r="AC39">
        <f>2*0.95*5.67E-8*(((CD39+$B$7)+273)^4-(U39+273)^4)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MAX(0,($B$13+$C$13*CI39)/(1+$D$13*CI39)*CB39/(CD39+273)*$E$13)</f>
        <v>0</v>
      </c>
      <c r="AJ39" t="s">
        <v>291</v>
      </c>
      <c r="AK39">
        <v>15552.9</v>
      </c>
      <c r="AL39">
        <v>715.476923076923</v>
      </c>
      <c r="AM39">
        <v>3262.08</v>
      </c>
      <c r="AN39">
        <f>AM39-AL39</f>
        <v>0</v>
      </c>
      <c r="AO39">
        <f>AN39/AM39</f>
        <v>0</v>
      </c>
      <c r="AP39">
        <v>-0.577747479816223</v>
      </c>
      <c r="AQ39" t="s">
        <v>401</v>
      </c>
      <c r="AR39">
        <v>15423.1</v>
      </c>
      <c r="AS39">
        <v>1241.7164</v>
      </c>
      <c r="AT39">
        <v>1719.09</v>
      </c>
      <c r="AU39">
        <f>1-AS39/AT39</f>
        <v>0</v>
      </c>
      <c r="AV39">
        <v>0.5</v>
      </c>
      <c r="AW39">
        <f>BM39</f>
        <v>0</v>
      </c>
      <c r="AX39">
        <f>J39</f>
        <v>0</v>
      </c>
      <c r="AY39">
        <f>AU39*AV39*AW39</f>
        <v>0</v>
      </c>
      <c r="AZ39">
        <f>BE39/AT39</f>
        <v>0</v>
      </c>
      <c r="BA39">
        <f>(AX39-AP39)/AW39</f>
        <v>0</v>
      </c>
      <c r="BB39">
        <f>(AM39-AT39)/AT39</f>
        <v>0</v>
      </c>
      <c r="BC39" t="s">
        <v>402</v>
      </c>
      <c r="BD39">
        <v>707.69</v>
      </c>
      <c r="BE39">
        <f>AT39-BD39</f>
        <v>0</v>
      </c>
      <c r="BF39">
        <f>(AT39-AS39)/(AT39-BD39)</f>
        <v>0</v>
      </c>
      <c r="BG39">
        <f>(AM39-AT39)/(AM39-BD39)</f>
        <v>0</v>
      </c>
      <c r="BH39">
        <f>(AT39-AS39)/(AT39-AL39)</f>
        <v>0</v>
      </c>
      <c r="BI39">
        <f>(AM39-AT39)/(AM39-AL39)</f>
        <v>0</v>
      </c>
      <c r="BJ39">
        <f>(BF39*BD39/AS39)</f>
        <v>0</v>
      </c>
      <c r="BK39">
        <f>(1-BJ39)</f>
        <v>0</v>
      </c>
      <c r="BL39">
        <f>$B$11*CJ39+$C$11*CK39+$F$11*CL39*(1-CO39)</f>
        <v>0</v>
      </c>
      <c r="BM39">
        <f>BL39*BN39</f>
        <v>0</v>
      </c>
      <c r="BN39">
        <f>($B$11*$D$9+$C$11*$D$9+$F$11*((CY39+CQ39)/MAX(CY39+CQ39+CZ39, 0.1)*$I$9+CZ39/MAX(CY39+CQ39+CZ39, 0.1)*$J$9))/($B$11+$C$11+$F$11)</f>
        <v>0</v>
      </c>
      <c r="BO39">
        <f>($B$11*$K$9+$C$11*$K$9+$F$11*((CY39+CQ39)/MAX(CY39+CQ39+CZ39, 0.1)*$P$9+CZ39/MAX(CY39+CQ39+CZ39, 0.1)*$Q$9))/($B$11+$C$11+$F$11)</f>
        <v>0</v>
      </c>
      <c r="BP39">
        <v>6</v>
      </c>
      <c r="BQ39">
        <v>0.5</v>
      </c>
      <c r="BR39" t="s">
        <v>294</v>
      </c>
      <c r="BS39">
        <v>2</v>
      </c>
      <c r="BT39">
        <v>1603829985.5</v>
      </c>
      <c r="BU39">
        <v>376.899419354839</v>
      </c>
      <c r="BV39">
        <v>399.982419354839</v>
      </c>
      <c r="BW39">
        <v>36.7989064516129</v>
      </c>
      <c r="BX39">
        <v>29.4213129032258</v>
      </c>
      <c r="BY39">
        <v>377.003483870968</v>
      </c>
      <c r="BZ39">
        <v>36.3522387096774</v>
      </c>
      <c r="CA39">
        <v>500.017258064516</v>
      </c>
      <c r="CB39">
        <v>101.743419354839</v>
      </c>
      <c r="CC39">
        <v>0.100018032258065</v>
      </c>
      <c r="CD39">
        <v>36.3123677419355</v>
      </c>
      <c r="CE39">
        <v>35.1351935483871</v>
      </c>
      <c r="CF39">
        <v>999.9</v>
      </c>
      <c r="CG39">
        <v>0</v>
      </c>
      <c r="CH39">
        <v>0</v>
      </c>
      <c r="CI39">
        <v>9995.27258064516</v>
      </c>
      <c r="CJ39">
        <v>0</v>
      </c>
      <c r="CK39">
        <v>840.135096774193</v>
      </c>
      <c r="CL39">
        <v>1299.95903225806</v>
      </c>
      <c r="CM39">
        <v>0.899999225806452</v>
      </c>
      <c r="CN39">
        <v>0.100000770967742</v>
      </c>
      <c r="CO39">
        <v>0</v>
      </c>
      <c r="CP39">
        <v>1245.41419354839</v>
      </c>
      <c r="CQ39">
        <v>4.99979</v>
      </c>
      <c r="CR39">
        <v>16346.0548387097</v>
      </c>
      <c r="CS39">
        <v>11050.9516129032</v>
      </c>
      <c r="CT39">
        <v>48.312</v>
      </c>
      <c r="CU39">
        <v>50.798</v>
      </c>
      <c r="CV39">
        <v>49.312</v>
      </c>
      <c r="CW39">
        <v>49.9979677419355</v>
      </c>
      <c r="CX39">
        <v>50.187</v>
      </c>
      <c r="CY39">
        <v>1165.46193548387</v>
      </c>
      <c r="CZ39">
        <v>129.497741935484</v>
      </c>
      <c r="DA39">
        <v>0</v>
      </c>
      <c r="DB39">
        <v>91.5</v>
      </c>
      <c r="DC39">
        <v>0</v>
      </c>
      <c r="DD39">
        <v>1241.7164</v>
      </c>
      <c r="DE39">
        <v>-209.557692296078</v>
      </c>
      <c r="DF39">
        <v>-2700.33846157947</v>
      </c>
      <c r="DG39">
        <v>16298.536</v>
      </c>
      <c r="DH39">
        <v>15</v>
      </c>
      <c r="DI39">
        <v>1603827819.6</v>
      </c>
      <c r="DJ39" t="s">
        <v>338</v>
      </c>
      <c r="DK39">
        <v>1603827812.1</v>
      </c>
      <c r="DL39">
        <v>1603827819.6</v>
      </c>
      <c r="DM39">
        <v>3</v>
      </c>
      <c r="DN39">
        <v>0.126</v>
      </c>
      <c r="DO39">
        <v>-0.147</v>
      </c>
      <c r="DP39">
        <v>-0.1</v>
      </c>
      <c r="DQ39">
        <v>0.18</v>
      </c>
      <c r="DR39">
        <v>400</v>
      </c>
      <c r="DS39">
        <v>32</v>
      </c>
      <c r="DT39">
        <v>0.16</v>
      </c>
      <c r="DU39">
        <v>0.02</v>
      </c>
      <c r="DV39">
        <v>16.8302522297256</v>
      </c>
      <c r="DW39">
        <v>-0.0250269259951027</v>
      </c>
      <c r="DX39">
        <v>0.0280165982487604</v>
      </c>
      <c r="DY39">
        <v>1</v>
      </c>
      <c r="DZ39">
        <v>-23.08216</v>
      </c>
      <c r="EA39">
        <v>-0.11673236929929</v>
      </c>
      <c r="EB39">
        <v>0.0342094002675679</v>
      </c>
      <c r="EC39">
        <v>1</v>
      </c>
      <c r="ED39">
        <v>7.37880233333333</v>
      </c>
      <c r="EE39">
        <v>0.222849477196886</v>
      </c>
      <c r="EF39">
        <v>0.0165075485123894</v>
      </c>
      <c r="EG39">
        <v>0</v>
      </c>
      <c r="EH39">
        <v>2</v>
      </c>
      <c r="EI39">
        <v>3</v>
      </c>
      <c r="EJ39" t="s">
        <v>312</v>
      </c>
      <c r="EK39">
        <v>100</v>
      </c>
      <c r="EL39">
        <v>100</v>
      </c>
      <c r="EM39">
        <v>-0.104</v>
      </c>
      <c r="EN39">
        <v>0.4497</v>
      </c>
      <c r="EO39">
        <v>-0.252479309335841</v>
      </c>
      <c r="EP39">
        <v>0.000608231501840576</v>
      </c>
      <c r="EQ39">
        <v>-6.15721122119998e-07</v>
      </c>
      <c r="ER39">
        <v>1.2304956265122e-10</v>
      </c>
      <c r="ES39">
        <v>0.180410000000002</v>
      </c>
      <c r="ET39">
        <v>0</v>
      </c>
      <c r="EU39">
        <v>0</v>
      </c>
      <c r="EV39">
        <v>0</v>
      </c>
      <c r="EW39">
        <v>4</v>
      </c>
      <c r="EX39">
        <v>2168</v>
      </c>
      <c r="EY39">
        <v>1</v>
      </c>
      <c r="EZ39">
        <v>28</v>
      </c>
      <c r="FA39">
        <v>36.4</v>
      </c>
      <c r="FB39">
        <v>36.2</v>
      </c>
      <c r="FC39">
        <v>2</v>
      </c>
      <c r="FD39">
        <v>504.828</v>
      </c>
      <c r="FE39">
        <v>128.722</v>
      </c>
      <c r="FF39">
        <v>35.1213</v>
      </c>
      <c r="FG39">
        <v>31.7872</v>
      </c>
      <c r="FH39">
        <v>30.0005</v>
      </c>
      <c r="FI39">
        <v>31.4433</v>
      </c>
      <c r="FJ39">
        <v>31.3835</v>
      </c>
      <c r="FK39">
        <v>20.2027</v>
      </c>
      <c r="FL39">
        <v>0</v>
      </c>
      <c r="FM39">
        <v>100</v>
      </c>
      <c r="FN39">
        <v>-999.9</v>
      </c>
      <c r="FO39">
        <v>400</v>
      </c>
      <c r="FP39">
        <v>35.4101</v>
      </c>
      <c r="FQ39">
        <v>101.214</v>
      </c>
      <c r="FR39">
        <v>101.14</v>
      </c>
    </row>
    <row r="40" spans="1:174">
      <c r="A40">
        <v>24</v>
      </c>
      <c r="B40">
        <v>1603830134</v>
      </c>
      <c r="C40">
        <v>4314.5</v>
      </c>
      <c r="D40" t="s">
        <v>403</v>
      </c>
      <c r="E40" t="s">
        <v>404</v>
      </c>
      <c r="F40" t="s">
        <v>324</v>
      </c>
      <c r="G40" t="s">
        <v>405</v>
      </c>
      <c r="H40">
        <v>1603830126.25</v>
      </c>
      <c r="I40">
        <f>CA40*AG40*(BW40-BX40)/(100*BP40*(1000-AG40*BW40))</f>
        <v>0</v>
      </c>
      <c r="J40">
        <f>CA40*AG40*(BV40-BU40*(1000-AG40*BX40)/(1000-AG40*BW40))/(100*BP40)</f>
        <v>0</v>
      </c>
      <c r="K40">
        <f>BU40 - IF(AG40&gt;1, J40*BP40*100.0/(AI40*CI40), 0)</f>
        <v>0</v>
      </c>
      <c r="L40">
        <f>((R40-I40/2)*K40-J40)/(R40+I40/2)</f>
        <v>0</v>
      </c>
      <c r="M40">
        <f>L40*(CB40+CC40)/1000.0</f>
        <v>0</v>
      </c>
      <c r="N40">
        <f>(BU40 - IF(AG40&gt;1, J40*BP40*100.0/(AI40*CI40), 0))*(CB40+CC40)/1000.0</f>
        <v>0</v>
      </c>
      <c r="O40">
        <f>2.0/((1/Q40-1/P40)+SIGN(Q40)*SQRT((1/Q40-1/P40)*(1/Q40-1/P40) + 4*BQ40/((BQ40+1)*(BQ40+1))*(2*1/Q40*1/P40-1/P40*1/P40)))</f>
        <v>0</v>
      </c>
      <c r="P40">
        <f>IF(LEFT(BR40,1)&lt;&gt;"0",IF(LEFT(BR40,1)="1",3.0,BS40),$D$5+$E$5*(CI40*CB40/($K$5*1000))+$F$5*(CI40*CB40/($K$5*1000))*MAX(MIN(BP40,$J$5),$I$5)*MAX(MIN(BP40,$J$5),$I$5)+$G$5*MAX(MIN(BP40,$J$5),$I$5)*(CI40*CB40/($K$5*1000))+$H$5*(CI40*CB40/($K$5*1000))*(CI40*CB40/($K$5*1000)))</f>
        <v>0</v>
      </c>
      <c r="Q40">
        <f>I40*(1000-(1000*0.61365*exp(17.502*U40/(240.97+U40))/(CB40+CC40)+BW40)/2)/(1000*0.61365*exp(17.502*U40/(240.97+U40))/(CB40+CC40)-BW40)</f>
        <v>0</v>
      </c>
      <c r="R40">
        <f>1/((BQ40+1)/(O40/1.6)+1/(P40/1.37)) + BQ40/((BQ40+1)/(O40/1.6) + BQ40/(P40/1.37))</f>
        <v>0</v>
      </c>
      <c r="S40">
        <f>(BM40*BO40)</f>
        <v>0</v>
      </c>
      <c r="T40">
        <f>(CD40+(S40+2*0.95*5.67E-8*(((CD40+$B$7)+273)^4-(CD40+273)^4)-44100*I40)/(1.84*29.3*P40+8*0.95*5.67E-8*(CD40+273)^3))</f>
        <v>0</v>
      </c>
      <c r="U40">
        <f>($C$7*CE40+$D$7*CF40+$E$7*T40)</f>
        <v>0</v>
      </c>
      <c r="V40">
        <f>0.61365*exp(17.502*U40/(240.97+U40))</f>
        <v>0</v>
      </c>
      <c r="W40">
        <f>(X40/Y40*100)</f>
        <v>0</v>
      </c>
      <c r="X40">
        <f>BW40*(CB40+CC40)/1000</f>
        <v>0</v>
      </c>
      <c r="Y40">
        <f>0.61365*exp(17.502*CD40/(240.97+CD40))</f>
        <v>0</v>
      </c>
      <c r="Z40">
        <f>(V40-BW40*(CB40+CC40)/1000)</f>
        <v>0</v>
      </c>
      <c r="AA40">
        <f>(-I40*44100)</f>
        <v>0</v>
      </c>
      <c r="AB40">
        <f>2*29.3*P40*0.92*(CD40-U40)</f>
        <v>0</v>
      </c>
      <c r="AC40">
        <f>2*0.95*5.67E-8*(((CD40+$B$7)+273)^4-(U40+273)^4)</f>
        <v>0</v>
      </c>
      <c r="AD40">
        <f>S40+AC40+AA40+AB40</f>
        <v>0</v>
      </c>
      <c r="AE40">
        <v>7</v>
      </c>
      <c r="AF40">
        <v>1</v>
      </c>
      <c r="AG40">
        <f>IF(AE40*$H$13&gt;=AI40,1.0,(AI40/(AI40-AE40*$H$13)))</f>
        <v>0</v>
      </c>
      <c r="AH40">
        <f>(AG40-1)*100</f>
        <v>0</v>
      </c>
      <c r="AI40">
        <f>MAX(0,($B$13+$C$13*CI40)/(1+$D$13*CI40)*CB40/(CD40+273)*$E$13)</f>
        <v>0</v>
      </c>
      <c r="AJ40" t="s">
        <v>291</v>
      </c>
      <c r="AK40">
        <v>15552.9</v>
      </c>
      <c r="AL40">
        <v>715.476923076923</v>
      </c>
      <c r="AM40">
        <v>3262.08</v>
      </c>
      <c r="AN40">
        <f>AM40-AL40</f>
        <v>0</v>
      </c>
      <c r="AO40">
        <f>AN40/AM40</f>
        <v>0</v>
      </c>
      <c r="AP40">
        <v>-0.577747479816223</v>
      </c>
      <c r="AQ40" t="s">
        <v>406</v>
      </c>
      <c r="AR40">
        <v>15404.9</v>
      </c>
      <c r="AS40">
        <v>901.77632</v>
      </c>
      <c r="AT40">
        <v>1162.89</v>
      </c>
      <c r="AU40">
        <f>1-AS40/AT40</f>
        <v>0</v>
      </c>
      <c r="AV40">
        <v>0.5</v>
      </c>
      <c r="AW40">
        <f>BM40</f>
        <v>0</v>
      </c>
      <c r="AX40">
        <f>J40</f>
        <v>0</v>
      </c>
      <c r="AY40">
        <f>AU40*AV40*AW40</f>
        <v>0</v>
      </c>
      <c r="AZ40">
        <f>BE40/AT40</f>
        <v>0</v>
      </c>
      <c r="BA40">
        <f>(AX40-AP40)/AW40</f>
        <v>0</v>
      </c>
      <c r="BB40">
        <f>(AM40-AT40)/AT40</f>
        <v>0</v>
      </c>
      <c r="BC40" t="s">
        <v>407</v>
      </c>
      <c r="BD40">
        <v>663.95</v>
      </c>
      <c r="BE40">
        <f>AT40-BD40</f>
        <v>0</v>
      </c>
      <c r="BF40">
        <f>(AT40-AS40)/(AT40-BD40)</f>
        <v>0</v>
      </c>
      <c r="BG40">
        <f>(AM40-AT40)/(AM40-BD40)</f>
        <v>0</v>
      </c>
      <c r="BH40">
        <f>(AT40-AS40)/(AT40-AL40)</f>
        <v>0</v>
      </c>
      <c r="BI40">
        <f>(AM40-AT40)/(AM40-AL40)</f>
        <v>0</v>
      </c>
      <c r="BJ40">
        <f>(BF40*BD40/AS40)</f>
        <v>0</v>
      </c>
      <c r="BK40">
        <f>(1-BJ40)</f>
        <v>0</v>
      </c>
      <c r="BL40">
        <f>$B$11*CJ40+$C$11*CK40+$F$11*CL40*(1-CO40)</f>
        <v>0</v>
      </c>
      <c r="BM40">
        <f>BL40*BN40</f>
        <v>0</v>
      </c>
      <c r="BN40">
        <f>($B$11*$D$9+$C$11*$D$9+$F$11*((CY40+CQ40)/MAX(CY40+CQ40+CZ40, 0.1)*$I$9+CZ40/MAX(CY40+CQ40+CZ40, 0.1)*$J$9))/($B$11+$C$11+$F$11)</f>
        <v>0</v>
      </c>
      <c r="BO40">
        <f>($B$11*$K$9+$C$11*$K$9+$F$11*((CY40+CQ40)/MAX(CY40+CQ40+CZ40, 0.1)*$P$9+CZ40/MAX(CY40+CQ40+CZ40, 0.1)*$Q$9))/($B$11+$C$11+$F$11)</f>
        <v>0</v>
      </c>
      <c r="BP40">
        <v>6</v>
      </c>
      <c r="BQ40">
        <v>0.5</v>
      </c>
      <c r="BR40" t="s">
        <v>294</v>
      </c>
      <c r="BS40">
        <v>2</v>
      </c>
      <c r="BT40">
        <v>1603830126.25</v>
      </c>
      <c r="BU40">
        <v>386.608666666667</v>
      </c>
      <c r="BV40">
        <v>400.020466666667</v>
      </c>
      <c r="BW40">
        <v>34.4393533333333</v>
      </c>
      <c r="BX40">
        <v>30.2856066666667</v>
      </c>
      <c r="BY40">
        <v>386.710833333333</v>
      </c>
      <c r="BZ40">
        <v>34.0744766666667</v>
      </c>
      <c r="CA40">
        <v>500.016766666667</v>
      </c>
      <c r="CB40">
        <v>101.7356</v>
      </c>
      <c r="CC40">
        <v>0.100028213333333</v>
      </c>
      <c r="CD40">
        <v>36.2872333333333</v>
      </c>
      <c r="CE40">
        <v>35.6696833333333</v>
      </c>
      <c r="CF40">
        <v>999.9</v>
      </c>
      <c r="CG40">
        <v>0</v>
      </c>
      <c r="CH40">
        <v>0</v>
      </c>
      <c r="CI40">
        <v>9992.66033333333</v>
      </c>
      <c r="CJ40">
        <v>0</v>
      </c>
      <c r="CK40">
        <v>364.741633333333</v>
      </c>
      <c r="CL40">
        <v>1299.98733333333</v>
      </c>
      <c r="CM40">
        <v>0.8999947</v>
      </c>
      <c r="CN40">
        <v>0.100005216666667</v>
      </c>
      <c r="CO40">
        <v>0</v>
      </c>
      <c r="CP40">
        <v>904.5539</v>
      </c>
      <c r="CQ40">
        <v>4.99979</v>
      </c>
      <c r="CR40">
        <v>11982.6533333333</v>
      </c>
      <c r="CS40">
        <v>11051.1533333333</v>
      </c>
      <c r="CT40">
        <v>48.5</v>
      </c>
      <c r="CU40">
        <v>50.875</v>
      </c>
      <c r="CV40">
        <v>49.5206666666666</v>
      </c>
      <c r="CW40">
        <v>50.1828666666666</v>
      </c>
      <c r="CX40">
        <v>50.375</v>
      </c>
      <c r="CY40">
        <v>1165.48366666667</v>
      </c>
      <c r="CZ40">
        <v>129.504</v>
      </c>
      <c r="DA40">
        <v>0</v>
      </c>
      <c r="DB40">
        <v>115.5</v>
      </c>
      <c r="DC40">
        <v>0</v>
      </c>
      <c r="DD40">
        <v>901.77632</v>
      </c>
      <c r="DE40">
        <v>-181.128692584008</v>
      </c>
      <c r="DF40">
        <v>-2387.25384987885</v>
      </c>
      <c r="DG40">
        <v>11946.416</v>
      </c>
      <c r="DH40">
        <v>15</v>
      </c>
      <c r="DI40">
        <v>1603827819.6</v>
      </c>
      <c r="DJ40" t="s">
        <v>338</v>
      </c>
      <c r="DK40">
        <v>1603827812.1</v>
      </c>
      <c r="DL40">
        <v>1603827819.6</v>
      </c>
      <c r="DM40">
        <v>3</v>
      </c>
      <c r="DN40">
        <v>0.126</v>
      </c>
      <c r="DO40">
        <v>-0.147</v>
      </c>
      <c r="DP40">
        <v>-0.1</v>
      </c>
      <c r="DQ40">
        <v>0.18</v>
      </c>
      <c r="DR40">
        <v>400</v>
      </c>
      <c r="DS40">
        <v>32</v>
      </c>
      <c r="DT40">
        <v>0.16</v>
      </c>
      <c r="DU40">
        <v>0.02</v>
      </c>
      <c r="DV40">
        <v>9.78559868171275</v>
      </c>
      <c r="DW40">
        <v>0.298289086916689</v>
      </c>
      <c r="DX40">
        <v>0.0271999525874259</v>
      </c>
      <c r="DY40">
        <v>1</v>
      </c>
      <c r="DZ40">
        <v>-13.4064433333333</v>
      </c>
      <c r="EA40">
        <v>-0.717690767519471</v>
      </c>
      <c r="EB40">
        <v>0.0556168840271449</v>
      </c>
      <c r="EC40">
        <v>0</v>
      </c>
      <c r="ED40">
        <v>4.14603566666667</v>
      </c>
      <c r="EE40">
        <v>0.915825317018912</v>
      </c>
      <c r="EF40">
        <v>0.0666610859839199</v>
      </c>
      <c r="EG40">
        <v>0</v>
      </c>
      <c r="EH40">
        <v>1</v>
      </c>
      <c r="EI40">
        <v>3</v>
      </c>
      <c r="EJ40" t="s">
        <v>296</v>
      </c>
      <c r="EK40">
        <v>100</v>
      </c>
      <c r="EL40">
        <v>100</v>
      </c>
      <c r="EM40">
        <v>-0.103</v>
      </c>
      <c r="EN40">
        <v>0.368</v>
      </c>
      <c r="EO40">
        <v>-0.252479309335841</v>
      </c>
      <c r="EP40">
        <v>0.000608231501840576</v>
      </c>
      <c r="EQ40">
        <v>-6.15721122119998e-07</v>
      </c>
      <c r="ER40">
        <v>1.2304956265122e-10</v>
      </c>
      <c r="ES40">
        <v>0.180410000000002</v>
      </c>
      <c r="ET40">
        <v>0</v>
      </c>
      <c r="EU40">
        <v>0</v>
      </c>
      <c r="EV40">
        <v>0</v>
      </c>
      <c r="EW40">
        <v>4</v>
      </c>
      <c r="EX40">
        <v>2168</v>
      </c>
      <c r="EY40">
        <v>1</v>
      </c>
      <c r="EZ40">
        <v>28</v>
      </c>
      <c r="FA40">
        <v>38.7</v>
      </c>
      <c r="FB40">
        <v>38.6</v>
      </c>
      <c r="FC40">
        <v>2</v>
      </c>
      <c r="FD40">
        <v>496.096</v>
      </c>
      <c r="FE40">
        <v>140.511</v>
      </c>
      <c r="FF40">
        <v>35.0444</v>
      </c>
      <c r="FG40">
        <v>31.812</v>
      </c>
      <c r="FH40">
        <v>30.0009</v>
      </c>
      <c r="FI40">
        <v>31.4863</v>
      </c>
      <c r="FJ40">
        <v>31.4287</v>
      </c>
      <c r="FK40">
        <v>20.213</v>
      </c>
      <c r="FL40">
        <v>0</v>
      </c>
      <c r="FM40">
        <v>100</v>
      </c>
      <c r="FN40">
        <v>-999.9</v>
      </c>
      <c r="FO40">
        <v>400</v>
      </c>
      <c r="FP40">
        <v>35.3966</v>
      </c>
      <c r="FQ40">
        <v>101.202</v>
      </c>
      <c r="FR40">
        <v>101.136</v>
      </c>
    </row>
    <row r="41" spans="1:174">
      <c r="A41">
        <v>25</v>
      </c>
      <c r="B41">
        <v>1603830226</v>
      </c>
      <c r="C41">
        <v>4406.5</v>
      </c>
      <c r="D41" t="s">
        <v>408</v>
      </c>
      <c r="E41" t="s">
        <v>409</v>
      </c>
      <c r="F41" t="s">
        <v>324</v>
      </c>
      <c r="G41" t="s">
        <v>405</v>
      </c>
      <c r="H41">
        <v>1603830218</v>
      </c>
      <c r="I41">
        <f>CA41*AG41*(BW41-BX41)/(100*BP41*(1000-AG41*BW41))</f>
        <v>0</v>
      </c>
      <c r="J41">
        <f>CA41*AG41*(BV41-BU41*(1000-AG41*BX41)/(1000-AG41*BW41))/(100*BP41)</f>
        <v>0</v>
      </c>
      <c r="K41">
        <f>BU41 - IF(AG41&gt;1, J41*BP41*100.0/(AI41*CI41), 0)</f>
        <v>0</v>
      </c>
      <c r="L41">
        <f>((R41-I41/2)*K41-J41)/(R41+I41/2)</f>
        <v>0</v>
      </c>
      <c r="M41">
        <f>L41*(CB41+CC41)/1000.0</f>
        <v>0</v>
      </c>
      <c r="N41">
        <f>(BU41 - IF(AG41&gt;1, J41*BP41*100.0/(AI41*CI41), 0))*(CB41+CC41)/1000.0</f>
        <v>0</v>
      </c>
      <c r="O41">
        <f>2.0/((1/Q41-1/P41)+SIGN(Q41)*SQRT((1/Q41-1/P41)*(1/Q41-1/P41) + 4*BQ41/((BQ41+1)*(BQ41+1))*(2*1/Q41*1/P41-1/P41*1/P41)))</f>
        <v>0</v>
      </c>
      <c r="P41">
        <f>IF(LEFT(BR41,1)&lt;&gt;"0",IF(LEFT(BR41,1)="1",3.0,BS41),$D$5+$E$5*(CI41*CB41/($K$5*1000))+$F$5*(CI41*CB41/($K$5*1000))*MAX(MIN(BP41,$J$5),$I$5)*MAX(MIN(BP41,$J$5),$I$5)+$G$5*MAX(MIN(BP41,$J$5),$I$5)*(CI41*CB41/($K$5*1000))+$H$5*(CI41*CB41/($K$5*1000))*(CI41*CB41/($K$5*1000)))</f>
        <v>0</v>
      </c>
      <c r="Q41">
        <f>I41*(1000-(1000*0.61365*exp(17.502*U41/(240.97+U41))/(CB41+CC41)+BW41)/2)/(1000*0.61365*exp(17.502*U41/(240.97+U41))/(CB41+CC41)-BW41)</f>
        <v>0</v>
      </c>
      <c r="R41">
        <f>1/((BQ41+1)/(O41/1.6)+1/(P41/1.37)) + BQ41/((BQ41+1)/(O41/1.6) + BQ41/(P41/1.37))</f>
        <v>0</v>
      </c>
      <c r="S41">
        <f>(BM41*BO41)</f>
        <v>0</v>
      </c>
      <c r="T41">
        <f>(CD41+(S41+2*0.95*5.67E-8*(((CD41+$B$7)+273)^4-(CD41+273)^4)-44100*I41)/(1.84*29.3*P41+8*0.95*5.67E-8*(CD41+273)^3))</f>
        <v>0</v>
      </c>
      <c r="U41">
        <f>($C$7*CE41+$D$7*CF41+$E$7*T41)</f>
        <v>0</v>
      </c>
      <c r="V41">
        <f>0.61365*exp(17.502*U41/(240.97+U41))</f>
        <v>0</v>
      </c>
      <c r="W41">
        <f>(X41/Y41*100)</f>
        <v>0</v>
      </c>
      <c r="X41">
        <f>BW41*(CB41+CC41)/1000</f>
        <v>0</v>
      </c>
      <c r="Y41">
        <f>0.61365*exp(17.502*CD41/(240.97+CD41))</f>
        <v>0</v>
      </c>
      <c r="Z41">
        <f>(V41-BW41*(CB41+CC41)/1000)</f>
        <v>0</v>
      </c>
      <c r="AA41">
        <f>(-I41*44100)</f>
        <v>0</v>
      </c>
      <c r="AB41">
        <f>2*29.3*P41*0.92*(CD41-U41)</f>
        <v>0</v>
      </c>
      <c r="AC41">
        <f>2*0.95*5.67E-8*(((CD41+$B$7)+273)^4-(U41+273)^4)</f>
        <v>0</v>
      </c>
      <c r="AD41">
        <f>S41+AC41+AA41+AB41</f>
        <v>0</v>
      </c>
      <c r="AE41">
        <v>3</v>
      </c>
      <c r="AF41">
        <v>1</v>
      </c>
      <c r="AG41">
        <f>IF(AE41*$H$13&gt;=AI41,1.0,(AI41/(AI41-AE41*$H$13)))</f>
        <v>0</v>
      </c>
      <c r="AH41">
        <f>(AG41-1)*100</f>
        <v>0</v>
      </c>
      <c r="AI41">
        <f>MAX(0,($B$13+$C$13*CI41)/(1+$D$13*CI41)*CB41/(CD41+273)*$E$13)</f>
        <v>0</v>
      </c>
      <c r="AJ41" t="s">
        <v>291</v>
      </c>
      <c r="AK41">
        <v>15552.9</v>
      </c>
      <c r="AL41">
        <v>715.476923076923</v>
      </c>
      <c r="AM41">
        <v>3262.08</v>
      </c>
      <c r="AN41">
        <f>AM41-AL41</f>
        <v>0</v>
      </c>
      <c r="AO41">
        <f>AN41/AM41</f>
        <v>0</v>
      </c>
      <c r="AP41">
        <v>-0.577747479816223</v>
      </c>
      <c r="AQ41" t="s">
        <v>410</v>
      </c>
      <c r="AR41">
        <v>15395.1</v>
      </c>
      <c r="AS41">
        <v>1048.29461538462</v>
      </c>
      <c r="AT41">
        <v>1324.39</v>
      </c>
      <c r="AU41">
        <f>1-AS41/AT41</f>
        <v>0</v>
      </c>
      <c r="AV41">
        <v>0.5</v>
      </c>
      <c r="AW41">
        <f>BM41</f>
        <v>0</v>
      </c>
      <c r="AX41">
        <f>J41</f>
        <v>0</v>
      </c>
      <c r="AY41">
        <f>AU41*AV41*AW41</f>
        <v>0</v>
      </c>
      <c r="AZ41">
        <f>BE41/AT41</f>
        <v>0</v>
      </c>
      <c r="BA41">
        <f>(AX41-AP41)/AW41</f>
        <v>0</v>
      </c>
      <c r="BB41">
        <f>(AM41-AT41)/AT41</f>
        <v>0</v>
      </c>
      <c r="BC41" t="s">
        <v>411</v>
      </c>
      <c r="BD41">
        <v>717.29</v>
      </c>
      <c r="BE41">
        <f>AT41-BD41</f>
        <v>0</v>
      </c>
      <c r="BF41">
        <f>(AT41-AS41)/(AT41-BD41)</f>
        <v>0</v>
      </c>
      <c r="BG41">
        <f>(AM41-AT41)/(AM41-BD41)</f>
        <v>0</v>
      </c>
      <c r="BH41">
        <f>(AT41-AS41)/(AT41-AL41)</f>
        <v>0</v>
      </c>
      <c r="BI41">
        <f>(AM41-AT41)/(AM41-AL41)</f>
        <v>0</v>
      </c>
      <c r="BJ41">
        <f>(BF41*BD41/AS41)</f>
        <v>0</v>
      </c>
      <c r="BK41">
        <f>(1-BJ41)</f>
        <v>0</v>
      </c>
      <c r="BL41">
        <f>$B$11*CJ41+$C$11*CK41+$F$11*CL41*(1-CO41)</f>
        <v>0</v>
      </c>
      <c r="BM41">
        <f>BL41*BN41</f>
        <v>0</v>
      </c>
      <c r="BN41">
        <f>($B$11*$D$9+$C$11*$D$9+$F$11*((CY41+CQ41)/MAX(CY41+CQ41+CZ41, 0.1)*$I$9+CZ41/MAX(CY41+CQ41+CZ41, 0.1)*$J$9))/($B$11+$C$11+$F$11)</f>
        <v>0</v>
      </c>
      <c r="BO41">
        <f>($B$11*$K$9+$C$11*$K$9+$F$11*((CY41+CQ41)/MAX(CY41+CQ41+CZ41, 0.1)*$P$9+CZ41/MAX(CY41+CQ41+CZ41, 0.1)*$Q$9))/($B$11+$C$11+$F$11)</f>
        <v>0</v>
      </c>
      <c r="BP41">
        <v>6</v>
      </c>
      <c r="BQ41">
        <v>0.5</v>
      </c>
      <c r="BR41" t="s">
        <v>294</v>
      </c>
      <c r="BS41">
        <v>2</v>
      </c>
      <c r="BT41">
        <v>1603830218</v>
      </c>
      <c r="BU41">
        <v>385.440709677419</v>
      </c>
      <c r="BV41">
        <v>399.97135483871</v>
      </c>
      <c r="BW41">
        <v>34.5777580645161</v>
      </c>
      <c r="BX41">
        <v>30.1637903225806</v>
      </c>
      <c r="BY41">
        <v>385.543225806452</v>
      </c>
      <c r="BZ41">
        <v>34.2082129032258</v>
      </c>
      <c r="CA41">
        <v>500.017709677419</v>
      </c>
      <c r="CB41">
        <v>101.737</v>
      </c>
      <c r="CC41">
        <v>0.100049674193548</v>
      </c>
      <c r="CD41">
        <v>36.2391870967742</v>
      </c>
      <c r="CE41">
        <v>35.3670935483871</v>
      </c>
      <c r="CF41">
        <v>999.9</v>
      </c>
      <c r="CG41">
        <v>0</v>
      </c>
      <c r="CH41">
        <v>0</v>
      </c>
      <c r="CI41">
        <v>9997.22548387097</v>
      </c>
      <c r="CJ41">
        <v>0</v>
      </c>
      <c r="CK41">
        <v>633.708774193548</v>
      </c>
      <c r="CL41">
        <v>1299.9964516129</v>
      </c>
      <c r="CM41">
        <v>0.899996451612903</v>
      </c>
      <c r="CN41">
        <v>0.10000364516129</v>
      </c>
      <c r="CO41">
        <v>0</v>
      </c>
      <c r="CP41">
        <v>1049.79935483871</v>
      </c>
      <c r="CQ41">
        <v>4.99979</v>
      </c>
      <c r="CR41">
        <v>13908.1709677419</v>
      </c>
      <c r="CS41">
        <v>11051.2516129032</v>
      </c>
      <c r="CT41">
        <v>48.625</v>
      </c>
      <c r="CU41">
        <v>51.046</v>
      </c>
      <c r="CV41">
        <v>49.625</v>
      </c>
      <c r="CW41">
        <v>50.3140322580645</v>
      </c>
      <c r="CX41">
        <v>50.4573225806451</v>
      </c>
      <c r="CY41">
        <v>1165.49161290323</v>
      </c>
      <c r="CZ41">
        <v>129.504838709677</v>
      </c>
      <c r="DA41">
        <v>0</v>
      </c>
      <c r="DB41">
        <v>90.7999999523163</v>
      </c>
      <c r="DC41">
        <v>0</v>
      </c>
      <c r="DD41">
        <v>1048.29461538462</v>
      </c>
      <c r="DE41">
        <v>-373.498803646321</v>
      </c>
      <c r="DF41">
        <v>-5051.49060146228</v>
      </c>
      <c r="DG41">
        <v>13887.9038461538</v>
      </c>
      <c r="DH41">
        <v>15</v>
      </c>
      <c r="DI41">
        <v>1603827819.6</v>
      </c>
      <c r="DJ41" t="s">
        <v>338</v>
      </c>
      <c r="DK41">
        <v>1603827812.1</v>
      </c>
      <c r="DL41">
        <v>1603827819.6</v>
      </c>
      <c r="DM41">
        <v>3</v>
      </c>
      <c r="DN41">
        <v>0.126</v>
      </c>
      <c r="DO41">
        <v>-0.147</v>
      </c>
      <c r="DP41">
        <v>-0.1</v>
      </c>
      <c r="DQ41">
        <v>0.18</v>
      </c>
      <c r="DR41">
        <v>400</v>
      </c>
      <c r="DS41">
        <v>32</v>
      </c>
      <c r="DT41">
        <v>0.16</v>
      </c>
      <c r="DU41">
        <v>0.02</v>
      </c>
      <c r="DV41">
        <v>10.6346871817167</v>
      </c>
      <c r="DW41">
        <v>0.696293518999185</v>
      </c>
      <c r="DX41">
        <v>0.0548835821979192</v>
      </c>
      <c r="DY41">
        <v>0</v>
      </c>
      <c r="DZ41">
        <v>-14.5283133333333</v>
      </c>
      <c r="EA41">
        <v>-1.03927208008905</v>
      </c>
      <c r="EB41">
        <v>0.0804557548525206</v>
      </c>
      <c r="EC41">
        <v>0</v>
      </c>
      <c r="ED41">
        <v>4.41144066666667</v>
      </c>
      <c r="EE41">
        <v>0.707230611790895</v>
      </c>
      <c r="EF41">
        <v>0.051343604011492</v>
      </c>
      <c r="EG41">
        <v>0</v>
      </c>
      <c r="EH41">
        <v>0</v>
      </c>
      <c r="EI41">
        <v>3</v>
      </c>
      <c r="EJ41" t="s">
        <v>349</v>
      </c>
      <c r="EK41">
        <v>100</v>
      </c>
      <c r="EL41">
        <v>100</v>
      </c>
      <c r="EM41">
        <v>-0.102</v>
      </c>
      <c r="EN41">
        <v>0.3725</v>
      </c>
      <c r="EO41">
        <v>-0.252479309335841</v>
      </c>
      <c r="EP41">
        <v>0.000608231501840576</v>
      </c>
      <c r="EQ41">
        <v>-6.15721122119998e-07</v>
      </c>
      <c r="ER41">
        <v>1.2304956265122e-10</v>
      </c>
      <c r="ES41">
        <v>0.180410000000002</v>
      </c>
      <c r="ET41">
        <v>0</v>
      </c>
      <c r="EU41">
        <v>0</v>
      </c>
      <c r="EV41">
        <v>0</v>
      </c>
      <c r="EW41">
        <v>4</v>
      </c>
      <c r="EX41">
        <v>2168</v>
      </c>
      <c r="EY41">
        <v>1</v>
      </c>
      <c r="EZ41">
        <v>28</v>
      </c>
      <c r="FA41">
        <v>40.2</v>
      </c>
      <c r="FB41">
        <v>40.1</v>
      </c>
      <c r="FC41">
        <v>2</v>
      </c>
      <c r="FD41">
        <v>500.211</v>
      </c>
      <c r="FE41">
        <v>139.74</v>
      </c>
      <c r="FF41">
        <v>35.0165</v>
      </c>
      <c r="FG41">
        <v>31.9835</v>
      </c>
      <c r="FH41">
        <v>30.0011</v>
      </c>
      <c r="FI41">
        <v>31.6341</v>
      </c>
      <c r="FJ41">
        <v>31.5833</v>
      </c>
      <c r="FK41">
        <v>20.2153</v>
      </c>
      <c r="FL41">
        <v>0</v>
      </c>
      <c r="FM41">
        <v>100</v>
      </c>
      <c r="FN41">
        <v>-999.9</v>
      </c>
      <c r="FO41">
        <v>400</v>
      </c>
      <c r="FP41">
        <v>34.2086</v>
      </c>
      <c r="FQ41">
        <v>101.182</v>
      </c>
      <c r="FR41">
        <v>101.097</v>
      </c>
    </row>
    <row r="42" spans="1:174">
      <c r="A42">
        <v>26</v>
      </c>
      <c r="B42">
        <v>1603830560.5</v>
      </c>
      <c r="C42">
        <v>4741</v>
      </c>
      <c r="D42" t="s">
        <v>412</v>
      </c>
      <c r="E42" t="s">
        <v>413</v>
      </c>
      <c r="F42" t="s">
        <v>414</v>
      </c>
      <c r="G42" t="s">
        <v>290</v>
      </c>
      <c r="H42">
        <v>1603830552.5</v>
      </c>
      <c r="I42">
        <f>CA42*AG42*(BW42-BX42)/(100*BP42*(1000-AG42*BW42))</f>
        <v>0</v>
      </c>
      <c r="J42">
        <f>CA42*AG42*(BV42-BU42*(1000-AG42*BX42)/(1000-AG42*BW42))/(100*BP42)</f>
        <v>0</v>
      </c>
      <c r="K42">
        <f>BU42 - IF(AG42&gt;1, J42*BP42*100.0/(AI42*CI42), 0)</f>
        <v>0</v>
      </c>
      <c r="L42">
        <f>((R42-I42/2)*K42-J42)/(R42+I42/2)</f>
        <v>0</v>
      </c>
      <c r="M42">
        <f>L42*(CB42+CC42)/1000.0</f>
        <v>0</v>
      </c>
      <c r="N42">
        <f>(BU42 - IF(AG42&gt;1, J42*BP42*100.0/(AI42*CI42), 0))*(CB42+CC42)/1000.0</f>
        <v>0</v>
      </c>
      <c r="O42">
        <f>2.0/((1/Q42-1/P42)+SIGN(Q42)*SQRT((1/Q42-1/P42)*(1/Q42-1/P42) + 4*BQ42/((BQ42+1)*(BQ42+1))*(2*1/Q42*1/P42-1/P42*1/P42)))</f>
        <v>0</v>
      </c>
      <c r="P42">
        <f>IF(LEFT(BR42,1)&lt;&gt;"0",IF(LEFT(BR42,1)="1",3.0,BS42),$D$5+$E$5*(CI42*CB42/($K$5*1000))+$F$5*(CI42*CB42/($K$5*1000))*MAX(MIN(BP42,$J$5),$I$5)*MAX(MIN(BP42,$J$5),$I$5)+$G$5*MAX(MIN(BP42,$J$5),$I$5)*(CI42*CB42/($K$5*1000))+$H$5*(CI42*CB42/($K$5*1000))*(CI42*CB42/($K$5*1000)))</f>
        <v>0</v>
      </c>
      <c r="Q42">
        <f>I42*(1000-(1000*0.61365*exp(17.502*U42/(240.97+U42))/(CB42+CC42)+BW42)/2)/(1000*0.61365*exp(17.502*U42/(240.97+U42))/(CB42+CC42)-BW42)</f>
        <v>0</v>
      </c>
      <c r="R42">
        <f>1/((BQ42+1)/(O42/1.6)+1/(P42/1.37)) + BQ42/((BQ42+1)/(O42/1.6) + BQ42/(P42/1.37))</f>
        <v>0</v>
      </c>
      <c r="S42">
        <f>(BM42*BO42)</f>
        <v>0</v>
      </c>
      <c r="T42">
        <f>(CD42+(S42+2*0.95*5.67E-8*(((CD42+$B$7)+273)^4-(CD42+273)^4)-44100*I42)/(1.84*29.3*P42+8*0.95*5.67E-8*(CD42+273)^3))</f>
        <v>0</v>
      </c>
      <c r="U42">
        <f>($C$7*CE42+$D$7*CF42+$E$7*T42)</f>
        <v>0</v>
      </c>
      <c r="V42">
        <f>0.61365*exp(17.502*U42/(240.97+U42))</f>
        <v>0</v>
      </c>
      <c r="W42">
        <f>(X42/Y42*100)</f>
        <v>0</v>
      </c>
      <c r="X42">
        <f>BW42*(CB42+CC42)/1000</f>
        <v>0</v>
      </c>
      <c r="Y42">
        <f>0.61365*exp(17.502*CD42/(240.97+CD42))</f>
        <v>0</v>
      </c>
      <c r="Z42">
        <f>(V42-BW42*(CB42+CC42)/1000)</f>
        <v>0</v>
      </c>
      <c r="AA42">
        <f>(-I42*44100)</f>
        <v>0</v>
      </c>
      <c r="AB42">
        <f>2*29.3*P42*0.92*(CD42-U42)</f>
        <v>0</v>
      </c>
      <c r="AC42">
        <f>2*0.95*5.67E-8*(((CD42+$B$7)+273)^4-(U42+273)^4)</f>
        <v>0</v>
      </c>
      <c r="AD42">
        <f>S42+AC42+AA42+AB42</f>
        <v>0</v>
      </c>
      <c r="AE42">
        <v>2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MAX(0,($B$13+$C$13*CI42)/(1+$D$13*CI42)*CB42/(CD42+273)*$E$13)</f>
        <v>0</v>
      </c>
      <c r="AJ42" t="s">
        <v>291</v>
      </c>
      <c r="AK42">
        <v>15552.9</v>
      </c>
      <c r="AL42">
        <v>715.476923076923</v>
      </c>
      <c r="AM42">
        <v>3262.08</v>
      </c>
      <c r="AN42">
        <f>AM42-AL42</f>
        <v>0</v>
      </c>
      <c r="AO42">
        <f>AN42/AM42</f>
        <v>0</v>
      </c>
      <c r="AP42">
        <v>-0.577747479816223</v>
      </c>
      <c r="AQ42" t="s">
        <v>415</v>
      </c>
      <c r="AR42">
        <v>15387.7</v>
      </c>
      <c r="AS42">
        <v>1164.27692307692</v>
      </c>
      <c r="AT42">
        <v>1445.85</v>
      </c>
      <c r="AU42">
        <f>1-AS42/AT42</f>
        <v>0</v>
      </c>
      <c r="AV42">
        <v>0.5</v>
      </c>
      <c r="AW42">
        <f>BM42</f>
        <v>0</v>
      </c>
      <c r="AX42">
        <f>J42</f>
        <v>0</v>
      </c>
      <c r="AY42">
        <f>AU42*AV42*AW42</f>
        <v>0</v>
      </c>
      <c r="AZ42">
        <f>BE42/AT42</f>
        <v>0</v>
      </c>
      <c r="BA42">
        <f>(AX42-AP42)/AW42</f>
        <v>0</v>
      </c>
      <c r="BB42">
        <f>(AM42-AT42)/AT42</f>
        <v>0</v>
      </c>
      <c r="BC42" t="s">
        <v>416</v>
      </c>
      <c r="BD42">
        <v>762.79</v>
      </c>
      <c r="BE42">
        <f>AT42-BD42</f>
        <v>0</v>
      </c>
      <c r="BF42">
        <f>(AT42-AS42)/(AT42-BD42)</f>
        <v>0</v>
      </c>
      <c r="BG42">
        <f>(AM42-AT42)/(AM42-BD42)</f>
        <v>0</v>
      </c>
      <c r="BH42">
        <f>(AT42-AS42)/(AT42-AL42)</f>
        <v>0</v>
      </c>
      <c r="BI42">
        <f>(AM42-AT42)/(AM42-AL42)</f>
        <v>0</v>
      </c>
      <c r="BJ42">
        <f>(BF42*BD42/AS42)</f>
        <v>0</v>
      </c>
      <c r="BK42">
        <f>(1-BJ42)</f>
        <v>0</v>
      </c>
      <c r="BL42">
        <f>$B$11*CJ42+$C$11*CK42+$F$11*CL42*(1-CO42)</f>
        <v>0</v>
      </c>
      <c r="BM42">
        <f>BL42*BN42</f>
        <v>0</v>
      </c>
      <c r="BN42">
        <f>($B$11*$D$9+$C$11*$D$9+$F$11*((CY42+CQ42)/MAX(CY42+CQ42+CZ42, 0.1)*$I$9+CZ42/MAX(CY42+CQ42+CZ42, 0.1)*$J$9))/($B$11+$C$11+$F$11)</f>
        <v>0</v>
      </c>
      <c r="BO42">
        <f>($B$11*$K$9+$C$11*$K$9+$F$11*((CY42+CQ42)/MAX(CY42+CQ42+CZ42, 0.1)*$P$9+CZ42/MAX(CY42+CQ42+CZ42, 0.1)*$Q$9))/($B$11+$C$11+$F$11)</f>
        <v>0</v>
      </c>
      <c r="BP42">
        <v>6</v>
      </c>
      <c r="BQ42">
        <v>0.5</v>
      </c>
      <c r="BR42" t="s">
        <v>294</v>
      </c>
      <c r="BS42">
        <v>2</v>
      </c>
      <c r="BT42">
        <v>1603830552.5</v>
      </c>
      <c r="BU42">
        <v>386.259548387097</v>
      </c>
      <c r="BV42">
        <v>399.993161290323</v>
      </c>
      <c r="BW42">
        <v>33.6375741935484</v>
      </c>
      <c r="BX42">
        <v>30.7840516129032</v>
      </c>
      <c r="BY42">
        <v>386.361838709677</v>
      </c>
      <c r="BZ42">
        <v>33.2994193548387</v>
      </c>
      <c r="CA42">
        <v>499.949612903226</v>
      </c>
      <c r="CB42">
        <v>101.701032258065</v>
      </c>
      <c r="CC42">
        <v>0.100232674193548</v>
      </c>
      <c r="CD42">
        <v>36.0434451612903</v>
      </c>
      <c r="CE42">
        <v>35.6544677419355</v>
      </c>
      <c r="CF42">
        <v>999.9</v>
      </c>
      <c r="CG42">
        <v>0</v>
      </c>
      <c r="CH42">
        <v>0</v>
      </c>
      <c r="CI42">
        <v>9997.9435483871</v>
      </c>
      <c r="CJ42">
        <v>0</v>
      </c>
      <c r="CK42">
        <v>402.522967741935</v>
      </c>
      <c r="CL42">
        <v>1299.94516129032</v>
      </c>
      <c r="CM42">
        <v>0.900004677419354</v>
      </c>
      <c r="CN42">
        <v>0.0999951870967742</v>
      </c>
      <c r="CO42">
        <v>0</v>
      </c>
      <c r="CP42">
        <v>1168.87193548387</v>
      </c>
      <c r="CQ42">
        <v>4.99979</v>
      </c>
      <c r="CR42">
        <v>15489.2032258065</v>
      </c>
      <c r="CS42">
        <v>11050.8451612903</v>
      </c>
      <c r="CT42">
        <v>48.304</v>
      </c>
      <c r="CU42">
        <v>50.75</v>
      </c>
      <c r="CV42">
        <v>49.375</v>
      </c>
      <c r="CW42">
        <v>49.937</v>
      </c>
      <c r="CX42">
        <v>50.125</v>
      </c>
      <c r="CY42">
        <v>1165.45580645161</v>
      </c>
      <c r="CZ42">
        <v>129.488064516129</v>
      </c>
      <c r="DA42">
        <v>0</v>
      </c>
      <c r="DB42">
        <v>167.5</v>
      </c>
      <c r="DC42">
        <v>0</v>
      </c>
      <c r="DD42">
        <v>1164.27692307692</v>
      </c>
      <c r="DE42">
        <v>-612.665982835741</v>
      </c>
      <c r="DF42">
        <v>-8129.83247752775</v>
      </c>
      <c r="DG42">
        <v>15428.3538461538</v>
      </c>
      <c r="DH42">
        <v>15</v>
      </c>
      <c r="DI42">
        <v>1603827819.6</v>
      </c>
      <c r="DJ42" t="s">
        <v>338</v>
      </c>
      <c r="DK42">
        <v>1603827812.1</v>
      </c>
      <c r="DL42">
        <v>1603827819.6</v>
      </c>
      <c r="DM42">
        <v>3</v>
      </c>
      <c r="DN42">
        <v>0.126</v>
      </c>
      <c r="DO42">
        <v>-0.147</v>
      </c>
      <c r="DP42">
        <v>-0.1</v>
      </c>
      <c r="DQ42">
        <v>0.18</v>
      </c>
      <c r="DR42">
        <v>400</v>
      </c>
      <c r="DS42">
        <v>32</v>
      </c>
      <c r="DT42">
        <v>0.16</v>
      </c>
      <c r="DU42">
        <v>0.02</v>
      </c>
      <c r="DV42">
        <v>10.4867443531887</v>
      </c>
      <c r="DW42">
        <v>0.656920045402071</v>
      </c>
      <c r="DX42">
        <v>0.065138530868596</v>
      </c>
      <c r="DY42">
        <v>0</v>
      </c>
      <c r="DZ42">
        <v>-13.74472</v>
      </c>
      <c r="EA42">
        <v>-1.39403426028925</v>
      </c>
      <c r="EB42">
        <v>0.111721607578838</v>
      </c>
      <c r="EC42">
        <v>0</v>
      </c>
      <c r="ED42">
        <v>2.86459633333333</v>
      </c>
      <c r="EE42">
        <v>2.14854220244717</v>
      </c>
      <c r="EF42">
        <v>0.156607956236443</v>
      </c>
      <c r="EG42">
        <v>0</v>
      </c>
      <c r="EH42">
        <v>0</v>
      </c>
      <c r="EI42">
        <v>3</v>
      </c>
      <c r="EJ42" t="s">
        <v>349</v>
      </c>
      <c r="EK42">
        <v>100</v>
      </c>
      <c r="EL42">
        <v>100</v>
      </c>
      <c r="EM42">
        <v>-0.103</v>
      </c>
      <c r="EN42">
        <v>0.3476</v>
      </c>
      <c r="EO42">
        <v>-0.252479309335841</v>
      </c>
      <c r="EP42">
        <v>0.000608231501840576</v>
      </c>
      <c r="EQ42">
        <v>-6.15721122119998e-07</v>
      </c>
      <c r="ER42">
        <v>1.2304956265122e-10</v>
      </c>
      <c r="ES42">
        <v>0.180410000000002</v>
      </c>
      <c r="ET42">
        <v>0</v>
      </c>
      <c r="EU42">
        <v>0</v>
      </c>
      <c r="EV42">
        <v>0</v>
      </c>
      <c r="EW42">
        <v>4</v>
      </c>
      <c r="EX42">
        <v>2168</v>
      </c>
      <c r="EY42">
        <v>1</v>
      </c>
      <c r="EZ42">
        <v>28</v>
      </c>
      <c r="FA42">
        <v>45.8</v>
      </c>
      <c r="FB42">
        <v>45.7</v>
      </c>
      <c r="FC42">
        <v>2</v>
      </c>
      <c r="FD42">
        <v>501.452</v>
      </c>
      <c r="FE42">
        <v>133.236</v>
      </c>
      <c r="FF42">
        <v>34.7227</v>
      </c>
      <c r="FG42">
        <v>31.5391</v>
      </c>
      <c r="FH42">
        <v>30.0004</v>
      </c>
      <c r="FI42">
        <v>31.3135</v>
      </c>
      <c r="FJ42">
        <v>31.2612</v>
      </c>
      <c r="FK42">
        <v>20.204</v>
      </c>
      <c r="FL42">
        <v>0</v>
      </c>
      <c r="FM42">
        <v>100</v>
      </c>
      <c r="FN42">
        <v>-999.9</v>
      </c>
      <c r="FO42">
        <v>400</v>
      </c>
      <c r="FP42">
        <v>37.7808</v>
      </c>
      <c r="FQ42">
        <v>101.248</v>
      </c>
      <c r="FR42">
        <v>101.173</v>
      </c>
    </row>
    <row r="43" spans="1:174">
      <c r="A43">
        <v>27</v>
      </c>
      <c r="B43">
        <v>1603830644.5</v>
      </c>
      <c r="C43">
        <v>4825</v>
      </c>
      <c r="D43" t="s">
        <v>417</v>
      </c>
      <c r="E43" t="s">
        <v>418</v>
      </c>
      <c r="F43" t="s">
        <v>414</v>
      </c>
      <c r="G43" t="s">
        <v>290</v>
      </c>
      <c r="H43">
        <v>1603830636.75</v>
      </c>
      <c r="I43">
        <f>CA43*AG43*(BW43-BX43)/(100*BP43*(1000-AG43*BW43))</f>
        <v>0</v>
      </c>
      <c r="J43">
        <f>CA43*AG43*(BV43-BU43*(1000-AG43*BX43)/(1000-AG43*BW43))/(100*BP43)</f>
        <v>0</v>
      </c>
      <c r="K43">
        <f>BU43 - IF(AG43&gt;1, J43*BP43*100.0/(AI43*CI43), 0)</f>
        <v>0</v>
      </c>
      <c r="L43">
        <f>((R43-I43/2)*K43-J43)/(R43+I43/2)</f>
        <v>0</v>
      </c>
      <c r="M43">
        <f>L43*(CB43+CC43)/1000.0</f>
        <v>0</v>
      </c>
      <c r="N43">
        <f>(BU43 - IF(AG43&gt;1, J43*BP43*100.0/(AI43*CI43), 0))*(CB43+CC43)/1000.0</f>
        <v>0</v>
      </c>
      <c r="O43">
        <f>2.0/((1/Q43-1/P43)+SIGN(Q43)*SQRT((1/Q43-1/P43)*(1/Q43-1/P43) + 4*BQ43/((BQ43+1)*(BQ43+1))*(2*1/Q43*1/P43-1/P43*1/P43)))</f>
        <v>0</v>
      </c>
      <c r="P43">
        <f>IF(LEFT(BR43,1)&lt;&gt;"0",IF(LEFT(BR43,1)="1",3.0,BS43),$D$5+$E$5*(CI43*CB43/($K$5*1000))+$F$5*(CI43*CB43/($K$5*1000))*MAX(MIN(BP43,$J$5),$I$5)*MAX(MIN(BP43,$J$5),$I$5)+$G$5*MAX(MIN(BP43,$J$5),$I$5)*(CI43*CB43/($K$5*1000))+$H$5*(CI43*CB43/($K$5*1000))*(CI43*CB43/($K$5*1000)))</f>
        <v>0</v>
      </c>
      <c r="Q43">
        <f>I43*(1000-(1000*0.61365*exp(17.502*U43/(240.97+U43))/(CB43+CC43)+BW43)/2)/(1000*0.61365*exp(17.502*U43/(240.97+U43))/(CB43+CC43)-BW43)</f>
        <v>0</v>
      </c>
      <c r="R43">
        <f>1/((BQ43+1)/(O43/1.6)+1/(P43/1.37)) + BQ43/((BQ43+1)/(O43/1.6) + BQ43/(P43/1.37))</f>
        <v>0</v>
      </c>
      <c r="S43">
        <f>(BM43*BO43)</f>
        <v>0</v>
      </c>
      <c r="T43">
        <f>(CD43+(S43+2*0.95*5.67E-8*(((CD43+$B$7)+273)^4-(CD43+273)^4)-44100*I43)/(1.84*29.3*P43+8*0.95*5.67E-8*(CD43+273)^3))</f>
        <v>0</v>
      </c>
      <c r="U43">
        <f>($C$7*CE43+$D$7*CF43+$E$7*T43)</f>
        <v>0</v>
      </c>
      <c r="V43">
        <f>0.61365*exp(17.502*U43/(240.97+U43))</f>
        <v>0</v>
      </c>
      <c r="W43">
        <f>(X43/Y43*100)</f>
        <v>0</v>
      </c>
      <c r="X43">
        <f>BW43*(CB43+CC43)/1000</f>
        <v>0</v>
      </c>
      <c r="Y43">
        <f>0.61365*exp(17.502*CD43/(240.97+CD43))</f>
        <v>0</v>
      </c>
      <c r="Z43">
        <f>(V43-BW43*(CB43+CC43)/1000)</f>
        <v>0</v>
      </c>
      <c r="AA43">
        <f>(-I43*44100)</f>
        <v>0</v>
      </c>
      <c r="AB43">
        <f>2*29.3*P43*0.92*(CD43-U43)</f>
        <v>0</v>
      </c>
      <c r="AC43">
        <f>2*0.95*5.67E-8*(((CD43+$B$7)+273)^4-(U43+273)^4)</f>
        <v>0</v>
      </c>
      <c r="AD43">
        <f>S43+AC43+AA43+AB43</f>
        <v>0</v>
      </c>
      <c r="AE43">
        <v>31</v>
      </c>
      <c r="AF43">
        <v>6</v>
      </c>
      <c r="AG43">
        <f>IF(AE43*$H$13&gt;=AI43,1.0,(AI43/(AI43-AE43*$H$13)))</f>
        <v>0</v>
      </c>
      <c r="AH43">
        <f>(AG43-1)*100</f>
        <v>0</v>
      </c>
      <c r="AI43">
        <f>MAX(0,($B$13+$C$13*CI43)/(1+$D$13*CI43)*CB43/(CD43+273)*$E$13)</f>
        <v>0</v>
      </c>
      <c r="AJ43" t="s">
        <v>291</v>
      </c>
      <c r="AK43">
        <v>15552.9</v>
      </c>
      <c r="AL43">
        <v>715.476923076923</v>
      </c>
      <c r="AM43">
        <v>3262.08</v>
      </c>
      <c r="AN43">
        <f>AM43-AL43</f>
        <v>0</v>
      </c>
      <c r="AO43">
        <f>AN43/AM43</f>
        <v>0</v>
      </c>
      <c r="AP43">
        <v>-0.577747479816223</v>
      </c>
      <c r="AQ43" t="s">
        <v>419</v>
      </c>
      <c r="AR43">
        <v>15378.3</v>
      </c>
      <c r="AS43">
        <v>1191.1028</v>
      </c>
      <c r="AT43">
        <v>1471.87</v>
      </c>
      <c r="AU43">
        <f>1-AS43/AT43</f>
        <v>0</v>
      </c>
      <c r="AV43">
        <v>0.5</v>
      </c>
      <c r="AW43">
        <f>BM43</f>
        <v>0</v>
      </c>
      <c r="AX43">
        <f>J43</f>
        <v>0</v>
      </c>
      <c r="AY43">
        <f>AU43*AV43*AW43</f>
        <v>0</v>
      </c>
      <c r="AZ43">
        <f>BE43/AT43</f>
        <v>0</v>
      </c>
      <c r="BA43">
        <f>(AX43-AP43)/AW43</f>
        <v>0</v>
      </c>
      <c r="BB43">
        <f>(AM43-AT43)/AT43</f>
        <v>0</v>
      </c>
      <c r="BC43" t="s">
        <v>420</v>
      </c>
      <c r="BD43">
        <v>754.53</v>
      </c>
      <c r="BE43">
        <f>AT43-BD43</f>
        <v>0</v>
      </c>
      <c r="BF43">
        <f>(AT43-AS43)/(AT43-BD43)</f>
        <v>0</v>
      </c>
      <c r="BG43">
        <f>(AM43-AT43)/(AM43-BD43)</f>
        <v>0</v>
      </c>
      <c r="BH43">
        <f>(AT43-AS43)/(AT43-AL43)</f>
        <v>0</v>
      </c>
      <c r="BI43">
        <f>(AM43-AT43)/(AM43-AL43)</f>
        <v>0</v>
      </c>
      <c r="BJ43">
        <f>(BF43*BD43/AS43)</f>
        <v>0</v>
      </c>
      <c r="BK43">
        <f>(1-BJ43)</f>
        <v>0</v>
      </c>
      <c r="BL43">
        <f>$B$11*CJ43+$C$11*CK43+$F$11*CL43*(1-CO43)</f>
        <v>0</v>
      </c>
      <c r="BM43">
        <f>BL43*BN43</f>
        <v>0</v>
      </c>
      <c r="BN43">
        <f>($B$11*$D$9+$C$11*$D$9+$F$11*((CY43+CQ43)/MAX(CY43+CQ43+CZ43, 0.1)*$I$9+CZ43/MAX(CY43+CQ43+CZ43, 0.1)*$J$9))/($B$11+$C$11+$F$11)</f>
        <v>0</v>
      </c>
      <c r="BO43">
        <f>($B$11*$K$9+$C$11*$K$9+$F$11*((CY43+CQ43)/MAX(CY43+CQ43+CZ43, 0.1)*$P$9+CZ43/MAX(CY43+CQ43+CZ43, 0.1)*$Q$9))/($B$11+$C$11+$F$11)</f>
        <v>0</v>
      </c>
      <c r="BP43">
        <v>6</v>
      </c>
      <c r="BQ43">
        <v>0.5</v>
      </c>
      <c r="BR43" t="s">
        <v>294</v>
      </c>
      <c r="BS43">
        <v>2</v>
      </c>
      <c r="BT43">
        <v>1603830636.75</v>
      </c>
      <c r="BU43">
        <v>387.856633333333</v>
      </c>
      <c r="BV43">
        <v>399.9894</v>
      </c>
      <c r="BW43">
        <v>33.29692</v>
      </c>
      <c r="BX43">
        <v>30.8773266666667</v>
      </c>
      <c r="BY43">
        <v>387.9586</v>
      </c>
      <c r="BZ43">
        <v>32.9699866666667</v>
      </c>
      <c r="CA43">
        <v>500.029033333333</v>
      </c>
      <c r="CB43">
        <v>101.707066666667</v>
      </c>
      <c r="CC43">
        <v>0.100049523333333</v>
      </c>
      <c r="CD43">
        <v>36.10382</v>
      </c>
      <c r="CE43">
        <v>35.67507</v>
      </c>
      <c r="CF43">
        <v>999.9</v>
      </c>
      <c r="CG43">
        <v>0</v>
      </c>
      <c r="CH43">
        <v>0</v>
      </c>
      <c r="CI43">
        <v>10001.6746666667</v>
      </c>
      <c r="CJ43">
        <v>0</v>
      </c>
      <c r="CK43">
        <v>342.821566666667</v>
      </c>
      <c r="CL43">
        <v>1299.99433333333</v>
      </c>
      <c r="CM43">
        <v>0.899999433333333</v>
      </c>
      <c r="CN43">
        <v>0.100000866666667</v>
      </c>
      <c r="CO43">
        <v>0</v>
      </c>
      <c r="CP43">
        <v>1194.812</v>
      </c>
      <c r="CQ43">
        <v>4.99979</v>
      </c>
      <c r="CR43">
        <v>15831.8066666667</v>
      </c>
      <c r="CS43">
        <v>11051.2466666667</v>
      </c>
      <c r="CT43">
        <v>48.437</v>
      </c>
      <c r="CU43">
        <v>50.875</v>
      </c>
      <c r="CV43">
        <v>49.5</v>
      </c>
      <c r="CW43">
        <v>50.062</v>
      </c>
      <c r="CX43">
        <v>50.2706666666667</v>
      </c>
      <c r="CY43">
        <v>1165.49566666667</v>
      </c>
      <c r="CZ43">
        <v>129.501333333333</v>
      </c>
      <c r="DA43">
        <v>0</v>
      </c>
      <c r="DB43">
        <v>83</v>
      </c>
      <c r="DC43">
        <v>0</v>
      </c>
      <c r="DD43">
        <v>1191.1028</v>
      </c>
      <c r="DE43">
        <v>-573.409231639793</v>
      </c>
      <c r="DF43">
        <v>-7467.61539606136</v>
      </c>
      <c r="DG43">
        <v>15783.68</v>
      </c>
      <c r="DH43">
        <v>15</v>
      </c>
      <c r="DI43">
        <v>1603827819.6</v>
      </c>
      <c r="DJ43" t="s">
        <v>338</v>
      </c>
      <c r="DK43">
        <v>1603827812.1</v>
      </c>
      <c r="DL43">
        <v>1603827819.6</v>
      </c>
      <c r="DM43">
        <v>3</v>
      </c>
      <c r="DN43">
        <v>0.126</v>
      </c>
      <c r="DO43">
        <v>-0.147</v>
      </c>
      <c r="DP43">
        <v>-0.1</v>
      </c>
      <c r="DQ43">
        <v>0.18</v>
      </c>
      <c r="DR43">
        <v>400</v>
      </c>
      <c r="DS43">
        <v>32</v>
      </c>
      <c r="DT43">
        <v>0.16</v>
      </c>
      <c r="DU43">
        <v>0.02</v>
      </c>
      <c r="DV43">
        <v>9.30279597692677</v>
      </c>
      <c r="DW43">
        <v>-0.0820356442175018</v>
      </c>
      <c r="DX43">
        <v>0.0165725970900789</v>
      </c>
      <c r="DY43">
        <v>1</v>
      </c>
      <c r="DZ43">
        <v>-12.13275</v>
      </c>
      <c r="EA43">
        <v>-0.348779532814227</v>
      </c>
      <c r="EB43">
        <v>0.0333846047353168</v>
      </c>
      <c r="EC43">
        <v>0</v>
      </c>
      <c r="ED43">
        <v>2.41960333333333</v>
      </c>
      <c r="EE43">
        <v>1.2527103003337</v>
      </c>
      <c r="EF43">
        <v>0.0917034831157223</v>
      </c>
      <c r="EG43">
        <v>0</v>
      </c>
      <c r="EH43">
        <v>1</v>
      </c>
      <c r="EI43">
        <v>3</v>
      </c>
      <c r="EJ43" t="s">
        <v>296</v>
      </c>
      <c r="EK43">
        <v>100</v>
      </c>
      <c r="EL43">
        <v>100</v>
      </c>
      <c r="EM43">
        <v>-0.102</v>
      </c>
      <c r="EN43">
        <v>0.3318</v>
      </c>
      <c r="EO43">
        <v>-0.252479309335841</v>
      </c>
      <c r="EP43">
        <v>0.000608231501840576</v>
      </c>
      <c r="EQ43">
        <v>-6.15721122119998e-07</v>
      </c>
      <c r="ER43">
        <v>1.2304956265122e-10</v>
      </c>
      <c r="ES43">
        <v>0.180410000000002</v>
      </c>
      <c r="ET43">
        <v>0</v>
      </c>
      <c r="EU43">
        <v>0</v>
      </c>
      <c r="EV43">
        <v>0</v>
      </c>
      <c r="EW43">
        <v>4</v>
      </c>
      <c r="EX43">
        <v>2168</v>
      </c>
      <c r="EY43">
        <v>1</v>
      </c>
      <c r="EZ43">
        <v>28</v>
      </c>
      <c r="FA43">
        <v>47.2</v>
      </c>
      <c r="FB43">
        <v>47.1</v>
      </c>
      <c r="FC43">
        <v>2</v>
      </c>
      <c r="FD43">
        <v>465.883</v>
      </c>
      <c r="FE43">
        <v>135.932</v>
      </c>
      <c r="FF43">
        <v>34.7181</v>
      </c>
      <c r="FG43">
        <v>31.6122</v>
      </c>
      <c r="FH43">
        <v>30.001</v>
      </c>
      <c r="FI43">
        <v>31.361</v>
      </c>
      <c r="FJ43">
        <v>31.3143</v>
      </c>
      <c r="FK43">
        <v>20.2022</v>
      </c>
      <c r="FL43">
        <v>0</v>
      </c>
      <c r="FM43">
        <v>100</v>
      </c>
      <c r="FN43">
        <v>-999.9</v>
      </c>
      <c r="FO43">
        <v>400</v>
      </c>
      <c r="FP43">
        <v>33.5611</v>
      </c>
      <c r="FQ43">
        <v>101.236</v>
      </c>
      <c r="FR43">
        <v>101.163</v>
      </c>
    </row>
    <row r="44" spans="1:174">
      <c r="A44">
        <v>28</v>
      </c>
      <c r="B44">
        <v>1603830810.1</v>
      </c>
      <c r="C44">
        <v>4990.59999990463</v>
      </c>
      <c r="D44" t="s">
        <v>421</v>
      </c>
      <c r="E44" t="s">
        <v>422</v>
      </c>
      <c r="F44" t="s">
        <v>289</v>
      </c>
      <c r="G44" t="s">
        <v>423</v>
      </c>
      <c r="H44">
        <v>1603830802.1</v>
      </c>
      <c r="I44">
        <f>CA44*AG44*(BW44-BX44)/(100*BP44*(1000-AG44*BW44))</f>
        <v>0</v>
      </c>
      <c r="J44">
        <f>CA44*AG44*(BV44-BU44*(1000-AG44*BX44)/(1000-AG44*BW44))/(100*BP44)</f>
        <v>0</v>
      </c>
      <c r="K44">
        <f>BU44 - IF(AG44&gt;1, J44*BP44*100.0/(AI44*CI44), 0)</f>
        <v>0</v>
      </c>
      <c r="L44">
        <f>((R44-I44/2)*K44-J44)/(R44+I44/2)</f>
        <v>0</v>
      </c>
      <c r="M44">
        <f>L44*(CB44+CC44)/1000.0</f>
        <v>0</v>
      </c>
      <c r="N44">
        <f>(BU44 - IF(AG44&gt;1, J44*BP44*100.0/(AI44*CI44), 0))*(CB44+CC44)/1000.0</f>
        <v>0</v>
      </c>
      <c r="O44">
        <f>2.0/((1/Q44-1/P44)+SIGN(Q44)*SQRT((1/Q44-1/P44)*(1/Q44-1/P44) + 4*BQ44/((BQ44+1)*(BQ44+1))*(2*1/Q44*1/P44-1/P44*1/P44)))</f>
        <v>0</v>
      </c>
      <c r="P44">
        <f>IF(LEFT(BR44,1)&lt;&gt;"0",IF(LEFT(BR44,1)="1",3.0,BS44),$D$5+$E$5*(CI44*CB44/($K$5*1000))+$F$5*(CI44*CB44/($K$5*1000))*MAX(MIN(BP44,$J$5),$I$5)*MAX(MIN(BP44,$J$5),$I$5)+$G$5*MAX(MIN(BP44,$J$5),$I$5)*(CI44*CB44/($K$5*1000))+$H$5*(CI44*CB44/($K$5*1000))*(CI44*CB44/($K$5*1000)))</f>
        <v>0</v>
      </c>
      <c r="Q44">
        <f>I44*(1000-(1000*0.61365*exp(17.502*U44/(240.97+U44))/(CB44+CC44)+BW44)/2)/(1000*0.61365*exp(17.502*U44/(240.97+U44))/(CB44+CC44)-BW44)</f>
        <v>0</v>
      </c>
      <c r="R44">
        <f>1/((BQ44+1)/(O44/1.6)+1/(P44/1.37)) + BQ44/((BQ44+1)/(O44/1.6) + BQ44/(P44/1.37))</f>
        <v>0</v>
      </c>
      <c r="S44">
        <f>(BM44*BO44)</f>
        <v>0</v>
      </c>
      <c r="T44">
        <f>(CD44+(S44+2*0.95*5.67E-8*(((CD44+$B$7)+273)^4-(CD44+273)^4)-44100*I44)/(1.84*29.3*P44+8*0.95*5.67E-8*(CD44+273)^3))</f>
        <v>0</v>
      </c>
      <c r="U44">
        <f>($C$7*CE44+$D$7*CF44+$E$7*T44)</f>
        <v>0</v>
      </c>
      <c r="V44">
        <f>0.61365*exp(17.502*U44/(240.97+U44))</f>
        <v>0</v>
      </c>
      <c r="W44">
        <f>(X44/Y44*100)</f>
        <v>0</v>
      </c>
      <c r="X44">
        <f>BW44*(CB44+CC44)/1000</f>
        <v>0</v>
      </c>
      <c r="Y44">
        <f>0.61365*exp(17.502*CD44/(240.97+CD44))</f>
        <v>0</v>
      </c>
      <c r="Z44">
        <f>(V44-BW44*(CB44+CC44)/1000)</f>
        <v>0</v>
      </c>
      <c r="AA44">
        <f>(-I44*44100)</f>
        <v>0</v>
      </c>
      <c r="AB44">
        <f>2*29.3*P44*0.92*(CD44-U44)</f>
        <v>0</v>
      </c>
      <c r="AC44">
        <f>2*0.95*5.67E-8*(((CD44+$B$7)+273)^4-(U44+273)^4)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MAX(0,($B$13+$C$13*CI44)/(1+$D$13*CI44)*CB44/(CD44+273)*$E$13)</f>
        <v>0</v>
      </c>
      <c r="AJ44" t="s">
        <v>291</v>
      </c>
      <c r="AK44">
        <v>15552.9</v>
      </c>
      <c r="AL44">
        <v>715.476923076923</v>
      </c>
      <c r="AM44">
        <v>3262.08</v>
      </c>
      <c r="AN44">
        <f>AM44-AL44</f>
        <v>0</v>
      </c>
      <c r="AO44">
        <f>AN44/AM44</f>
        <v>0</v>
      </c>
      <c r="AP44">
        <v>-0.577747479816223</v>
      </c>
      <c r="AQ44" t="s">
        <v>424</v>
      </c>
      <c r="AR44">
        <v>15410</v>
      </c>
      <c r="AS44">
        <v>1277.796</v>
      </c>
      <c r="AT44">
        <v>1812.39</v>
      </c>
      <c r="AU44">
        <f>1-AS44/AT44</f>
        <v>0</v>
      </c>
      <c r="AV44">
        <v>0.5</v>
      </c>
      <c r="AW44">
        <f>BM44</f>
        <v>0</v>
      </c>
      <c r="AX44">
        <f>J44</f>
        <v>0</v>
      </c>
      <c r="AY44">
        <f>AU44*AV44*AW44</f>
        <v>0</v>
      </c>
      <c r="AZ44">
        <f>BE44/AT44</f>
        <v>0</v>
      </c>
      <c r="BA44">
        <f>(AX44-AP44)/AW44</f>
        <v>0</v>
      </c>
      <c r="BB44">
        <f>(AM44-AT44)/AT44</f>
        <v>0</v>
      </c>
      <c r="BC44" t="s">
        <v>425</v>
      </c>
      <c r="BD44">
        <v>698.37</v>
      </c>
      <c r="BE44">
        <f>AT44-BD44</f>
        <v>0</v>
      </c>
      <c r="BF44">
        <f>(AT44-AS44)/(AT44-BD44)</f>
        <v>0</v>
      </c>
      <c r="BG44">
        <f>(AM44-AT44)/(AM44-BD44)</f>
        <v>0</v>
      </c>
      <c r="BH44">
        <f>(AT44-AS44)/(AT44-AL44)</f>
        <v>0</v>
      </c>
      <c r="BI44">
        <f>(AM44-AT44)/(AM44-AL44)</f>
        <v>0</v>
      </c>
      <c r="BJ44">
        <f>(BF44*BD44/AS44)</f>
        <v>0</v>
      </c>
      <c r="BK44">
        <f>(1-BJ44)</f>
        <v>0</v>
      </c>
      <c r="BL44">
        <f>$B$11*CJ44+$C$11*CK44+$F$11*CL44*(1-CO44)</f>
        <v>0</v>
      </c>
      <c r="BM44">
        <f>BL44*BN44</f>
        <v>0</v>
      </c>
      <c r="BN44">
        <f>($B$11*$D$9+$C$11*$D$9+$F$11*((CY44+CQ44)/MAX(CY44+CQ44+CZ44, 0.1)*$I$9+CZ44/MAX(CY44+CQ44+CZ44, 0.1)*$J$9))/($B$11+$C$11+$F$11)</f>
        <v>0</v>
      </c>
      <c r="BO44">
        <f>($B$11*$K$9+$C$11*$K$9+$F$11*((CY44+CQ44)/MAX(CY44+CQ44+CZ44, 0.1)*$P$9+CZ44/MAX(CY44+CQ44+CZ44, 0.1)*$Q$9))/($B$11+$C$11+$F$11)</f>
        <v>0</v>
      </c>
      <c r="BP44">
        <v>6</v>
      </c>
      <c r="BQ44">
        <v>0.5</v>
      </c>
      <c r="BR44" t="s">
        <v>294</v>
      </c>
      <c r="BS44">
        <v>2</v>
      </c>
      <c r="BT44">
        <v>1603830802.1</v>
      </c>
      <c r="BU44">
        <v>377.528483870968</v>
      </c>
      <c r="BV44">
        <v>399.944774193548</v>
      </c>
      <c r="BW44">
        <v>36.131964516129</v>
      </c>
      <c r="BX44">
        <v>31.3183129032258</v>
      </c>
      <c r="BY44">
        <v>377.632451612903</v>
      </c>
      <c r="BZ44">
        <v>35.7088612903226</v>
      </c>
      <c r="CA44">
        <v>500.009032258065</v>
      </c>
      <c r="CB44">
        <v>101.688322580645</v>
      </c>
      <c r="CC44">
        <v>0.0999068741935484</v>
      </c>
      <c r="CD44">
        <v>35.6798903225806</v>
      </c>
      <c r="CE44">
        <v>34.6999967741936</v>
      </c>
      <c r="CF44">
        <v>999.9</v>
      </c>
      <c r="CG44">
        <v>0</v>
      </c>
      <c r="CH44">
        <v>0</v>
      </c>
      <c r="CI44">
        <v>10004.9274193548</v>
      </c>
      <c r="CJ44">
        <v>0</v>
      </c>
      <c r="CK44">
        <v>607.283483870968</v>
      </c>
      <c r="CL44">
        <v>1299.96225806452</v>
      </c>
      <c r="CM44">
        <v>0.899995064516129</v>
      </c>
      <c r="CN44">
        <v>0.100004825806452</v>
      </c>
      <c r="CO44">
        <v>0</v>
      </c>
      <c r="CP44">
        <v>1278.65258064516</v>
      </c>
      <c r="CQ44">
        <v>4.99979</v>
      </c>
      <c r="CR44">
        <v>17037.4870967742</v>
      </c>
      <c r="CS44">
        <v>11050.9580645161</v>
      </c>
      <c r="CT44">
        <v>48.375</v>
      </c>
      <c r="CU44">
        <v>50.695129032258</v>
      </c>
      <c r="CV44">
        <v>49.4390322580645</v>
      </c>
      <c r="CW44">
        <v>49.9756129032258</v>
      </c>
      <c r="CX44">
        <v>50.1890322580645</v>
      </c>
      <c r="CY44">
        <v>1165.46161290323</v>
      </c>
      <c r="CZ44">
        <v>129.501290322581</v>
      </c>
      <c r="DA44">
        <v>0</v>
      </c>
      <c r="DB44">
        <v>114.299999952316</v>
      </c>
      <c r="DC44">
        <v>0</v>
      </c>
      <c r="DD44">
        <v>1277.796</v>
      </c>
      <c r="DE44">
        <v>-49.9815384693673</v>
      </c>
      <c r="DF44">
        <v>-337.376923542751</v>
      </c>
      <c r="DG44">
        <v>17032.54</v>
      </c>
      <c r="DH44">
        <v>15</v>
      </c>
      <c r="DI44">
        <v>1603827819.6</v>
      </c>
      <c r="DJ44" t="s">
        <v>338</v>
      </c>
      <c r="DK44">
        <v>1603827812.1</v>
      </c>
      <c r="DL44">
        <v>1603827819.6</v>
      </c>
      <c r="DM44">
        <v>3</v>
      </c>
      <c r="DN44">
        <v>0.126</v>
      </c>
      <c r="DO44">
        <v>-0.147</v>
      </c>
      <c r="DP44">
        <v>-0.1</v>
      </c>
      <c r="DQ44">
        <v>0.18</v>
      </c>
      <c r="DR44">
        <v>400</v>
      </c>
      <c r="DS44">
        <v>32</v>
      </c>
      <c r="DT44">
        <v>0.16</v>
      </c>
      <c r="DU44">
        <v>0.02</v>
      </c>
      <c r="DV44">
        <v>17.0767195247189</v>
      </c>
      <c r="DW44">
        <v>2.18517360863115</v>
      </c>
      <c r="DX44">
        <v>0.167757708735634</v>
      </c>
      <c r="DY44">
        <v>0</v>
      </c>
      <c r="DZ44">
        <v>-22.4073233333333</v>
      </c>
      <c r="EA44">
        <v>-3.12977352614019</v>
      </c>
      <c r="EB44">
        <v>0.233491349851671</v>
      </c>
      <c r="EC44">
        <v>0</v>
      </c>
      <c r="ED44">
        <v>4.80786466666667</v>
      </c>
      <c r="EE44">
        <v>1.84205579532813</v>
      </c>
      <c r="EF44">
        <v>0.135715992345126</v>
      </c>
      <c r="EG44">
        <v>0</v>
      </c>
      <c r="EH44">
        <v>0</v>
      </c>
      <c r="EI44">
        <v>3</v>
      </c>
      <c r="EJ44" t="s">
        <v>349</v>
      </c>
      <c r="EK44">
        <v>100</v>
      </c>
      <c r="EL44">
        <v>100</v>
      </c>
      <c r="EM44">
        <v>-0.104</v>
      </c>
      <c r="EN44">
        <v>0.4389</v>
      </c>
      <c r="EO44">
        <v>-0.252479309335841</v>
      </c>
      <c r="EP44">
        <v>0.000608231501840576</v>
      </c>
      <c r="EQ44">
        <v>-6.15721122119998e-07</v>
      </c>
      <c r="ER44">
        <v>1.2304956265122e-10</v>
      </c>
      <c r="ES44">
        <v>0.180410000000002</v>
      </c>
      <c r="ET44">
        <v>0</v>
      </c>
      <c r="EU44">
        <v>0</v>
      </c>
      <c r="EV44">
        <v>0</v>
      </c>
      <c r="EW44">
        <v>4</v>
      </c>
      <c r="EX44">
        <v>2168</v>
      </c>
      <c r="EY44">
        <v>1</v>
      </c>
      <c r="EZ44">
        <v>28</v>
      </c>
      <c r="FA44">
        <v>50</v>
      </c>
      <c r="FB44">
        <v>49.8</v>
      </c>
      <c r="FC44">
        <v>2</v>
      </c>
      <c r="FD44">
        <v>509.268</v>
      </c>
      <c r="FE44">
        <v>128.725</v>
      </c>
      <c r="FF44">
        <v>34.5166</v>
      </c>
      <c r="FG44">
        <v>31.4458</v>
      </c>
      <c r="FH44">
        <v>29.9997</v>
      </c>
      <c r="FI44">
        <v>31.2341</v>
      </c>
      <c r="FJ44">
        <v>31.171</v>
      </c>
      <c r="FK44">
        <v>20.2136</v>
      </c>
      <c r="FL44">
        <v>0</v>
      </c>
      <c r="FM44">
        <v>100</v>
      </c>
      <c r="FN44">
        <v>-999.9</v>
      </c>
      <c r="FO44">
        <v>400</v>
      </c>
      <c r="FP44">
        <v>38.1565</v>
      </c>
      <c r="FQ44">
        <v>101.239</v>
      </c>
      <c r="FR44">
        <v>101.216</v>
      </c>
    </row>
    <row r="45" spans="1:174">
      <c r="A45">
        <v>29</v>
      </c>
      <c r="B45">
        <v>1603830894.1</v>
      </c>
      <c r="C45">
        <v>5074.59999990463</v>
      </c>
      <c r="D45" t="s">
        <v>426</v>
      </c>
      <c r="E45" t="s">
        <v>427</v>
      </c>
      <c r="F45" t="s">
        <v>289</v>
      </c>
      <c r="G45" t="s">
        <v>423</v>
      </c>
      <c r="H45">
        <v>1603830886.1</v>
      </c>
      <c r="I45">
        <f>CA45*AG45*(BW45-BX45)/(100*BP45*(1000-AG45*BW45))</f>
        <v>0</v>
      </c>
      <c r="J45">
        <f>CA45*AG45*(BV45-BU45*(1000-AG45*BX45)/(1000-AG45*BW45))/(100*BP45)</f>
        <v>0</v>
      </c>
      <c r="K45">
        <f>BU45 - IF(AG45&gt;1, J45*BP45*100.0/(AI45*CI45), 0)</f>
        <v>0</v>
      </c>
      <c r="L45">
        <f>((R45-I45/2)*K45-J45)/(R45+I45/2)</f>
        <v>0</v>
      </c>
      <c r="M45">
        <f>L45*(CB45+CC45)/1000.0</f>
        <v>0</v>
      </c>
      <c r="N45">
        <f>(BU45 - IF(AG45&gt;1, J45*BP45*100.0/(AI45*CI45), 0))*(CB45+CC45)/1000.0</f>
        <v>0</v>
      </c>
      <c r="O45">
        <f>2.0/((1/Q45-1/P45)+SIGN(Q45)*SQRT((1/Q45-1/P45)*(1/Q45-1/P45) + 4*BQ45/((BQ45+1)*(BQ45+1))*(2*1/Q45*1/P45-1/P45*1/P45)))</f>
        <v>0</v>
      </c>
      <c r="P45">
        <f>IF(LEFT(BR45,1)&lt;&gt;"0",IF(LEFT(BR45,1)="1",3.0,BS45),$D$5+$E$5*(CI45*CB45/($K$5*1000))+$F$5*(CI45*CB45/($K$5*1000))*MAX(MIN(BP45,$J$5),$I$5)*MAX(MIN(BP45,$J$5),$I$5)+$G$5*MAX(MIN(BP45,$J$5),$I$5)*(CI45*CB45/($K$5*1000))+$H$5*(CI45*CB45/($K$5*1000))*(CI45*CB45/($K$5*1000)))</f>
        <v>0</v>
      </c>
      <c r="Q45">
        <f>I45*(1000-(1000*0.61365*exp(17.502*U45/(240.97+U45))/(CB45+CC45)+BW45)/2)/(1000*0.61365*exp(17.502*U45/(240.97+U45))/(CB45+CC45)-BW45)</f>
        <v>0</v>
      </c>
      <c r="R45">
        <f>1/((BQ45+1)/(O45/1.6)+1/(P45/1.37)) + BQ45/((BQ45+1)/(O45/1.6) + BQ45/(P45/1.37))</f>
        <v>0</v>
      </c>
      <c r="S45">
        <f>(BM45*BO45)</f>
        <v>0</v>
      </c>
      <c r="T45">
        <f>(CD45+(S45+2*0.95*5.67E-8*(((CD45+$B$7)+273)^4-(CD45+273)^4)-44100*I45)/(1.84*29.3*P45+8*0.95*5.67E-8*(CD45+273)^3))</f>
        <v>0</v>
      </c>
      <c r="U45">
        <f>($C$7*CE45+$D$7*CF45+$E$7*T45)</f>
        <v>0</v>
      </c>
      <c r="V45">
        <f>0.61365*exp(17.502*U45/(240.97+U45))</f>
        <v>0</v>
      </c>
      <c r="W45">
        <f>(X45/Y45*100)</f>
        <v>0</v>
      </c>
      <c r="X45">
        <f>BW45*(CB45+CC45)/1000</f>
        <v>0</v>
      </c>
      <c r="Y45">
        <f>0.61365*exp(17.502*CD45/(240.97+CD45))</f>
        <v>0</v>
      </c>
      <c r="Z45">
        <f>(V45-BW45*(CB45+CC45)/1000)</f>
        <v>0</v>
      </c>
      <c r="AA45">
        <f>(-I45*44100)</f>
        <v>0</v>
      </c>
      <c r="AB45">
        <f>2*29.3*P45*0.92*(CD45-U45)</f>
        <v>0</v>
      </c>
      <c r="AC45">
        <f>2*0.95*5.67E-8*(((CD45+$B$7)+273)^4-(U45+273)^4)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MAX(0,($B$13+$C$13*CI45)/(1+$D$13*CI45)*CB45/(CD45+273)*$E$13)</f>
        <v>0</v>
      </c>
      <c r="AJ45" t="s">
        <v>291</v>
      </c>
      <c r="AK45">
        <v>15552.9</v>
      </c>
      <c r="AL45">
        <v>715.476923076923</v>
      </c>
      <c r="AM45">
        <v>3262.08</v>
      </c>
      <c r="AN45">
        <f>AM45-AL45</f>
        <v>0</v>
      </c>
      <c r="AO45">
        <f>AN45/AM45</f>
        <v>0</v>
      </c>
      <c r="AP45">
        <v>-0.577747479816223</v>
      </c>
      <c r="AQ45" t="s">
        <v>428</v>
      </c>
      <c r="AR45">
        <v>15415.6</v>
      </c>
      <c r="AS45">
        <v>1665.4968</v>
      </c>
      <c r="AT45">
        <v>2193.26</v>
      </c>
      <c r="AU45">
        <f>1-AS45/AT45</f>
        <v>0</v>
      </c>
      <c r="AV45">
        <v>0.5</v>
      </c>
      <c r="AW45">
        <f>BM45</f>
        <v>0</v>
      </c>
      <c r="AX45">
        <f>J45</f>
        <v>0</v>
      </c>
      <c r="AY45">
        <f>AU45*AV45*AW45</f>
        <v>0</v>
      </c>
      <c r="AZ45">
        <f>BE45/AT45</f>
        <v>0</v>
      </c>
      <c r="BA45">
        <f>(AX45-AP45)/AW45</f>
        <v>0</v>
      </c>
      <c r="BB45">
        <f>(AM45-AT45)/AT45</f>
        <v>0</v>
      </c>
      <c r="BC45" t="s">
        <v>429</v>
      </c>
      <c r="BD45">
        <v>728.17</v>
      </c>
      <c r="BE45">
        <f>AT45-BD45</f>
        <v>0</v>
      </c>
      <c r="BF45">
        <f>(AT45-AS45)/(AT45-BD45)</f>
        <v>0</v>
      </c>
      <c r="BG45">
        <f>(AM45-AT45)/(AM45-BD45)</f>
        <v>0</v>
      </c>
      <c r="BH45">
        <f>(AT45-AS45)/(AT45-AL45)</f>
        <v>0</v>
      </c>
      <c r="BI45">
        <f>(AM45-AT45)/(AM45-AL45)</f>
        <v>0</v>
      </c>
      <c r="BJ45">
        <f>(BF45*BD45/AS45)</f>
        <v>0</v>
      </c>
      <c r="BK45">
        <f>(1-BJ45)</f>
        <v>0</v>
      </c>
      <c r="BL45">
        <f>$B$11*CJ45+$C$11*CK45+$F$11*CL45*(1-CO45)</f>
        <v>0</v>
      </c>
      <c r="BM45">
        <f>BL45*BN45</f>
        <v>0</v>
      </c>
      <c r="BN45">
        <f>($B$11*$D$9+$C$11*$D$9+$F$11*((CY45+CQ45)/MAX(CY45+CQ45+CZ45, 0.1)*$I$9+CZ45/MAX(CY45+CQ45+CZ45, 0.1)*$J$9))/($B$11+$C$11+$F$11)</f>
        <v>0</v>
      </c>
      <c r="BO45">
        <f>($B$11*$K$9+$C$11*$K$9+$F$11*((CY45+CQ45)/MAX(CY45+CQ45+CZ45, 0.1)*$P$9+CZ45/MAX(CY45+CQ45+CZ45, 0.1)*$Q$9))/($B$11+$C$11+$F$11)</f>
        <v>0</v>
      </c>
      <c r="BP45">
        <v>6</v>
      </c>
      <c r="BQ45">
        <v>0.5</v>
      </c>
      <c r="BR45" t="s">
        <v>294</v>
      </c>
      <c r="BS45">
        <v>2</v>
      </c>
      <c r="BT45">
        <v>1603830886.1</v>
      </c>
      <c r="BU45">
        <v>378.888870967742</v>
      </c>
      <c r="BV45">
        <v>400.099322580645</v>
      </c>
      <c r="BW45">
        <v>37.1289258064516</v>
      </c>
      <c r="BX45">
        <v>31.625764516129</v>
      </c>
      <c r="BY45">
        <v>378.992580645161</v>
      </c>
      <c r="BZ45">
        <v>36.6704612903226</v>
      </c>
      <c r="CA45">
        <v>500.007032258065</v>
      </c>
      <c r="CB45">
        <v>101.691</v>
      </c>
      <c r="CC45">
        <v>0.0999889290322581</v>
      </c>
      <c r="CD45">
        <v>35.7854322580645</v>
      </c>
      <c r="CE45">
        <v>35.1416967741935</v>
      </c>
      <c r="CF45">
        <v>999.9</v>
      </c>
      <c r="CG45">
        <v>0</v>
      </c>
      <c r="CH45">
        <v>0</v>
      </c>
      <c r="CI45">
        <v>10000.1612903226</v>
      </c>
      <c r="CJ45">
        <v>0</v>
      </c>
      <c r="CK45">
        <v>385.089516129032</v>
      </c>
      <c r="CL45">
        <v>1299.98258064516</v>
      </c>
      <c r="CM45">
        <v>0.899993483870968</v>
      </c>
      <c r="CN45">
        <v>0.10000664516129</v>
      </c>
      <c r="CO45">
        <v>0</v>
      </c>
      <c r="CP45">
        <v>1667.51580645161</v>
      </c>
      <c r="CQ45">
        <v>4.99979</v>
      </c>
      <c r="CR45">
        <v>22061.9580645161</v>
      </c>
      <c r="CS45">
        <v>11051.1193548387</v>
      </c>
      <c r="CT45">
        <v>48.504</v>
      </c>
      <c r="CU45">
        <v>50.8384193548387</v>
      </c>
      <c r="CV45">
        <v>49.562</v>
      </c>
      <c r="CW45">
        <v>50.062</v>
      </c>
      <c r="CX45">
        <v>50.312</v>
      </c>
      <c r="CY45">
        <v>1165.47806451613</v>
      </c>
      <c r="CZ45">
        <v>129.504838709677</v>
      </c>
      <c r="DA45">
        <v>0</v>
      </c>
      <c r="DB45">
        <v>83.2000000476837</v>
      </c>
      <c r="DC45">
        <v>0</v>
      </c>
      <c r="DD45">
        <v>1665.4968</v>
      </c>
      <c r="DE45">
        <v>-138.269999745785</v>
      </c>
      <c r="DF45">
        <v>-1615.64615133102</v>
      </c>
      <c r="DG45">
        <v>22041.348</v>
      </c>
      <c r="DH45">
        <v>15</v>
      </c>
      <c r="DI45">
        <v>1603827819.6</v>
      </c>
      <c r="DJ45" t="s">
        <v>338</v>
      </c>
      <c r="DK45">
        <v>1603827812.1</v>
      </c>
      <c r="DL45">
        <v>1603827819.6</v>
      </c>
      <c r="DM45">
        <v>3</v>
      </c>
      <c r="DN45">
        <v>0.126</v>
      </c>
      <c r="DO45">
        <v>-0.147</v>
      </c>
      <c r="DP45">
        <v>-0.1</v>
      </c>
      <c r="DQ45">
        <v>0.18</v>
      </c>
      <c r="DR45">
        <v>400</v>
      </c>
      <c r="DS45">
        <v>32</v>
      </c>
      <c r="DT45">
        <v>0.16</v>
      </c>
      <c r="DU45">
        <v>0.02</v>
      </c>
      <c r="DV45">
        <v>15.8696906302418</v>
      </c>
      <c r="DW45">
        <v>0.291111759987117</v>
      </c>
      <c r="DX45">
        <v>0.0267117650884775</v>
      </c>
      <c r="DY45">
        <v>1</v>
      </c>
      <c r="DZ45">
        <v>-21.2079133333333</v>
      </c>
      <c r="EA45">
        <v>-1.12220689655171</v>
      </c>
      <c r="EB45">
        <v>0.0850414006365264</v>
      </c>
      <c r="EC45">
        <v>0</v>
      </c>
      <c r="ED45">
        <v>5.49677833333333</v>
      </c>
      <c r="EE45">
        <v>2.00955096774193</v>
      </c>
      <c r="EF45">
        <v>0.145956341602168</v>
      </c>
      <c r="EG45">
        <v>0</v>
      </c>
      <c r="EH45">
        <v>1</v>
      </c>
      <c r="EI45">
        <v>3</v>
      </c>
      <c r="EJ45" t="s">
        <v>296</v>
      </c>
      <c r="EK45">
        <v>100</v>
      </c>
      <c r="EL45">
        <v>100</v>
      </c>
      <c r="EM45">
        <v>-0.103</v>
      </c>
      <c r="EN45">
        <v>0.4546</v>
      </c>
      <c r="EO45">
        <v>-0.252479309335841</v>
      </c>
      <c r="EP45">
        <v>0.000608231501840576</v>
      </c>
      <c r="EQ45">
        <v>-6.15721122119998e-07</v>
      </c>
      <c r="ER45">
        <v>1.2304956265122e-10</v>
      </c>
      <c r="ES45">
        <v>0.180410000000002</v>
      </c>
      <c r="ET45">
        <v>0</v>
      </c>
      <c r="EU45">
        <v>0</v>
      </c>
      <c r="EV45">
        <v>0</v>
      </c>
      <c r="EW45">
        <v>4</v>
      </c>
      <c r="EX45">
        <v>2168</v>
      </c>
      <c r="EY45">
        <v>1</v>
      </c>
      <c r="EZ45">
        <v>28</v>
      </c>
      <c r="FA45">
        <v>51.4</v>
      </c>
      <c r="FB45">
        <v>51.2</v>
      </c>
      <c r="FC45">
        <v>2</v>
      </c>
      <c r="FD45">
        <v>509.794</v>
      </c>
      <c r="FE45">
        <v>136.163</v>
      </c>
      <c r="FF45">
        <v>34.4746</v>
      </c>
      <c r="FG45">
        <v>31.4556</v>
      </c>
      <c r="FH45">
        <v>30.0012</v>
      </c>
      <c r="FI45">
        <v>31.2585</v>
      </c>
      <c r="FJ45">
        <v>31.2203</v>
      </c>
      <c r="FK45">
        <v>20.1986</v>
      </c>
      <c r="FL45">
        <v>0</v>
      </c>
      <c r="FM45">
        <v>100</v>
      </c>
      <c r="FN45">
        <v>-999.9</v>
      </c>
      <c r="FO45">
        <v>400</v>
      </c>
      <c r="FP45">
        <v>35.8919</v>
      </c>
      <c r="FQ45">
        <v>101.193</v>
      </c>
      <c r="FR45">
        <v>101.174</v>
      </c>
    </row>
    <row r="46" spans="1:174">
      <c r="A46">
        <v>30</v>
      </c>
      <c r="B46">
        <v>1603831049.6</v>
      </c>
      <c r="C46">
        <v>5230.09999990463</v>
      </c>
      <c r="D46" t="s">
        <v>430</v>
      </c>
      <c r="E46" t="s">
        <v>431</v>
      </c>
      <c r="F46" t="s">
        <v>414</v>
      </c>
      <c r="G46" t="s">
        <v>370</v>
      </c>
      <c r="H46">
        <v>1603831041.85</v>
      </c>
      <c r="I46">
        <f>CA46*AG46*(BW46-BX46)/(100*BP46*(1000-AG46*BW46))</f>
        <v>0</v>
      </c>
      <c r="J46">
        <f>CA46*AG46*(BV46-BU46*(1000-AG46*BX46)/(1000-AG46*BW46))/(100*BP46)</f>
        <v>0</v>
      </c>
      <c r="K46">
        <f>BU46 - IF(AG46&gt;1, J46*BP46*100.0/(AI46*CI46), 0)</f>
        <v>0</v>
      </c>
      <c r="L46">
        <f>((R46-I46/2)*K46-J46)/(R46+I46/2)</f>
        <v>0</v>
      </c>
      <c r="M46">
        <f>L46*(CB46+CC46)/1000.0</f>
        <v>0</v>
      </c>
      <c r="N46">
        <f>(BU46 - IF(AG46&gt;1, J46*BP46*100.0/(AI46*CI46), 0))*(CB46+CC46)/1000.0</f>
        <v>0</v>
      </c>
      <c r="O46">
        <f>2.0/((1/Q46-1/P46)+SIGN(Q46)*SQRT((1/Q46-1/P46)*(1/Q46-1/P46) + 4*BQ46/((BQ46+1)*(BQ46+1))*(2*1/Q46*1/P46-1/P46*1/P46)))</f>
        <v>0</v>
      </c>
      <c r="P46">
        <f>IF(LEFT(BR46,1)&lt;&gt;"0",IF(LEFT(BR46,1)="1",3.0,BS46),$D$5+$E$5*(CI46*CB46/($K$5*1000))+$F$5*(CI46*CB46/($K$5*1000))*MAX(MIN(BP46,$J$5),$I$5)*MAX(MIN(BP46,$J$5),$I$5)+$G$5*MAX(MIN(BP46,$J$5),$I$5)*(CI46*CB46/($K$5*1000))+$H$5*(CI46*CB46/($K$5*1000))*(CI46*CB46/($K$5*1000)))</f>
        <v>0</v>
      </c>
      <c r="Q46">
        <f>I46*(1000-(1000*0.61365*exp(17.502*U46/(240.97+U46))/(CB46+CC46)+BW46)/2)/(1000*0.61365*exp(17.502*U46/(240.97+U46))/(CB46+CC46)-BW46)</f>
        <v>0</v>
      </c>
      <c r="R46">
        <f>1/((BQ46+1)/(O46/1.6)+1/(P46/1.37)) + BQ46/((BQ46+1)/(O46/1.6) + BQ46/(P46/1.37))</f>
        <v>0</v>
      </c>
      <c r="S46">
        <f>(BM46*BO46)</f>
        <v>0</v>
      </c>
      <c r="T46">
        <f>(CD46+(S46+2*0.95*5.67E-8*(((CD46+$B$7)+273)^4-(CD46+273)^4)-44100*I46)/(1.84*29.3*P46+8*0.95*5.67E-8*(CD46+273)^3))</f>
        <v>0</v>
      </c>
      <c r="U46">
        <f>($C$7*CE46+$D$7*CF46+$E$7*T46)</f>
        <v>0</v>
      </c>
      <c r="V46">
        <f>0.61365*exp(17.502*U46/(240.97+U46))</f>
        <v>0</v>
      </c>
      <c r="W46">
        <f>(X46/Y46*100)</f>
        <v>0</v>
      </c>
      <c r="X46">
        <f>BW46*(CB46+CC46)/1000</f>
        <v>0</v>
      </c>
      <c r="Y46">
        <f>0.61365*exp(17.502*CD46/(240.97+CD46))</f>
        <v>0</v>
      </c>
      <c r="Z46">
        <f>(V46-BW46*(CB46+CC46)/1000)</f>
        <v>0</v>
      </c>
      <c r="AA46">
        <f>(-I46*44100)</f>
        <v>0</v>
      </c>
      <c r="AB46">
        <f>2*29.3*P46*0.92*(CD46-U46)</f>
        <v>0</v>
      </c>
      <c r="AC46">
        <f>2*0.95*5.67E-8*(((CD46+$B$7)+273)^4-(U46+273)^4)</f>
        <v>0</v>
      </c>
      <c r="AD46">
        <f>S46+AC46+AA46+AB46</f>
        <v>0</v>
      </c>
      <c r="AE46">
        <v>0</v>
      </c>
      <c r="AF46">
        <v>0</v>
      </c>
      <c r="AG46">
        <f>IF(AE46*$H$13&gt;=AI46,1.0,(AI46/(AI46-AE46*$H$13)))</f>
        <v>0</v>
      </c>
      <c r="AH46">
        <f>(AG46-1)*100</f>
        <v>0</v>
      </c>
      <c r="AI46">
        <f>MAX(0,($B$13+$C$13*CI46)/(1+$D$13*CI46)*CB46/(CD46+273)*$E$13)</f>
        <v>0</v>
      </c>
      <c r="AJ46" t="s">
        <v>291</v>
      </c>
      <c r="AK46">
        <v>15552.9</v>
      </c>
      <c r="AL46">
        <v>715.476923076923</v>
      </c>
      <c r="AM46">
        <v>3262.08</v>
      </c>
      <c r="AN46">
        <f>AM46-AL46</f>
        <v>0</v>
      </c>
      <c r="AO46">
        <f>AN46/AM46</f>
        <v>0</v>
      </c>
      <c r="AP46">
        <v>-0.577747479816223</v>
      </c>
      <c r="AQ46" t="s">
        <v>432</v>
      </c>
      <c r="AR46">
        <v>15483.8</v>
      </c>
      <c r="AS46">
        <v>1245.84038461538</v>
      </c>
      <c r="AT46">
        <v>1403.93</v>
      </c>
      <c r="AU46">
        <f>1-AS46/AT46</f>
        <v>0</v>
      </c>
      <c r="AV46">
        <v>0.5</v>
      </c>
      <c r="AW46">
        <f>BM46</f>
        <v>0</v>
      </c>
      <c r="AX46">
        <f>J46</f>
        <v>0</v>
      </c>
      <c r="AY46">
        <f>AU46*AV46*AW46</f>
        <v>0</v>
      </c>
      <c r="AZ46">
        <f>BE46/AT46</f>
        <v>0</v>
      </c>
      <c r="BA46">
        <f>(AX46-AP46)/AW46</f>
        <v>0</v>
      </c>
      <c r="BB46">
        <f>(AM46-AT46)/AT46</f>
        <v>0</v>
      </c>
      <c r="BC46" t="s">
        <v>433</v>
      </c>
      <c r="BD46">
        <v>766.29</v>
      </c>
      <c r="BE46">
        <f>AT46-BD46</f>
        <v>0</v>
      </c>
      <c r="BF46">
        <f>(AT46-AS46)/(AT46-BD46)</f>
        <v>0</v>
      </c>
      <c r="BG46">
        <f>(AM46-AT46)/(AM46-BD46)</f>
        <v>0</v>
      </c>
      <c r="BH46">
        <f>(AT46-AS46)/(AT46-AL46)</f>
        <v>0</v>
      </c>
      <c r="BI46">
        <f>(AM46-AT46)/(AM46-AL46)</f>
        <v>0</v>
      </c>
      <c r="BJ46">
        <f>(BF46*BD46/AS46)</f>
        <v>0</v>
      </c>
      <c r="BK46">
        <f>(1-BJ46)</f>
        <v>0</v>
      </c>
      <c r="BL46">
        <f>$B$11*CJ46+$C$11*CK46+$F$11*CL46*(1-CO46)</f>
        <v>0</v>
      </c>
      <c r="BM46">
        <f>BL46*BN46</f>
        <v>0</v>
      </c>
      <c r="BN46">
        <f>($B$11*$D$9+$C$11*$D$9+$F$11*((CY46+CQ46)/MAX(CY46+CQ46+CZ46, 0.1)*$I$9+CZ46/MAX(CY46+CQ46+CZ46, 0.1)*$J$9))/($B$11+$C$11+$F$11)</f>
        <v>0</v>
      </c>
      <c r="BO46">
        <f>($B$11*$K$9+$C$11*$K$9+$F$11*((CY46+CQ46)/MAX(CY46+CQ46+CZ46, 0.1)*$P$9+CZ46/MAX(CY46+CQ46+CZ46, 0.1)*$Q$9))/($B$11+$C$11+$F$11)</f>
        <v>0</v>
      </c>
      <c r="BP46">
        <v>6</v>
      </c>
      <c r="BQ46">
        <v>0.5</v>
      </c>
      <c r="BR46" t="s">
        <v>294</v>
      </c>
      <c r="BS46">
        <v>2</v>
      </c>
      <c r="BT46">
        <v>1603831041.85</v>
      </c>
      <c r="BU46">
        <v>393.1034</v>
      </c>
      <c r="BV46">
        <v>399.999866666667</v>
      </c>
      <c r="BW46">
        <v>31.3812866666667</v>
      </c>
      <c r="BX46">
        <v>29.8757033333333</v>
      </c>
      <c r="BY46">
        <v>393.204366666667</v>
      </c>
      <c r="BZ46">
        <v>31.1154066666667</v>
      </c>
      <c r="CA46">
        <v>500.014766666667</v>
      </c>
      <c r="CB46">
        <v>101.681133333333</v>
      </c>
      <c r="CC46">
        <v>0.09996219</v>
      </c>
      <c r="CD46">
        <v>35.6138866666667</v>
      </c>
      <c r="CE46">
        <v>35.2709733333333</v>
      </c>
      <c r="CF46">
        <v>999.9</v>
      </c>
      <c r="CG46">
        <v>0</v>
      </c>
      <c r="CH46">
        <v>0</v>
      </c>
      <c r="CI46">
        <v>10000.3733333333</v>
      </c>
      <c r="CJ46">
        <v>0</v>
      </c>
      <c r="CK46">
        <v>687.513566666667</v>
      </c>
      <c r="CL46">
        <v>1299.98066666667</v>
      </c>
      <c r="CM46">
        <v>0.900000566666667</v>
      </c>
      <c r="CN46">
        <v>0.0999994633333333</v>
      </c>
      <c r="CO46">
        <v>0</v>
      </c>
      <c r="CP46">
        <v>1246.52</v>
      </c>
      <c r="CQ46">
        <v>4.99979</v>
      </c>
      <c r="CR46">
        <v>16940.6333333333</v>
      </c>
      <c r="CS46">
        <v>11051.1333333333</v>
      </c>
      <c r="CT46">
        <v>48.437</v>
      </c>
      <c r="CU46">
        <v>50.812</v>
      </c>
      <c r="CV46">
        <v>49.5</v>
      </c>
      <c r="CW46">
        <v>49.9916</v>
      </c>
      <c r="CX46">
        <v>50.25</v>
      </c>
      <c r="CY46">
        <v>1165.48266666667</v>
      </c>
      <c r="CZ46">
        <v>129.498</v>
      </c>
      <c r="DA46">
        <v>0</v>
      </c>
      <c r="DB46">
        <v>108</v>
      </c>
      <c r="DC46">
        <v>0</v>
      </c>
      <c r="DD46">
        <v>1245.84038461538</v>
      </c>
      <c r="DE46">
        <v>-458.321709356991</v>
      </c>
      <c r="DF46">
        <v>-6330.84102502791</v>
      </c>
      <c r="DG46">
        <v>16932.0346153846</v>
      </c>
      <c r="DH46">
        <v>15</v>
      </c>
      <c r="DI46">
        <v>1603827819.6</v>
      </c>
      <c r="DJ46" t="s">
        <v>338</v>
      </c>
      <c r="DK46">
        <v>1603827812.1</v>
      </c>
      <c r="DL46">
        <v>1603827819.6</v>
      </c>
      <c r="DM46">
        <v>3</v>
      </c>
      <c r="DN46">
        <v>0.126</v>
      </c>
      <c r="DO46">
        <v>-0.147</v>
      </c>
      <c r="DP46">
        <v>-0.1</v>
      </c>
      <c r="DQ46">
        <v>0.18</v>
      </c>
      <c r="DR46">
        <v>400</v>
      </c>
      <c r="DS46">
        <v>32</v>
      </c>
      <c r="DT46">
        <v>0.16</v>
      </c>
      <c r="DU46">
        <v>0.02</v>
      </c>
      <c r="DV46">
        <v>5.22492618879455</v>
      </c>
      <c r="DW46">
        <v>0.925021703372894</v>
      </c>
      <c r="DX46">
        <v>0.0756695094805504</v>
      </c>
      <c r="DY46">
        <v>0</v>
      </c>
      <c r="DZ46">
        <v>-6.896434</v>
      </c>
      <c r="EA46">
        <v>-1.91448934371526</v>
      </c>
      <c r="EB46">
        <v>0.145393596663219</v>
      </c>
      <c r="EC46">
        <v>0</v>
      </c>
      <c r="ED46">
        <v>1.505591</v>
      </c>
      <c r="EE46">
        <v>2.28616765294772</v>
      </c>
      <c r="EF46">
        <v>0.167355159473299</v>
      </c>
      <c r="EG46">
        <v>0</v>
      </c>
      <c r="EH46">
        <v>0</v>
      </c>
      <c r="EI46">
        <v>3</v>
      </c>
      <c r="EJ46" t="s">
        <v>349</v>
      </c>
      <c r="EK46">
        <v>100</v>
      </c>
      <c r="EL46">
        <v>100</v>
      </c>
      <c r="EM46">
        <v>-0.101</v>
      </c>
      <c r="EN46">
        <v>0.2723</v>
      </c>
      <c r="EO46">
        <v>-0.252479309335841</v>
      </c>
      <c r="EP46">
        <v>0.000608231501840576</v>
      </c>
      <c r="EQ46">
        <v>-6.15721122119998e-07</v>
      </c>
      <c r="ER46">
        <v>1.2304956265122e-10</v>
      </c>
      <c r="ES46">
        <v>0.180410000000002</v>
      </c>
      <c r="ET46">
        <v>0</v>
      </c>
      <c r="EU46">
        <v>0</v>
      </c>
      <c r="EV46">
        <v>0</v>
      </c>
      <c r="EW46">
        <v>4</v>
      </c>
      <c r="EX46">
        <v>2168</v>
      </c>
      <c r="EY46">
        <v>1</v>
      </c>
      <c r="EZ46">
        <v>28</v>
      </c>
      <c r="FA46">
        <v>54</v>
      </c>
      <c r="FB46">
        <v>53.8</v>
      </c>
      <c r="FC46">
        <v>2</v>
      </c>
      <c r="FD46">
        <v>507.683</v>
      </c>
      <c r="FE46">
        <v>130.842</v>
      </c>
      <c r="FF46">
        <v>34.3472</v>
      </c>
      <c r="FG46">
        <v>31.3483</v>
      </c>
      <c r="FH46">
        <v>29.9999</v>
      </c>
      <c r="FI46">
        <v>31.1408</v>
      </c>
      <c r="FJ46">
        <v>31.0874</v>
      </c>
      <c r="FK46">
        <v>20.1842</v>
      </c>
      <c r="FL46">
        <v>0</v>
      </c>
      <c r="FM46">
        <v>100</v>
      </c>
      <c r="FN46">
        <v>-999.9</v>
      </c>
      <c r="FO46">
        <v>400</v>
      </c>
      <c r="FP46">
        <v>36.9973</v>
      </c>
      <c r="FQ46">
        <v>101.308</v>
      </c>
      <c r="FR46">
        <v>101.183</v>
      </c>
    </row>
    <row r="47" spans="1:174">
      <c r="A47">
        <v>31</v>
      </c>
      <c r="B47">
        <v>1603831125.1</v>
      </c>
      <c r="C47">
        <v>5305.59999990463</v>
      </c>
      <c r="D47" t="s">
        <v>434</v>
      </c>
      <c r="E47" t="s">
        <v>435</v>
      </c>
      <c r="F47" t="s">
        <v>414</v>
      </c>
      <c r="G47" t="s">
        <v>370</v>
      </c>
      <c r="H47">
        <v>1603831117.35</v>
      </c>
      <c r="I47">
        <f>CA47*AG47*(BW47-BX47)/(100*BP47*(1000-AG47*BW47))</f>
        <v>0</v>
      </c>
      <c r="J47">
        <f>CA47*AG47*(BV47-BU47*(1000-AG47*BX47)/(1000-AG47*BW47))/(100*BP47)</f>
        <v>0</v>
      </c>
      <c r="K47">
        <f>BU47 - IF(AG47&gt;1, J47*BP47*100.0/(AI47*CI47), 0)</f>
        <v>0</v>
      </c>
      <c r="L47">
        <f>((R47-I47/2)*K47-J47)/(R47+I47/2)</f>
        <v>0</v>
      </c>
      <c r="M47">
        <f>L47*(CB47+CC47)/1000.0</f>
        <v>0</v>
      </c>
      <c r="N47">
        <f>(BU47 - IF(AG47&gt;1, J47*BP47*100.0/(AI47*CI47), 0))*(CB47+CC47)/1000.0</f>
        <v>0</v>
      </c>
      <c r="O47">
        <f>2.0/((1/Q47-1/P47)+SIGN(Q47)*SQRT((1/Q47-1/P47)*(1/Q47-1/P47) + 4*BQ47/((BQ47+1)*(BQ47+1))*(2*1/Q47*1/P47-1/P47*1/P47)))</f>
        <v>0</v>
      </c>
      <c r="P47">
        <f>IF(LEFT(BR47,1)&lt;&gt;"0",IF(LEFT(BR47,1)="1",3.0,BS47),$D$5+$E$5*(CI47*CB47/($K$5*1000))+$F$5*(CI47*CB47/($K$5*1000))*MAX(MIN(BP47,$J$5),$I$5)*MAX(MIN(BP47,$J$5),$I$5)+$G$5*MAX(MIN(BP47,$J$5),$I$5)*(CI47*CB47/($K$5*1000))+$H$5*(CI47*CB47/($K$5*1000))*(CI47*CB47/($K$5*1000)))</f>
        <v>0</v>
      </c>
      <c r="Q47">
        <f>I47*(1000-(1000*0.61365*exp(17.502*U47/(240.97+U47))/(CB47+CC47)+BW47)/2)/(1000*0.61365*exp(17.502*U47/(240.97+U47))/(CB47+CC47)-BW47)</f>
        <v>0</v>
      </c>
      <c r="R47">
        <f>1/((BQ47+1)/(O47/1.6)+1/(P47/1.37)) + BQ47/((BQ47+1)/(O47/1.6) + BQ47/(P47/1.37))</f>
        <v>0</v>
      </c>
      <c r="S47">
        <f>(BM47*BO47)</f>
        <v>0</v>
      </c>
      <c r="T47">
        <f>(CD47+(S47+2*0.95*5.67E-8*(((CD47+$B$7)+273)^4-(CD47+273)^4)-44100*I47)/(1.84*29.3*P47+8*0.95*5.67E-8*(CD47+273)^3))</f>
        <v>0</v>
      </c>
      <c r="U47">
        <f>($C$7*CE47+$D$7*CF47+$E$7*T47)</f>
        <v>0</v>
      </c>
      <c r="V47">
        <f>0.61365*exp(17.502*U47/(240.97+U47))</f>
        <v>0</v>
      </c>
      <c r="W47">
        <f>(X47/Y47*100)</f>
        <v>0</v>
      </c>
      <c r="X47">
        <f>BW47*(CB47+CC47)/1000</f>
        <v>0</v>
      </c>
      <c r="Y47">
        <f>0.61365*exp(17.502*CD47/(240.97+CD47))</f>
        <v>0</v>
      </c>
      <c r="Z47">
        <f>(V47-BW47*(CB47+CC47)/1000)</f>
        <v>0</v>
      </c>
      <c r="AA47">
        <f>(-I47*44100)</f>
        <v>0</v>
      </c>
      <c r="AB47">
        <f>2*29.3*P47*0.92*(CD47-U47)</f>
        <v>0</v>
      </c>
      <c r="AC47">
        <f>2*0.95*5.67E-8*(((CD47+$B$7)+273)^4-(U47+273)^4)</f>
        <v>0</v>
      </c>
      <c r="AD47">
        <f>S47+AC47+AA47+AB47</f>
        <v>0</v>
      </c>
      <c r="AE47">
        <v>0</v>
      </c>
      <c r="AF47">
        <v>0</v>
      </c>
      <c r="AG47">
        <f>IF(AE47*$H$13&gt;=AI47,1.0,(AI47/(AI47-AE47*$H$13)))</f>
        <v>0</v>
      </c>
      <c r="AH47">
        <f>(AG47-1)*100</f>
        <v>0</v>
      </c>
      <c r="AI47">
        <f>MAX(0,($B$13+$C$13*CI47)/(1+$D$13*CI47)*CB47/(CD47+273)*$E$13)</f>
        <v>0</v>
      </c>
      <c r="AJ47" t="s">
        <v>291</v>
      </c>
      <c r="AK47">
        <v>15552.9</v>
      </c>
      <c r="AL47">
        <v>715.476923076923</v>
      </c>
      <c r="AM47">
        <v>3262.08</v>
      </c>
      <c r="AN47">
        <f>AM47-AL47</f>
        <v>0</v>
      </c>
      <c r="AO47">
        <f>AN47/AM47</f>
        <v>0</v>
      </c>
      <c r="AP47">
        <v>-0.577747479816223</v>
      </c>
      <c r="AQ47" t="s">
        <v>436</v>
      </c>
      <c r="AR47">
        <v>15392.2</v>
      </c>
      <c r="AS47">
        <v>1181.85</v>
      </c>
      <c r="AT47">
        <v>1632.59</v>
      </c>
      <c r="AU47">
        <f>1-AS47/AT47</f>
        <v>0</v>
      </c>
      <c r="AV47">
        <v>0.5</v>
      </c>
      <c r="AW47">
        <f>BM47</f>
        <v>0</v>
      </c>
      <c r="AX47">
        <f>J47</f>
        <v>0</v>
      </c>
      <c r="AY47">
        <f>AU47*AV47*AW47</f>
        <v>0</v>
      </c>
      <c r="AZ47">
        <f>BE47/AT47</f>
        <v>0</v>
      </c>
      <c r="BA47">
        <f>(AX47-AP47)/AW47</f>
        <v>0</v>
      </c>
      <c r="BB47">
        <f>(AM47-AT47)/AT47</f>
        <v>0</v>
      </c>
      <c r="BC47" t="s">
        <v>437</v>
      </c>
      <c r="BD47">
        <v>793.34</v>
      </c>
      <c r="BE47">
        <f>AT47-BD47</f>
        <v>0</v>
      </c>
      <c r="BF47">
        <f>(AT47-AS47)/(AT47-BD47)</f>
        <v>0</v>
      </c>
      <c r="BG47">
        <f>(AM47-AT47)/(AM47-BD47)</f>
        <v>0</v>
      </c>
      <c r="BH47">
        <f>(AT47-AS47)/(AT47-AL47)</f>
        <v>0</v>
      </c>
      <c r="BI47">
        <f>(AM47-AT47)/(AM47-AL47)</f>
        <v>0</v>
      </c>
      <c r="BJ47">
        <f>(BF47*BD47/AS47)</f>
        <v>0</v>
      </c>
      <c r="BK47">
        <f>(1-BJ47)</f>
        <v>0</v>
      </c>
      <c r="BL47">
        <f>$B$11*CJ47+$C$11*CK47+$F$11*CL47*(1-CO47)</f>
        <v>0</v>
      </c>
      <c r="BM47">
        <f>BL47*BN47</f>
        <v>0</v>
      </c>
      <c r="BN47">
        <f>($B$11*$D$9+$C$11*$D$9+$F$11*((CY47+CQ47)/MAX(CY47+CQ47+CZ47, 0.1)*$I$9+CZ47/MAX(CY47+CQ47+CZ47, 0.1)*$J$9))/($B$11+$C$11+$F$11)</f>
        <v>0</v>
      </c>
      <c r="BO47">
        <f>($B$11*$K$9+$C$11*$K$9+$F$11*((CY47+CQ47)/MAX(CY47+CQ47+CZ47, 0.1)*$P$9+CZ47/MAX(CY47+CQ47+CZ47, 0.1)*$Q$9))/($B$11+$C$11+$F$11)</f>
        <v>0</v>
      </c>
      <c r="BP47">
        <v>6</v>
      </c>
      <c r="BQ47">
        <v>0.5</v>
      </c>
      <c r="BR47" t="s">
        <v>294</v>
      </c>
      <c r="BS47">
        <v>2</v>
      </c>
      <c r="BT47">
        <v>1603831117.35</v>
      </c>
      <c r="BU47">
        <v>380.323166666667</v>
      </c>
      <c r="BV47">
        <v>399.9914</v>
      </c>
      <c r="BW47">
        <v>34.18544</v>
      </c>
      <c r="BX47">
        <v>29.70564</v>
      </c>
      <c r="BY47">
        <v>380.426633333333</v>
      </c>
      <c r="BZ47">
        <v>33.8290866666667</v>
      </c>
      <c r="CA47">
        <v>500.0114</v>
      </c>
      <c r="CB47">
        <v>101.682966666667</v>
      </c>
      <c r="CC47">
        <v>0.0999763566666667</v>
      </c>
      <c r="CD47">
        <v>35.7045366666667</v>
      </c>
      <c r="CE47">
        <v>34.8105533333333</v>
      </c>
      <c r="CF47">
        <v>999.9</v>
      </c>
      <c r="CG47">
        <v>0</v>
      </c>
      <c r="CH47">
        <v>0</v>
      </c>
      <c r="CI47">
        <v>9999.49</v>
      </c>
      <c r="CJ47">
        <v>0</v>
      </c>
      <c r="CK47">
        <v>666.978966666667</v>
      </c>
      <c r="CL47">
        <v>1300.01366666667</v>
      </c>
      <c r="CM47">
        <v>0.9000083</v>
      </c>
      <c r="CN47">
        <v>0.0999918033333333</v>
      </c>
      <c r="CO47">
        <v>0</v>
      </c>
      <c r="CP47">
        <v>1182.26066666667</v>
      </c>
      <c r="CQ47">
        <v>4.99979</v>
      </c>
      <c r="CR47">
        <v>15861.49</v>
      </c>
      <c r="CS47">
        <v>11051.4366666667</v>
      </c>
      <c r="CT47">
        <v>48.5186</v>
      </c>
      <c r="CU47">
        <v>50.875</v>
      </c>
      <c r="CV47">
        <v>49.562</v>
      </c>
      <c r="CW47">
        <v>50.0578666666666</v>
      </c>
      <c r="CX47">
        <v>50.312</v>
      </c>
      <c r="CY47">
        <v>1165.52366666667</v>
      </c>
      <c r="CZ47">
        <v>129.492</v>
      </c>
      <c r="DA47">
        <v>0</v>
      </c>
      <c r="DB47">
        <v>74.5</v>
      </c>
      <c r="DC47">
        <v>0</v>
      </c>
      <c r="DD47">
        <v>1181.85</v>
      </c>
      <c r="DE47">
        <v>-380.994188000332</v>
      </c>
      <c r="DF47">
        <v>-5210.13333304248</v>
      </c>
      <c r="DG47">
        <v>15855.8923076923</v>
      </c>
      <c r="DH47">
        <v>15</v>
      </c>
      <c r="DI47">
        <v>1603827819.6</v>
      </c>
      <c r="DJ47" t="s">
        <v>338</v>
      </c>
      <c r="DK47">
        <v>1603827812.1</v>
      </c>
      <c r="DL47">
        <v>1603827819.6</v>
      </c>
      <c r="DM47">
        <v>3</v>
      </c>
      <c r="DN47">
        <v>0.126</v>
      </c>
      <c r="DO47">
        <v>-0.147</v>
      </c>
      <c r="DP47">
        <v>-0.1</v>
      </c>
      <c r="DQ47">
        <v>0.18</v>
      </c>
      <c r="DR47">
        <v>400</v>
      </c>
      <c r="DS47">
        <v>32</v>
      </c>
      <c r="DT47">
        <v>0.16</v>
      </c>
      <c r="DU47">
        <v>0.02</v>
      </c>
      <c r="DV47">
        <v>14.9203548734156</v>
      </c>
      <c r="DW47">
        <v>-0.0634103403286909</v>
      </c>
      <c r="DX47">
        <v>0.0124533315162202</v>
      </c>
      <c r="DY47">
        <v>1</v>
      </c>
      <c r="DZ47">
        <v>-19.6647833333333</v>
      </c>
      <c r="EA47">
        <v>-0.320972636262506</v>
      </c>
      <c r="EB47">
        <v>0.0278535585199133</v>
      </c>
      <c r="EC47">
        <v>0</v>
      </c>
      <c r="ED47">
        <v>4.470714</v>
      </c>
      <c r="EE47">
        <v>1.08572262513905</v>
      </c>
      <c r="EF47">
        <v>0.0795921856549582</v>
      </c>
      <c r="EG47">
        <v>0</v>
      </c>
      <c r="EH47">
        <v>1</v>
      </c>
      <c r="EI47">
        <v>3</v>
      </c>
      <c r="EJ47" t="s">
        <v>296</v>
      </c>
      <c r="EK47">
        <v>100</v>
      </c>
      <c r="EL47">
        <v>100</v>
      </c>
      <c r="EM47">
        <v>-0.103</v>
      </c>
      <c r="EN47">
        <v>0.3597</v>
      </c>
      <c r="EO47">
        <v>-0.252479309335841</v>
      </c>
      <c r="EP47">
        <v>0.000608231501840576</v>
      </c>
      <c r="EQ47">
        <v>-6.15721122119998e-07</v>
      </c>
      <c r="ER47">
        <v>1.2304956265122e-10</v>
      </c>
      <c r="ES47">
        <v>0.180410000000002</v>
      </c>
      <c r="ET47">
        <v>0</v>
      </c>
      <c r="EU47">
        <v>0</v>
      </c>
      <c r="EV47">
        <v>0</v>
      </c>
      <c r="EW47">
        <v>4</v>
      </c>
      <c r="EX47">
        <v>2168</v>
      </c>
      <c r="EY47">
        <v>1</v>
      </c>
      <c r="EZ47">
        <v>28</v>
      </c>
      <c r="FA47">
        <v>55.2</v>
      </c>
      <c r="FB47">
        <v>55.1</v>
      </c>
      <c r="FC47">
        <v>2</v>
      </c>
      <c r="FD47">
        <v>506.18</v>
      </c>
      <c r="FE47">
        <v>132.991</v>
      </c>
      <c r="FF47">
        <v>34.3288</v>
      </c>
      <c r="FG47">
        <v>31.322</v>
      </c>
      <c r="FH47">
        <v>30.0005</v>
      </c>
      <c r="FI47">
        <v>31.1203</v>
      </c>
      <c r="FJ47">
        <v>31.0732</v>
      </c>
      <c r="FK47">
        <v>20.1775</v>
      </c>
      <c r="FL47">
        <v>0</v>
      </c>
      <c r="FM47">
        <v>100</v>
      </c>
      <c r="FN47">
        <v>-999.9</v>
      </c>
      <c r="FO47">
        <v>400</v>
      </c>
      <c r="FP47">
        <v>31.4408</v>
      </c>
      <c r="FQ47">
        <v>101.27</v>
      </c>
      <c r="FR47">
        <v>101.18</v>
      </c>
    </row>
    <row r="48" spans="1:174">
      <c r="A48">
        <v>32</v>
      </c>
      <c r="B48">
        <v>1603831448.6</v>
      </c>
      <c r="C48">
        <v>5629.09999990463</v>
      </c>
      <c r="D48" t="s">
        <v>438</v>
      </c>
      <c r="E48" t="s">
        <v>439</v>
      </c>
      <c r="F48" t="s">
        <v>440</v>
      </c>
      <c r="G48" t="s">
        <v>441</v>
      </c>
      <c r="H48">
        <v>1603831440.6</v>
      </c>
      <c r="I48">
        <f>CA48*AG48*(BW48-BX48)/(100*BP48*(1000-AG48*BW48))</f>
        <v>0</v>
      </c>
      <c r="J48">
        <f>CA48*AG48*(BV48-BU48*(1000-AG48*BX48)/(1000-AG48*BW48))/(100*BP48)</f>
        <v>0</v>
      </c>
      <c r="K48">
        <f>BU48 - IF(AG48&gt;1, J48*BP48*100.0/(AI48*CI48), 0)</f>
        <v>0</v>
      </c>
      <c r="L48">
        <f>((R48-I48/2)*K48-J48)/(R48+I48/2)</f>
        <v>0</v>
      </c>
      <c r="M48">
        <f>L48*(CB48+CC48)/1000.0</f>
        <v>0</v>
      </c>
      <c r="N48">
        <f>(BU48 - IF(AG48&gt;1, J48*BP48*100.0/(AI48*CI48), 0))*(CB48+CC48)/1000.0</f>
        <v>0</v>
      </c>
      <c r="O48">
        <f>2.0/((1/Q48-1/P48)+SIGN(Q48)*SQRT((1/Q48-1/P48)*(1/Q48-1/P48) + 4*BQ48/((BQ48+1)*(BQ48+1))*(2*1/Q48*1/P48-1/P48*1/P48)))</f>
        <v>0</v>
      </c>
      <c r="P48">
        <f>IF(LEFT(BR48,1)&lt;&gt;"0",IF(LEFT(BR48,1)="1",3.0,BS48),$D$5+$E$5*(CI48*CB48/($K$5*1000))+$F$5*(CI48*CB48/($K$5*1000))*MAX(MIN(BP48,$J$5),$I$5)*MAX(MIN(BP48,$J$5),$I$5)+$G$5*MAX(MIN(BP48,$J$5),$I$5)*(CI48*CB48/($K$5*1000))+$H$5*(CI48*CB48/($K$5*1000))*(CI48*CB48/($K$5*1000)))</f>
        <v>0</v>
      </c>
      <c r="Q48">
        <f>I48*(1000-(1000*0.61365*exp(17.502*U48/(240.97+U48))/(CB48+CC48)+BW48)/2)/(1000*0.61365*exp(17.502*U48/(240.97+U48))/(CB48+CC48)-BW48)</f>
        <v>0</v>
      </c>
      <c r="R48">
        <f>1/((BQ48+1)/(O48/1.6)+1/(P48/1.37)) + BQ48/((BQ48+1)/(O48/1.6) + BQ48/(P48/1.37))</f>
        <v>0</v>
      </c>
      <c r="S48">
        <f>(BM48*BO48)</f>
        <v>0</v>
      </c>
      <c r="T48">
        <f>(CD48+(S48+2*0.95*5.67E-8*(((CD48+$B$7)+273)^4-(CD48+273)^4)-44100*I48)/(1.84*29.3*P48+8*0.95*5.67E-8*(CD48+273)^3))</f>
        <v>0</v>
      </c>
      <c r="U48">
        <f>($C$7*CE48+$D$7*CF48+$E$7*T48)</f>
        <v>0</v>
      </c>
      <c r="V48">
        <f>0.61365*exp(17.502*U48/(240.97+U48))</f>
        <v>0</v>
      </c>
      <c r="W48">
        <f>(X48/Y48*100)</f>
        <v>0</v>
      </c>
      <c r="X48">
        <f>BW48*(CB48+CC48)/1000</f>
        <v>0</v>
      </c>
      <c r="Y48">
        <f>0.61365*exp(17.502*CD48/(240.97+CD48))</f>
        <v>0</v>
      </c>
      <c r="Z48">
        <f>(V48-BW48*(CB48+CC48)/1000)</f>
        <v>0</v>
      </c>
      <c r="AA48">
        <f>(-I48*44100)</f>
        <v>0</v>
      </c>
      <c r="AB48">
        <f>2*29.3*P48*0.92*(CD48-U48)</f>
        <v>0</v>
      </c>
      <c r="AC48">
        <f>2*0.95*5.67E-8*(((CD48+$B$7)+273)^4-(U48+273)^4)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MAX(0,($B$13+$C$13*CI48)/(1+$D$13*CI48)*CB48/(CD48+273)*$E$13)</f>
        <v>0</v>
      </c>
      <c r="AJ48" t="s">
        <v>291</v>
      </c>
      <c r="AK48">
        <v>15552.9</v>
      </c>
      <c r="AL48">
        <v>715.476923076923</v>
      </c>
      <c r="AM48">
        <v>3262.08</v>
      </c>
      <c r="AN48">
        <f>AM48-AL48</f>
        <v>0</v>
      </c>
      <c r="AO48">
        <f>AN48/AM48</f>
        <v>0</v>
      </c>
      <c r="AP48">
        <v>-0.577747479816223</v>
      </c>
      <c r="AQ48" t="s">
        <v>442</v>
      </c>
      <c r="AR48">
        <v>15402.2</v>
      </c>
      <c r="AS48">
        <v>1024.73153846154</v>
      </c>
      <c r="AT48">
        <v>1378</v>
      </c>
      <c r="AU48">
        <f>1-AS48/AT48</f>
        <v>0</v>
      </c>
      <c r="AV48">
        <v>0.5</v>
      </c>
      <c r="AW48">
        <f>BM48</f>
        <v>0</v>
      </c>
      <c r="AX48">
        <f>J48</f>
        <v>0</v>
      </c>
      <c r="AY48">
        <f>AU48*AV48*AW48</f>
        <v>0</v>
      </c>
      <c r="AZ48">
        <f>BE48/AT48</f>
        <v>0</v>
      </c>
      <c r="BA48">
        <f>(AX48-AP48)/AW48</f>
        <v>0</v>
      </c>
      <c r="BB48">
        <f>(AM48-AT48)/AT48</f>
        <v>0</v>
      </c>
      <c r="BC48" t="s">
        <v>443</v>
      </c>
      <c r="BD48">
        <v>681.79</v>
      </c>
      <c r="BE48">
        <f>AT48-BD48</f>
        <v>0</v>
      </c>
      <c r="BF48">
        <f>(AT48-AS48)/(AT48-BD48)</f>
        <v>0</v>
      </c>
      <c r="BG48">
        <f>(AM48-AT48)/(AM48-BD48)</f>
        <v>0</v>
      </c>
      <c r="BH48">
        <f>(AT48-AS48)/(AT48-AL48)</f>
        <v>0</v>
      </c>
      <c r="BI48">
        <f>(AM48-AT48)/(AM48-AL48)</f>
        <v>0</v>
      </c>
      <c r="BJ48">
        <f>(BF48*BD48/AS48)</f>
        <v>0</v>
      </c>
      <c r="BK48">
        <f>(1-BJ48)</f>
        <v>0</v>
      </c>
      <c r="BL48">
        <f>$B$11*CJ48+$C$11*CK48+$F$11*CL48*(1-CO48)</f>
        <v>0</v>
      </c>
      <c r="BM48">
        <f>BL48*BN48</f>
        <v>0</v>
      </c>
      <c r="BN48">
        <f>($B$11*$D$9+$C$11*$D$9+$F$11*((CY48+CQ48)/MAX(CY48+CQ48+CZ48, 0.1)*$I$9+CZ48/MAX(CY48+CQ48+CZ48, 0.1)*$J$9))/($B$11+$C$11+$F$11)</f>
        <v>0</v>
      </c>
      <c r="BO48">
        <f>($B$11*$K$9+$C$11*$K$9+$F$11*((CY48+CQ48)/MAX(CY48+CQ48+CZ48, 0.1)*$P$9+CZ48/MAX(CY48+CQ48+CZ48, 0.1)*$Q$9))/($B$11+$C$11+$F$11)</f>
        <v>0</v>
      </c>
      <c r="BP48">
        <v>6</v>
      </c>
      <c r="BQ48">
        <v>0.5</v>
      </c>
      <c r="BR48" t="s">
        <v>294</v>
      </c>
      <c r="BS48">
        <v>2</v>
      </c>
      <c r="BT48">
        <v>1603831440.6</v>
      </c>
      <c r="BU48">
        <v>380.917129032258</v>
      </c>
      <c r="BV48">
        <v>400.002483870968</v>
      </c>
      <c r="BW48">
        <v>34.9655129032258</v>
      </c>
      <c r="BX48">
        <v>30.1710387096774</v>
      </c>
      <c r="BY48">
        <v>380.756741935484</v>
      </c>
      <c r="BZ48">
        <v>34.5487967741935</v>
      </c>
      <c r="CA48">
        <v>500.009161290323</v>
      </c>
      <c r="CB48">
        <v>101.682064516129</v>
      </c>
      <c r="CC48">
        <v>0.0999374096774193</v>
      </c>
      <c r="CD48">
        <v>35.7246935483871</v>
      </c>
      <c r="CE48">
        <v>35.2661903225806</v>
      </c>
      <c r="CF48">
        <v>999.9</v>
      </c>
      <c r="CG48">
        <v>0</v>
      </c>
      <c r="CH48">
        <v>0</v>
      </c>
      <c r="CI48">
        <v>9995.56548387097</v>
      </c>
      <c r="CJ48">
        <v>0</v>
      </c>
      <c r="CK48">
        <v>601.528870967742</v>
      </c>
      <c r="CL48">
        <v>1299.99548387097</v>
      </c>
      <c r="CM48">
        <v>0.899999193548388</v>
      </c>
      <c r="CN48">
        <v>0.100000825806452</v>
      </c>
      <c r="CO48">
        <v>0</v>
      </c>
      <c r="CP48">
        <v>1026.03774193548</v>
      </c>
      <c r="CQ48">
        <v>4.99979</v>
      </c>
      <c r="CR48">
        <v>13936.6161290323</v>
      </c>
      <c r="CS48">
        <v>11051.2516129032</v>
      </c>
      <c r="CT48">
        <v>48.504</v>
      </c>
      <c r="CU48">
        <v>50.9573225806452</v>
      </c>
      <c r="CV48">
        <v>49.625</v>
      </c>
      <c r="CW48">
        <v>50.141</v>
      </c>
      <c r="CX48">
        <v>50.308</v>
      </c>
      <c r="CY48">
        <v>1165.49548387097</v>
      </c>
      <c r="CZ48">
        <v>129.50064516129</v>
      </c>
      <c r="DA48">
        <v>0</v>
      </c>
      <c r="DB48">
        <v>245.599999904633</v>
      </c>
      <c r="DC48">
        <v>0</v>
      </c>
      <c r="DD48">
        <v>1024.73153846154</v>
      </c>
      <c r="DE48">
        <v>-169.912478389862</v>
      </c>
      <c r="DF48">
        <v>-2226.18119351151</v>
      </c>
      <c r="DG48">
        <v>13921.3153846154</v>
      </c>
      <c r="DH48">
        <v>15</v>
      </c>
      <c r="DI48">
        <v>1603831179.1</v>
      </c>
      <c r="DJ48" t="s">
        <v>444</v>
      </c>
      <c r="DK48">
        <v>1603831172.1</v>
      </c>
      <c r="DL48">
        <v>1603831179.1</v>
      </c>
      <c r="DM48">
        <v>4</v>
      </c>
      <c r="DN48">
        <v>0.264</v>
      </c>
      <c r="DO48">
        <v>-0.006</v>
      </c>
      <c r="DP48">
        <v>0.164</v>
      </c>
      <c r="DQ48">
        <v>0.216</v>
      </c>
      <c r="DR48">
        <v>400</v>
      </c>
      <c r="DS48">
        <v>30</v>
      </c>
      <c r="DT48">
        <v>0.26</v>
      </c>
      <c r="DU48">
        <v>0.02</v>
      </c>
      <c r="DV48">
        <v>14.3253694695283</v>
      </c>
      <c r="DW48">
        <v>0.250660344308409</v>
      </c>
      <c r="DX48">
        <v>0.029114931271927</v>
      </c>
      <c r="DY48">
        <v>1</v>
      </c>
      <c r="DZ48">
        <v>-19.08943</v>
      </c>
      <c r="EA48">
        <v>-0.960670077864307</v>
      </c>
      <c r="EB48">
        <v>0.0732918510704522</v>
      </c>
      <c r="EC48">
        <v>0</v>
      </c>
      <c r="ED48">
        <v>4.80234633333333</v>
      </c>
      <c r="EE48">
        <v>1.58027719688543</v>
      </c>
      <c r="EF48">
        <v>0.114843972341705</v>
      </c>
      <c r="EG48">
        <v>0</v>
      </c>
      <c r="EH48">
        <v>1</v>
      </c>
      <c r="EI48">
        <v>3</v>
      </c>
      <c r="EJ48" t="s">
        <v>296</v>
      </c>
      <c r="EK48">
        <v>100</v>
      </c>
      <c r="EL48">
        <v>100</v>
      </c>
      <c r="EM48">
        <v>0.16</v>
      </c>
      <c r="EN48">
        <v>0.4242</v>
      </c>
      <c r="EO48">
        <v>0.0112670674900827</v>
      </c>
      <c r="EP48">
        <v>0.000608231501840576</v>
      </c>
      <c r="EQ48">
        <v>-6.15721122119998e-07</v>
      </c>
      <c r="ER48">
        <v>1.2304956265122e-10</v>
      </c>
      <c r="ES48">
        <v>0.215600000000006</v>
      </c>
      <c r="ET48">
        <v>0</v>
      </c>
      <c r="EU48">
        <v>0</v>
      </c>
      <c r="EV48">
        <v>0</v>
      </c>
      <c r="EW48">
        <v>4</v>
      </c>
      <c r="EX48">
        <v>2168</v>
      </c>
      <c r="EY48">
        <v>1</v>
      </c>
      <c r="EZ48">
        <v>28</v>
      </c>
      <c r="FA48">
        <v>4.6</v>
      </c>
      <c r="FB48">
        <v>4.5</v>
      </c>
      <c r="FC48">
        <v>2</v>
      </c>
      <c r="FD48">
        <v>508.071</v>
      </c>
      <c r="FE48">
        <v>131.486</v>
      </c>
      <c r="FF48">
        <v>34.3015</v>
      </c>
      <c r="FG48">
        <v>31.4306</v>
      </c>
      <c r="FH48">
        <v>30.0009</v>
      </c>
      <c r="FI48">
        <v>31.1781</v>
      </c>
      <c r="FJ48">
        <v>31.134</v>
      </c>
      <c r="FK48">
        <v>20.1768</v>
      </c>
      <c r="FL48">
        <v>0</v>
      </c>
      <c r="FM48">
        <v>100</v>
      </c>
      <c r="FN48">
        <v>-999.9</v>
      </c>
      <c r="FO48">
        <v>400</v>
      </c>
      <c r="FP48">
        <v>37.4693</v>
      </c>
      <c r="FQ48">
        <v>101.215</v>
      </c>
      <c r="FR48">
        <v>101.188</v>
      </c>
    </row>
    <row r="49" spans="1:174">
      <c r="A49">
        <v>33</v>
      </c>
      <c r="B49">
        <v>1603831555.1</v>
      </c>
      <c r="C49">
        <v>5735.59999990463</v>
      </c>
      <c r="D49" t="s">
        <v>445</v>
      </c>
      <c r="E49" t="s">
        <v>446</v>
      </c>
      <c r="F49" t="s">
        <v>440</v>
      </c>
      <c r="G49" t="s">
        <v>441</v>
      </c>
      <c r="H49">
        <v>1603831547.35</v>
      </c>
      <c r="I49">
        <f>CA49*AG49*(BW49-BX49)/(100*BP49*(1000-AG49*BW49))</f>
        <v>0</v>
      </c>
      <c r="J49">
        <f>CA49*AG49*(BV49-BU49*(1000-AG49*BX49)/(1000-AG49*BW49))/(100*BP49)</f>
        <v>0</v>
      </c>
      <c r="K49">
        <f>BU49 - IF(AG49&gt;1, J49*BP49*100.0/(AI49*CI49), 0)</f>
        <v>0</v>
      </c>
      <c r="L49">
        <f>((R49-I49/2)*K49-J49)/(R49+I49/2)</f>
        <v>0</v>
      </c>
      <c r="M49">
        <f>L49*(CB49+CC49)/1000.0</f>
        <v>0</v>
      </c>
      <c r="N49">
        <f>(BU49 - IF(AG49&gt;1, J49*BP49*100.0/(AI49*CI49), 0))*(CB49+CC49)/1000.0</f>
        <v>0</v>
      </c>
      <c r="O49">
        <f>2.0/((1/Q49-1/P49)+SIGN(Q49)*SQRT((1/Q49-1/P49)*(1/Q49-1/P49) + 4*BQ49/((BQ49+1)*(BQ49+1))*(2*1/Q49*1/P49-1/P49*1/P49)))</f>
        <v>0</v>
      </c>
      <c r="P49">
        <f>IF(LEFT(BR49,1)&lt;&gt;"0",IF(LEFT(BR49,1)="1",3.0,BS49),$D$5+$E$5*(CI49*CB49/($K$5*1000))+$F$5*(CI49*CB49/($K$5*1000))*MAX(MIN(BP49,$J$5),$I$5)*MAX(MIN(BP49,$J$5),$I$5)+$G$5*MAX(MIN(BP49,$J$5),$I$5)*(CI49*CB49/($K$5*1000))+$H$5*(CI49*CB49/($K$5*1000))*(CI49*CB49/($K$5*1000)))</f>
        <v>0</v>
      </c>
      <c r="Q49">
        <f>I49*(1000-(1000*0.61365*exp(17.502*U49/(240.97+U49))/(CB49+CC49)+BW49)/2)/(1000*0.61365*exp(17.502*U49/(240.97+U49))/(CB49+CC49)-BW49)</f>
        <v>0</v>
      </c>
      <c r="R49">
        <f>1/((BQ49+1)/(O49/1.6)+1/(P49/1.37)) + BQ49/((BQ49+1)/(O49/1.6) + BQ49/(P49/1.37))</f>
        <v>0</v>
      </c>
      <c r="S49">
        <f>(BM49*BO49)</f>
        <v>0</v>
      </c>
      <c r="T49">
        <f>(CD49+(S49+2*0.95*5.67E-8*(((CD49+$B$7)+273)^4-(CD49+273)^4)-44100*I49)/(1.84*29.3*P49+8*0.95*5.67E-8*(CD49+273)^3))</f>
        <v>0</v>
      </c>
      <c r="U49">
        <f>($C$7*CE49+$D$7*CF49+$E$7*T49)</f>
        <v>0</v>
      </c>
      <c r="V49">
        <f>0.61365*exp(17.502*U49/(240.97+U49))</f>
        <v>0</v>
      </c>
      <c r="W49">
        <f>(X49/Y49*100)</f>
        <v>0</v>
      </c>
      <c r="X49">
        <f>BW49*(CB49+CC49)/1000</f>
        <v>0</v>
      </c>
      <c r="Y49">
        <f>0.61365*exp(17.502*CD49/(240.97+CD49))</f>
        <v>0</v>
      </c>
      <c r="Z49">
        <f>(V49-BW49*(CB49+CC49)/1000)</f>
        <v>0</v>
      </c>
      <c r="AA49">
        <f>(-I49*44100)</f>
        <v>0</v>
      </c>
      <c r="AB49">
        <f>2*29.3*P49*0.92*(CD49-U49)</f>
        <v>0</v>
      </c>
      <c r="AC49">
        <f>2*0.95*5.67E-8*(((CD49+$B$7)+273)^4-(U49+273)^4)</f>
        <v>0</v>
      </c>
      <c r="AD49">
        <f>S49+AC49+AA49+AB49</f>
        <v>0</v>
      </c>
      <c r="AE49">
        <v>13</v>
      </c>
      <c r="AF49">
        <v>3</v>
      </c>
      <c r="AG49">
        <f>IF(AE49*$H$13&gt;=AI49,1.0,(AI49/(AI49-AE49*$H$13)))</f>
        <v>0</v>
      </c>
      <c r="AH49">
        <f>(AG49-1)*100</f>
        <v>0</v>
      </c>
      <c r="AI49">
        <f>MAX(0,($B$13+$C$13*CI49)/(1+$D$13*CI49)*CB49/(CD49+273)*$E$13)</f>
        <v>0</v>
      </c>
      <c r="AJ49" t="s">
        <v>291</v>
      </c>
      <c r="AK49">
        <v>15552.9</v>
      </c>
      <c r="AL49">
        <v>715.476923076923</v>
      </c>
      <c r="AM49">
        <v>3262.08</v>
      </c>
      <c r="AN49">
        <f>AM49-AL49</f>
        <v>0</v>
      </c>
      <c r="AO49">
        <f>AN49/AM49</f>
        <v>0</v>
      </c>
      <c r="AP49">
        <v>-0.577747479816223</v>
      </c>
      <c r="AQ49" t="s">
        <v>447</v>
      </c>
      <c r="AR49">
        <v>15415.1</v>
      </c>
      <c r="AS49">
        <v>1060.6644</v>
      </c>
      <c r="AT49">
        <v>1485.71</v>
      </c>
      <c r="AU49">
        <f>1-AS49/AT49</f>
        <v>0</v>
      </c>
      <c r="AV49">
        <v>0.5</v>
      </c>
      <c r="AW49">
        <f>BM49</f>
        <v>0</v>
      </c>
      <c r="AX49">
        <f>J49</f>
        <v>0</v>
      </c>
      <c r="AY49">
        <f>AU49*AV49*AW49</f>
        <v>0</v>
      </c>
      <c r="AZ49">
        <f>BE49/AT49</f>
        <v>0</v>
      </c>
      <c r="BA49">
        <f>(AX49-AP49)/AW49</f>
        <v>0</v>
      </c>
      <c r="BB49">
        <f>(AM49-AT49)/AT49</f>
        <v>0</v>
      </c>
      <c r="BC49" t="s">
        <v>448</v>
      </c>
      <c r="BD49">
        <v>729.92</v>
      </c>
      <c r="BE49">
        <f>AT49-BD49</f>
        <v>0</v>
      </c>
      <c r="BF49">
        <f>(AT49-AS49)/(AT49-BD49)</f>
        <v>0</v>
      </c>
      <c r="BG49">
        <f>(AM49-AT49)/(AM49-BD49)</f>
        <v>0</v>
      </c>
      <c r="BH49">
        <f>(AT49-AS49)/(AT49-AL49)</f>
        <v>0</v>
      </c>
      <c r="BI49">
        <f>(AM49-AT49)/(AM49-AL49)</f>
        <v>0</v>
      </c>
      <c r="BJ49">
        <f>(BF49*BD49/AS49)</f>
        <v>0</v>
      </c>
      <c r="BK49">
        <f>(1-BJ49)</f>
        <v>0</v>
      </c>
      <c r="BL49">
        <f>$B$11*CJ49+$C$11*CK49+$F$11*CL49*(1-CO49)</f>
        <v>0</v>
      </c>
      <c r="BM49">
        <f>BL49*BN49</f>
        <v>0</v>
      </c>
      <c r="BN49">
        <f>($B$11*$D$9+$C$11*$D$9+$F$11*((CY49+CQ49)/MAX(CY49+CQ49+CZ49, 0.1)*$I$9+CZ49/MAX(CY49+CQ49+CZ49, 0.1)*$J$9))/($B$11+$C$11+$F$11)</f>
        <v>0</v>
      </c>
      <c r="BO49">
        <f>($B$11*$K$9+$C$11*$K$9+$F$11*((CY49+CQ49)/MAX(CY49+CQ49+CZ49, 0.1)*$P$9+CZ49/MAX(CY49+CQ49+CZ49, 0.1)*$Q$9))/($B$11+$C$11+$F$11)</f>
        <v>0</v>
      </c>
      <c r="BP49">
        <v>6</v>
      </c>
      <c r="BQ49">
        <v>0.5</v>
      </c>
      <c r="BR49" t="s">
        <v>294</v>
      </c>
      <c r="BS49">
        <v>2</v>
      </c>
      <c r="BT49">
        <v>1603831547.35</v>
      </c>
      <c r="BU49">
        <v>380.802466666667</v>
      </c>
      <c r="BV49">
        <v>399.991933333333</v>
      </c>
      <c r="BW49">
        <v>34.7788666666667</v>
      </c>
      <c r="BX49">
        <v>30.89237</v>
      </c>
      <c r="BY49">
        <v>380.642233333333</v>
      </c>
      <c r="BZ49">
        <v>34.3685133333333</v>
      </c>
      <c r="CA49">
        <v>500.039133333333</v>
      </c>
      <c r="CB49">
        <v>101.6879</v>
      </c>
      <c r="CC49">
        <v>0.100002246666667</v>
      </c>
      <c r="CD49">
        <v>35.8333933333333</v>
      </c>
      <c r="CE49">
        <v>35.42792</v>
      </c>
      <c r="CF49">
        <v>999.9</v>
      </c>
      <c r="CG49">
        <v>0</v>
      </c>
      <c r="CH49">
        <v>0</v>
      </c>
      <c r="CI49">
        <v>10000.3716666667</v>
      </c>
      <c r="CJ49">
        <v>0</v>
      </c>
      <c r="CK49">
        <v>274.2263</v>
      </c>
      <c r="CL49">
        <v>1299.99733333333</v>
      </c>
      <c r="CM49">
        <v>0.899995433333333</v>
      </c>
      <c r="CN49">
        <v>0.100004706666667</v>
      </c>
      <c r="CO49">
        <v>0</v>
      </c>
      <c r="CP49">
        <v>1063.694</v>
      </c>
      <c r="CQ49">
        <v>4.99979</v>
      </c>
      <c r="CR49">
        <v>14210.2933333333</v>
      </c>
      <c r="CS49">
        <v>11051.25</v>
      </c>
      <c r="CT49">
        <v>48.75</v>
      </c>
      <c r="CU49">
        <v>51.1912</v>
      </c>
      <c r="CV49">
        <v>49.875</v>
      </c>
      <c r="CW49">
        <v>50.375</v>
      </c>
      <c r="CX49">
        <v>50.5165333333333</v>
      </c>
      <c r="CY49">
        <v>1165.49233333333</v>
      </c>
      <c r="CZ49">
        <v>129.506333333333</v>
      </c>
      <c r="DA49">
        <v>0</v>
      </c>
      <c r="DB49">
        <v>105.899999856949</v>
      </c>
      <c r="DC49">
        <v>0</v>
      </c>
      <c r="DD49">
        <v>1060.6644</v>
      </c>
      <c r="DE49">
        <v>-225.032308039216</v>
      </c>
      <c r="DF49">
        <v>-2657.28461947344</v>
      </c>
      <c r="DG49">
        <v>14174.532</v>
      </c>
      <c r="DH49">
        <v>15</v>
      </c>
      <c r="DI49">
        <v>1603831179.1</v>
      </c>
      <c r="DJ49" t="s">
        <v>444</v>
      </c>
      <c r="DK49">
        <v>1603831172.1</v>
      </c>
      <c r="DL49">
        <v>1603831179.1</v>
      </c>
      <c r="DM49">
        <v>4</v>
      </c>
      <c r="DN49">
        <v>0.264</v>
      </c>
      <c r="DO49">
        <v>-0.006</v>
      </c>
      <c r="DP49">
        <v>0.164</v>
      </c>
      <c r="DQ49">
        <v>0.216</v>
      </c>
      <c r="DR49">
        <v>400</v>
      </c>
      <c r="DS49">
        <v>30</v>
      </c>
      <c r="DT49">
        <v>0.26</v>
      </c>
      <c r="DU49">
        <v>0.02</v>
      </c>
      <c r="DV49">
        <v>14.7103596684565</v>
      </c>
      <c r="DW49">
        <v>-0.000450863242673708</v>
      </c>
      <c r="DX49">
        <v>0.0229321120460072</v>
      </c>
      <c r="DY49">
        <v>1</v>
      </c>
      <c r="DZ49">
        <v>-19.1811466666667</v>
      </c>
      <c r="EA49">
        <v>-0.659228476084586</v>
      </c>
      <c r="EB49">
        <v>0.0538643650498384</v>
      </c>
      <c r="EC49">
        <v>0</v>
      </c>
      <c r="ED49">
        <v>3.87152133333333</v>
      </c>
      <c r="EE49">
        <v>1.78986286985539</v>
      </c>
      <c r="EF49">
        <v>0.129981452259757</v>
      </c>
      <c r="EG49">
        <v>0</v>
      </c>
      <c r="EH49">
        <v>1</v>
      </c>
      <c r="EI49">
        <v>3</v>
      </c>
      <c r="EJ49" t="s">
        <v>296</v>
      </c>
      <c r="EK49">
        <v>100</v>
      </c>
      <c r="EL49">
        <v>100</v>
      </c>
      <c r="EM49">
        <v>0.16</v>
      </c>
      <c r="EN49">
        <v>0.4177</v>
      </c>
      <c r="EO49">
        <v>0.0112670674900827</v>
      </c>
      <c r="EP49">
        <v>0.000608231501840576</v>
      </c>
      <c r="EQ49">
        <v>-6.15721122119998e-07</v>
      </c>
      <c r="ER49">
        <v>1.2304956265122e-10</v>
      </c>
      <c r="ES49">
        <v>0.215600000000006</v>
      </c>
      <c r="ET49">
        <v>0</v>
      </c>
      <c r="EU49">
        <v>0</v>
      </c>
      <c r="EV49">
        <v>0</v>
      </c>
      <c r="EW49">
        <v>4</v>
      </c>
      <c r="EX49">
        <v>2168</v>
      </c>
      <c r="EY49">
        <v>1</v>
      </c>
      <c r="EZ49">
        <v>28</v>
      </c>
      <c r="FA49">
        <v>6.4</v>
      </c>
      <c r="FB49">
        <v>6.3</v>
      </c>
      <c r="FC49">
        <v>2</v>
      </c>
      <c r="FD49">
        <v>487.614</v>
      </c>
      <c r="FE49">
        <v>130.361</v>
      </c>
      <c r="FF49">
        <v>34.3913</v>
      </c>
      <c r="FG49">
        <v>31.6894</v>
      </c>
      <c r="FH49">
        <v>30.0009</v>
      </c>
      <c r="FI49">
        <v>31.3793</v>
      </c>
      <c r="FJ49">
        <v>31.3252</v>
      </c>
      <c r="FK49">
        <v>20.1934</v>
      </c>
      <c r="FL49">
        <v>0</v>
      </c>
      <c r="FM49">
        <v>100</v>
      </c>
      <c r="FN49">
        <v>-999.9</v>
      </c>
      <c r="FO49">
        <v>400</v>
      </c>
      <c r="FP49">
        <v>34.6158</v>
      </c>
      <c r="FQ49">
        <v>101.203</v>
      </c>
      <c r="FR49">
        <v>101.115</v>
      </c>
    </row>
    <row r="50" spans="1:174">
      <c r="A50">
        <v>34</v>
      </c>
      <c r="B50">
        <v>1603831679.1</v>
      </c>
      <c r="C50">
        <v>5859.59999990463</v>
      </c>
      <c r="D50" t="s">
        <v>449</v>
      </c>
      <c r="E50" t="s">
        <v>450</v>
      </c>
      <c r="F50" t="s">
        <v>451</v>
      </c>
      <c r="G50" t="s">
        <v>370</v>
      </c>
      <c r="H50">
        <v>1603831671.35</v>
      </c>
      <c r="I50">
        <f>CA50*AG50*(BW50-BX50)/(100*BP50*(1000-AG50*BW50))</f>
        <v>0</v>
      </c>
      <c r="J50">
        <f>CA50*AG50*(BV50-BU50*(1000-AG50*BX50)/(1000-AG50*BW50))/(100*BP50)</f>
        <v>0</v>
      </c>
      <c r="K50">
        <f>BU50 - IF(AG50&gt;1, J50*BP50*100.0/(AI50*CI50), 0)</f>
        <v>0</v>
      </c>
      <c r="L50">
        <f>((R50-I50/2)*K50-J50)/(R50+I50/2)</f>
        <v>0</v>
      </c>
      <c r="M50">
        <f>L50*(CB50+CC50)/1000.0</f>
        <v>0</v>
      </c>
      <c r="N50">
        <f>(BU50 - IF(AG50&gt;1, J50*BP50*100.0/(AI50*CI50), 0))*(CB50+CC50)/1000.0</f>
        <v>0</v>
      </c>
      <c r="O50">
        <f>2.0/((1/Q50-1/P50)+SIGN(Q50)*SQRT((1/Q50-1/P50)*(1/Q50-1/P50) + 4*BQ50/((BQ50+1)*(BQ50+1))*(2*1/Q50*1/P50-1/P50*1/P50)))</f>
        <v>0</v>
      </c>
      <c r="P50">
        <f>IF(LEFT(BR50,1)&lt;&gt;"0",IF(LEFT(BR50,1)="1",3.0,BS50),$D$5+$E$5*(CI50*CB50/($K$5*1000))+$F$5*(CI50*CB50/($K$5*1000))*MAX(MIN(BP50,$J$5),$I$5)*MAX(MIN(BP50,$J$5),$I$5)+$G$5*MAX(MIN(BP50,$J$5),$I$5)*(CI50*CB50/($K$5*1000))+$H$5*(CI50*CB50/($K$5*1000))*(CI50*CB50/($K$5*1000)))</f>
        <v>0</v>
      </c>
      <c r="Q50">
        <f>I50*(1000-(1000*0.61365*exp(17.502*U50/(240.97+U50))/(CB50+CC50)+BW50)/2)/(1000*0.61365*exp(17.502*U50/(240.97+U50))/(CB50+CC50)-BW50)</f>
        <v>0</v>
      </c>
      <c r="R50">
        <f>1/((BQ50+1)/(O50/1.6)+1/(P50/1.37)) + BQ50/((BQ50+1)/(O50/1.6) + BQ50/(P50/1.37))</f>
        <v>0</v>
      </c>
      <c r="S50">
        <f>(BM50*BO50)</f>
        <v>0</v>
      </c>
      <c r="T50">
        <f>(CD50+(S50+2*0.95*5.67E-8*(((CD50+$B$7)+273)^4-(CD50+273)^4)-44100*I50)/(1.84*29.3*P50+8*0.95*5.67E-8*(CD50+273)^3))</f>
        <v>0</v>
      </c>
      <c r="U50">
        <f>($C$7*CE50+$D$7*CF50+$E$7*T50)</f>
        <v>0</v>
      </c>
      <c r="V50">
        <f>0.61365*exp(17.502*U50/(240.97+U50))</f>
        <v>0</v>
      </c>
      <c r="W50">
        <f>(X50/Y50*100)</f>
        <v>0</v>
      </c>
      <c r="X50">
        <f>BW50*(CB50+CC50)/1000</f>
        <v>0</v>
      </c>
      <c r="Y50">
        <f>0.61365*exp(17.502*CD50/(240.97+CD50))</f>
        <v>0</v>
      </c>
      <c r="Z50">
        <f>(V50-BW50*(CB50+CC50)/1000)</f>
        <v>0</v>
      </c>
      <c r="AA50">
        <f>(-I50*44100)</f>
        <v>0</v>
      </c>
      <c r="AB50">
        <f>2*29.3*P50*0.92*(CD50-U50)</f>
        <v>0</v>
      </c>
      <c r="AC50">
        <f>2*0.95*5.67E-8*(((CD50+$B$7)+273)^4-(U50+273)^4)</f>
        <v>0</v>
      </c>
      <c r="AD50">
        <f>S50+AC50+AA50+AB50</f>
        <v>0</v>
      </c>
      <c r="AE50">
        <v>21</v>
      </c>
      <c r="AF50">
        <v>4</v>
      </c>
      <c r="AG50">
        <f>IF(AE50*$H$13&gt;=AI50,1.0,(AI50/(AI50-AE50*$H$13)))</f>
        <v>0</v>
      </c>
      <c r="AH50">
        <f>(AG50-1)*100</f>
        <v>0</v>
      </c>
      <c r="AI50">
        <f>MAX(0,($B$13+$C$13*CI50)/(1+$D$13*CI50)*CB50/(CD50+273)*$E$13)</f>
        <v>0</v>
      </c>
      <c r="AJ50" t="s">
        <v>291</v>
      </c>
      <c r="AK50">
        <v>15552.9</v>
      </c>
      <c r="AL50">
        <v>715.476923076923</v>
      </c>
      <c r="AM50">
        <v>3262.08</v>
      </c>
      <c r="AN50">
        <f>AM50-AL50</f>
        <v>0</v>
      </c>
      <c r="AO50">
        <f>AN50/AM50</f>
        <v>0</v>
      </c>
      <c r="AP50">
        <v>-0.577747479816223</v>
      </c>
      <c r="AQ50" t="s">
        <v>452</v>
      </c>
      <c r="AR50">
        <v>15352.6</v>
      </c>
      <c r="AS50">
        <v>1058.7084</v>
      </c>
      <c r="AT50">
        <v>1564.53</v>
      </c>
      <c r="AU50">
        <f>1-AS50/AT50</f>
        <v>0</v>
      </c>
      <c r="AV50">
        <v>0.5</v>
      </c>
      <c r="AW50">
        <f>BM50</f>
        <v>0</v>
      </c>
      <c r="AX50">
        <f>J50</f>
        <v>0</v>
      </c>
      <c r="AY50">
        <f>AU50*AV50*AW50</f>
        <v>0</v>
      </c>
      <c r="AZ50">
        <f>BE50/AT50</f>
        <v>0</v>
      </c>
      <c r="BA50">
        <f>(AX50-AP50)/AW50</f>
        <v>0</v>
      </c>
      <c r="BB50">
        <f>(AM50-AT50)/AT50</f>
        <v>0</v>
      </c>
      <c r="BC50" t="s">
        <v>453</v>
      </c>
      <c r="BD50">
        <v>693.35</v>
      </c>
      <c r="BE50">
        <f>AT50-BD50</f>
        <v>0</v>
      </c>
      <c r="BF50">
        <f>(AT50-AS50)/(AT50-BD50)</f>
        <v>0</v>
      </c>
      <c r="BG50">
        <f>(AM50-AT50)/(AM50-BD50)</f>
        <v>0</v>
      </c>
      <c r="BH50">
        <f>(AT50-AS50)/(AT50-AL50)</f>
        <v>0</v>
      </c>
      <c r="BI50">
        <f>(AM50-AT50)/(AM50-AL50)</f>
        <v>0</v>
      </c>
      <c r="BJ50">
        <f>(BF50*BD50/AS50)</f>
        <v>0</v>
      </c>
      <c r="BK50">
        <f>(1-BJ50)</f>
        <v>0</v>
      </c>
      <c r="BL50">
        <f>$B$11*CJ50+$C$11*CK50+$F$11*CL50*(1-CO50)</f>
        <v>0</v>
      </c>
      <c r="BM50">
        <f>BL50*BN50</f>
        <v>0</v>
      </c>
      <c r="BN50">
        <f>($B$11*$D$9+$C$11*$D$9+$F$11*((CY50+CQ50)/MAX(CY50+CQ50+CZ50, 0.1)*$I$9+CZ50/MAX(CY50+CQ50+CZ50, 0.1)*$J$9))/($B$11+$C$11+$F$11)</f>
        <v>0</v>
      </c>
      <c r="BO50">
        <f>($B$11*$K$9+$C$11*$K$9+$F$11*((CY50+CQ50)/MAX(CY50+CQ50+CZ50, 0.1)*$P$9+CZ50/MAX(CY50+CQ50+CZ50, 0.1)*$Q$9))/($B$11+$C$11+$F$11)</f>
        <v>0</v>
      </c>
      <c r="BP50">
        <v>6</v>
      </c>
      <c r="BQ50">
        <v>0.5</v>
      </c>
      <c r="BR50" t="s">
        <v>294</v>
      </c>
      <c r="BS50">
        <v>2</v>
      </c>
      <c r="BT50">
        <v>1603831671.35</v>
      </c>
      <c r="BU50">
        <v>377.0154</v>
      </c>
      <c r="BV50">
        <v>400.009833333333</v>
      </c>
      <c r="BW50">
        <v>36.2165733333333</v>
      </c>
      <c r="BX50">
        <v>31.03021</v>
      </c>
      <c r="BY50">
        <v>376.8556</v>
      </c>
      <c r="BZ50">
        <v>35.75654</v>
      </c>
      <c r="CA50">
        <v>500.011166666667</v>
      </c>
      <c r="CB50">
        <v>101.679566666667</v>
      </c>
      <c r="CC50">
        <v>0.09996456</v>
      </c>
      <c r="CD50">
        <v>35.74018</v>
      </c>
      <c r="CE50">
        <v>34.96043</v>
      </c>
      <c r="CF50">
        <v>999.9</v>
      </c>
      <c r="CG50">
        <v>0</v>
      </c>
      <c r="CH50">
        <v>0</v>
      </c>
      <c r="CI50">
        <v>9998.44066666667</v>
      </c>
      <c r="CJ50">
        <v>0</v>
      </c>
      <c r="CK50">
        <v>315.9755</v>
      </c>
      <c r="CL50">
        <v>1299.974</v>
      </c>
      <c r="CM50">
        <v>0.899998266666666</v>
      </c>
      <c r="CN50">
        <v>0.10000172</v>
      </c>
      <c r="CO50">
        <v>0</v>
      </c>
      <c r="CP50">
        <v>1062.041</v>
      </c>
      <c r="CQ50">
        <v>4.99979</v>
      </c>
      <c r="CR50">
        <v>14248.7733333333</v>
      </c>
      <c r="CS50">
        <v>11051.06</v>
      </c>
      <c r="CT50">
        <v>48.8894666666667</v>
      </c>
      <c r="CU50">
        <v>51.25</v>
      </c>
      <c r="CV50">
        <v>49.9559</v>
      </c>
      <c r="CW50">
        <v>50.4454</v>
      </c>
      <c r="CX50">
        <v>50.687</v>
      </c>
      <c r="CY50">
        <v>1165.475</v>
      </c>
      <c r="CZ50">
        <v>129.499</v>
      </c>
      <c r="DA50">
        <v>0</v>
      </c>
      <c r="DB50">
        <v>91.4000000953674</v>
      </c>
      <c r="DC50">
        <v>0</v>
      </c>
      <c r="DD50">
        <v>1058.7084</v>
      </c>
      <c r="DE50">
        <v>-274.239230767272</v>
      </c>
      <c r="DF50">
        <v>-3204.61538641578</v>
      </c>
      <c r="DG50">
        <v>14205.92</v>
      </c>
      <c r="DH50">
        <v>15</v>
      </c>
      <c r="DI50">
        <v>1603831179.1</v>
      </c>
      <c r="DJ50" t="s">
        <v>444</v>
      </c>
      <c r="DK50">
        <v>1603831172.1</v>
      </c>
      <c r="DL50">
        <v>1603831179.1</v>
      </c>
      <c r="DM50">
        <v>4</v>
      </c>
      <c r="DN50">
        <v>0.264</v>
      </c>
      <c r="DO50">
        <v>-0.006</v>
      </c>
      <c r="DP50">
        <v>0.164</v>
      </c>
      <c r="DQ50">
        <v>0.216</v>
      </c>
      <c r="DR50">
        <v>400</v>
      </c>
      <c r="DS50">
        <v>30</v>
      </c>
      <c r="DT50">
        <v>0.26</v>
      </c>
      <c r="DU50">
        <v>0.02</v>
      </c>
      <c r="DV50">
        <v>17.4322207626637</v>
      </c>
      <c r="DW50">
        <v>1.93856851344345</v>
      </c>
      <c r="DX50">
        <v>0.151199627093177</v>
      </c>
      <c r="DY50">
        <v>0</v>
      </c>
      <c r="DZ50">
        <v>-22.9658</v>
      </c>
      <c r="EA50">
        <v>-3.47373704115686</v>
      </c>
      <c r="EB50">
        <v>0.259283440787619</v>
      </c>
      <c r="EC50">
        <v>0</v>
      </c>
      <c r="ED50">
        <v>5.15660133333333</v>
      </c>
      <c r="EE50">
        <v>3.55016863181312</v>
      </c>
      <c r="EF50">
        <v>0.259461444222879</v>
      </c>
      <c r="EG50">
        <v>0</v>
      </c>
      <c r="EH50">
        <v>0</v>
      </c>
      <c r="EI50">
        <v>3</v>
      </c>
      <c r="EJ50" t="s">
        <v>349</v>
      </c>
      <c r="EK50">
        <v>100</v>
      </c>
      <c r="EL50">
        <v>100</v>
      </c>
      <c r="EM50">
        <v>0.16</v>
      </c>
      <c r="EN50">
        <v>0.4723</v>
      </c>
      <c r="EO50">
        <v>0.0112670674900827</v>
      </c>
      <c r="EP50">
        <v>0.000608231501840576</v>
      </c>
      <c r="EQ50">
        <v>-6.15721122119998e-07</v>
      </c>
      <c r="ER50">
        <v>1.2304956265122e-10</v>
      </c>
      <c r="ES50">
        <v>0.215600000000006</v>
      </c>
      <c r="ET50">
        <v>0</v>
      </c>
      <c r="EU50">
        <v>0</v>
      </c>
      <c r="EV50">
        <v>0</v>
      </c>
      <c r="EW50">
        <v>4</v>
      </c>
      <c r="EX50">
        <v>2168</v>
      </c>
      <c r="EY50">
        <v>1</v>
      </c>
      <c r="EZ50">
        <v>28</v>
      </c>
      <c r="FA50">
        <v>8.4</v>
      </c>
      <c r="FB50">
        <v>8.3</v>
      </c>
      <c r="FC50">
        <v>2</v>
      </c>
      <c r="FD50">
        <v>478.368</v>
      </c>
      <c r="FE50">
        <v>118.976</v>
      </c>
      <c r="FF50">
        <v>34.4265</v>
      </c>
      <c r="FG50">
        <v>31.6884</v>
      </c>
      <c r="FH50">
        <v>30.0002</v>
      </c>
      <c r="FI50">
        <v>31.4038</v>
      </c>
      <c r="FJ50">
        <v>31.3355</v>
      </c>
      <c r="FK50">
        <v>20.1976</v>
      </c>
      <c r="FL50">
        <v>0</v>
      </c>
      <c r="FM50">
        <v>100</v>
      </c>
      <c r="FN50">
        <v>-999.9</v>
      </c>
      <c r="FO50">
        <v>400</v>
      </c>
      <c r="FP50">
        <v>33.1608</v>
      </c>
      <c r="FQ50">
        <v>101.189</v>
      </c>
      <c r="FR50">
        <v>101.138</v>
      </c>
    </row>
    <row r="51" spans="1:174">
      <c r="A51">
        <v>35</v>
      </c>
      <c r="B51">
        <v>1603831753.1</v>
      </c>
      <c r="C51">
        <v>5933.59999990463</v>
      </c>
      <c r="D51" t="s">
        <v>454</v>
      </c>
      <c r="E51" t="s">
        <v>455</v>
      </c>
      <c r="F51" t="s">
        <v>451</v>
      </c>
      <c r="G51" t="s">
        <v>370</v>
      </c>
      <c r="H51">
        <v>1603831745.1</v>
      </c>
      <c r="I51">
        <f>CA51*AG51*(BW51-BX51)/(100*BP51*(1000-AG51*BW51))</f>
        <v>0</v>
      </c>
      <c r="J51">
        <f>CA51*AG51*(BV51-BU51*(1000-AG51*BX51)/(1000-AG51*BW51))/(100*BP51)</f>
        <v>0</v>
      </c>
      <c r="K51">
        <f>BU51 - IF(AG51&gt;1, J51*BP51*100.0/(AI51*CI51), 0)</f>
        <v>0</v>
      </c>
      <c r="L51">
        <f>((R51-I51/2)*K51-J51)/(R51+I51/2)</f>
        <v>0</v>
      </c>
      <c r="M51">
        <f>L51*(CB51+CC51)/1000.0</f>
        <v>0</v>
      </c>
      <c r="N51">
        <f>(BU51 - IF(AG51&gt;1, J51*BP51*100.0/(AI51*CI51), 0))*(CB51+CC51)/1000.0</f>
        <v>0</v>
      </c>
      <c r="O51">
        <f>2.0/((1/Q51-1/P51)+SIGN(Q51)*SQRT((1/Q51-1/P51)*(1/Q51-1/P51) + 4*BQ51/((BQ51+1)*(BQ51+1))*(2*1/Q51*1/P51-1/P51*1/P51)))</f>
        <v>0</v>
      </c>
      <c r="P51">
        <f>IF(LEFT(BR51,1)&lt;&gt;"0",IF(LEFT(BR51,1)="1",3.0,BS51),$D$5+$E$5*(CI51*CB51/($K$5*1000))+$F$5*(CI51*CB51/($K$5*1000))*MAX(MIN(BP51,$J$5),$I$5)*MAX(MIN(BP51,$J$5),$I$5)+$G$5*MAX(MIN(BP51,$J$5),$I$5)*(CI51*CB51/($K$5*1000))+$H$5*(CI51*CB51/($K$5*1000))*(CI51*CB51/($K$5*1000)))</f>
        <v>0</v>
      </c>
      <c r="Q51">
        <f>I51*(1000-(1000*0.61365*exp(17.502*U51/(240.97+U51))/(CB51+CC51)+BW51)/2)/(1000*0.61365*exp(17.502*U51/(240.97+U51))/(CB51+CC51)-BW51)</f>
        <v>0</v>
      </c>
      <c r="R51">
        <f>1/((BQ51+1)/(O51/1.6)+1/(P51/1.37)) + BQ51/((BQ51+1)/(O51/1.6) + BQ51/(P51/1.37))</f>
        <v>0</v>
      </c>
      <c r="S51">
        <f>(BM51*BO51)</f>
        <v>0</v>
      </c>
      <c r="T51">
        <f>(CD51+(S51+2*0.95*5.67E-8*(((CD51+$B$7)+273)^4-(CD51+273)^4)-44100*I51)/(1.84*29.3*P51+8*0.95*5.67E-8*(CD51+273)^3))</f>
        <v>0</v>
      </c>
      <c r="U51">
        <f>($C$7*CE51+$D$7*CF51+$E$7*T51)</f>
        <v>0</v>
      </c>
      <c r="V51">
        <f>0.61365*exp(17.502*U51/(240.97+U51))</f>
        <v>0</v>
      </c>
      <c r="W51">
        <f>(X51/Y51*100)</f>
        <v>0</v>
      </c>
      <c r="X51">
        <f>BW51*(CB51+CC51)/1000</f>
        <v>0</v>
      </c>
      <c r="Y51">
        <f>0.61365*exp(17.502*CD51/(240.97+CD51))</f>
        <v>0</v>
      </c>
      <c r="Z51">
        <f>(V51-BW51*(CB51+CC51)/1000)</f>
        <v>0</v>
      </c>
      <c r="AA51">
        <f>(-I51*44100)</f>
        <v>0</v>
      </c>
      <c r="AB51">
        <f>2*29.3*P51*0.92*(CD51-U51)</f>
        <v>0</v>
      </c>
      <c r="AC51">
        <f>2*0.95*5.67E-8*(((CD51+$B$7)+273)^4-(U51+273)^4)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MAX(0,($B$13+$C$13*CI51)/(1+$D$13*CI51)*CB51/(CD51+273)*$E$13)</f>
        <v>0</v>
      </c>
      <c r="AJ51" t="s">
        <v>291</v>
      </c>
      <c r="AK51">
        <v>15552.9</v>
      </c>
      <c r="AL51">
        <v>715.476923076923</v>
      </c>
      <c r="AM51">
        <v>3262.08</v>
      </c>
      <c r="AN51">
        <f>AM51-AL51</f>
        <v>0</v>
      </c>
      <c r="AO51">
        <f>AN51/AM51</f>
        <v>0</v>
      </c>
      <c r="AP51">
        <v>-0.577747479816223</v>
      </c>
      <c r="AQ51" t="s">
        <v>456</v>
      </c>
      <c r="AR51">
        <v>15356.2</v>
      </c>
      <c r="AS51">
        <v>1205.08576923077</v>
      </c>
      <c r="AT51">
        <v>1752.92</v>
      </c>
      <c r="AU51">
        <f>1-AS51/AT51</f>
        <v>0</v>
      </c>
      <c r="AV51">
        <v>0.5</v>
      </c>
      <c r="AW51">
        <f>BM51</f>
        <v>0</v>
      </c>
      <c r="AX51">
        <f>J51</f>
        <v>0</v>
      </c>
      <c r="AY51">
        <f>AU51*AV51*AW51</f>
        <v>0</v>
      </c>
      <c r="AZ51">
        <f>BE51/AT51</f>
        <v>0</v>
      </c>
      <c r="BA51">
        <f>(AX51-AP51)/AW51</f>
        <v>0</v>
      </c>
      <c r="BB51">
        <f>(AM51-AT51)/AT51</f>
        <v>0</v>
      </c>
      <c r="BC51" t="s">
        <v>457</v>
      </c>
      <c r="BD51">
        <v>727.4</v>
      </c>
      <c r="BE51">
        <f>AT51-BD51</f>
        <v>0</v>
      </c>
      <c r="BF51">
        <f>(AT51-AS51)/(AT51-BD51)</f>
        <v>0</v>
      </c>
      <c r="BG51">
        <f>(AM51-AT51)/(AM51-BD51)</f>
        <v>0</v>
      </c>
      <c r="BH51">
        <f>(AT51-AS51)/(AT51-AL51)</f>
        <v>0</v>
      </c>
      <c r="BI51">
        <f>(AM51-AT51)/(AM51-AL51)</f>
        <v>0</v>
      </c>
      <c r="BJ51">
        <f>(BF51*BD51/AS51)</f>
        <v>0</v>
      </c>
      <c r="BK51">
        <f>(1-BJ51)</f>
        <v>0</v>
      </c>
      <c r="BL51">
        <f>$B$11*CJ51+$C$11*CK51+$F$11*CL51*(1-CO51)</f>
        <v>0</v>
      </c>
      <c r="BM51">
        <f>BL51*BN51</f>
        <v>0</v>
      </c>
      <c r="BN51">
        <f>($B$11*$D$9+$C$11*$D$9+$F$11*((CY51+CQ51)/MAX(CY51+CQ51+CZ51, 0.1)*$I$9+CZ51/MAX(CY51+CQ51+CZ51, 0.1)*$J$9))/($B$11+$C$11+$F$11)</f>
        <v>0</v>
      </c>
      <c r="BO51">
        <f>($B$11*$K$9+$C$11*$K$9+$F$11*((CY51+CQ51)/MAX(CY51+CQ51+CZ51, 0.1)*$P$9+CZ51/MAX(CY51+CQ51+CZ51, 0.1)*$Q$9))/($B$11+$C$11+$F$11)</f>
        <v>0</v>
      </c>
      <c r="BP51">
        <v>6</v>
      </c>
      <c r="BQ51">
        <v>0.5</v>
      </c>
      <c r="BR51" t="s">
        <v>294</v>
      </c>
      <c r="BS51">
        <v>2</v>
      </c>
      <c r="BT51">
        <v>1603831745.1</v>
      </c>
      <c r="BU51">
        <v>375.211064516129</v>
      </c>
      <c r="BV51">
        <v>399.99964516129</v>
      </c>
      <c r="BW51">
        <v>37.2248548387097</v>
      </c>
      <c r="BX51">
        <v>31.1787741935484</v>
      </c>
      <c r="BY51">
        <v>375.051774193548</v>
      </c>
      <c r="BZ51">
        <v>36.7289903225806</v>
      </c>
      <c r="CA51">
        <v>500.026806451613</v>
      </c>
      <c r="CB51">
        <v>101.676258064516</v>
      </c>
      <c r="CC51">
        <v>0.0999862516129032</v>
      </c>
      <c r="CD51">
        <v>35.8027451612903</v>
      </c>
      <c r="CE51">
        <v>34.6147870967742</v>
      </c>
      <c r="CF51">
        <v>999.9</v>
      </c>
      <c r="CG51">
        <v>0</v>
      </c>
      <c r="CH51">
        <v>0</v>
      </c>
      <c r="CI51">
        <v>9996.89838709677</v>
      </c>
      <c r="CJ51">
        <v>0</v>
      </c>
      <c r="CK51">
        <v>479.941</v>
      </c>
      <c r="CL51">
        <v>1299.97967741935</v>
      </c>
      <c r="CM51">
        <v>0.899999258064516</v>
      </c>
      <c r="CN51">
        <v>0.100000774193548</v>
      </c>
      <c r="CO51">
        <v>0</v>
      </c>
      <c r="CP51">
        <v>1206.84161290323</v>
      </c>
      <c r="CQ51">
        <v>4.99979</v>
      </c>
      <c r="CR51">
        <v>15951.8225806452</v>
      </c>
      <c r="CS51">
        <v>11051.1064516129</v>
      </c>
      <c r="CT51">
        <v>49</v>
      </c>
      <c r="CU51">
        <v>51.306</v>
      </c>
      <c r="CV51">
        <v>50.06</v>
      </c>
      <c r="CW51">
        <v>50.558</v>
      </c>
      <c r="CX51">
        <v>50.778</v>
      </c>
      <c r="CY51">
        <v>1165.48</v>
      </c>
      <c r="CZ51">
        <v>129.499677419355</v>
      </c>
      <c r="DA51">
        <v>0</v>
      </c>
      <c r="DB51">
        <v>72.8999998569489</v>
      </c>
      <c r="DC51">
        <v>0</v>
      </c>
      <c r="DD51">
        <v>1205.08576923077</v>
      </c>
      <c r="DE51">
        <v>-431.541538782364</v>
      </c>
      <c r="DF51">
        <v>-5688.60171540915</v>
      </c>
      <c r="DG51">
        <v>15931.1384615385</v>
      </c>
      <c r="DH51">
        <v>15</v>
      </c>
      <c r="DI51">
        <v>1603831179.1</v>
      </c>
      <c r="DJ51" t="s">
        <v>444</v>
      </c>
      <c r="DK51">
        <v>1603831172.1</v>
      </c>
      <c r="DL51">
        <v>1603831179.1</v>
      </c>
      <c r="DM51">
        <v>4</v>
      </c>
      <c r="DN51">
        <v>0.264</v>
      </c>
      <c r="DO51">
        <v>-0.006</v>
      </c>
      <c r="DP51">
        <v>0.164</v>
      </c>
      <c r="DQ51">
        <v>0.216</v>
      </c>
      <c r="DR51">
        <v>400</v>
      </c>
      <c r="DS51">
        <v>30</v>
      </c>
      <c r="DT51">
        <v>0.26</v>
      </c>
      <c r="DU51">
        <v>0.02</v>
      </c>
      <c r="DV51">
        <v>18.6455299743896</v>
      </c>
      <c r="DW51">
        <v>3.10241886225013</v>
      </c>
      <c r="DX51">
        <v>0.237351276080138</v>
      </c>
      <c r="DY51">
        <v>0</v>
      </c>
      <c r="DZ51">
        <v>-24.7754033333333</v>
      </c>
      <c r="EA51">
        <v>-4.56500556173531</v>
      </c>
      <c r="EB51">
        <v>0.337225683564517</v>
      </c>
      <c r="EC51">
        <v>0</v>
      </c>
      <c r="ED51">
        <v>6.03613466666667</v>
      </c>
      <c r="EE51">
        <v>2.96541116796441</v>
      </c>
      <c r="EF51">
        <v>0.216919489515247</v>
      </c>
      <c r="EG51">
        <v>0</v>
      </c>
      <c r="EH51">
        <v>0</v>
      </c>
      <c r="EI51">
        <v>3</v>
      </c>
      <c r="EJ51" t="s">
        <v>349</v>
      </c>
      <c r="EK51">
        <v>100</v>
      </c>
      <c r="EL51">
        <v>100</v>
      </c>
      <c r="EM51">
        <v>0.159</v>
      </c>
      <c r="EN51">
        <v>0.5083</v>
      </c>
      <c r="EO51">
        <v>0.0112670674900827</v>
      </c>
      <c r="EP51">
        <v>0.000608231501840576</v>
      </c>
      <c r="EQ51">
        <v>-6.15721122119998e-07</v>
      </c>
      <c r="ER51">
        <v>1.2304956265122e-10</v>
      </c>
      <c r="ES51">
        <v>0.215600000000006</v>
      </c>
      <c r="ET51">
        <v>0</v>
      </c>
      <c r="EU51">
        <v>0</v>
      </c>
      <c r="EV51">
        <v>0</v>
      </c>
      <c r="EW51">
        <v>4</v>
      </c>
      <c r="EX51">
        <v>2168</v>
      </c>
      <c r="EY51">
        <v>1</v>
      </c>
      <c r="EZ51">
        <v>28</v>
      </c>
      <c r="FA51">
        <v>9.7</v>
      </c>
      <c r="FB51">
        <v>9.6</v>
      </c>
      <c r="FC51">
        <v>2</v>
      </c>
      <c r="FD51">
        <v>510.072</v>
      </c>
      <c r="FE51">
        <v>127.492</v>
      </c>
      <c r="FF51">
        <v>34.4574</v>
      </c>
      <c r="FG51">
        <v>31.7255</v>
      </c>
      <c r="FH51">
        <v>30.0007</v>
      </c>
      <c r="FI51">
        <v>31.4547</v>
      </c>
      <c r="FJ51">
        <v>31.3981</v>
      </c>
      <c r="FK51">
        <v>20.1932</v>
      </c>
      <c r="FL51">
        <v>0</v>
      </c>
      <c r="FM51">
        <v>100</v>
      </c>
      <c r="FN51">
        <v>-999.9</v>
      </c>
      <c r="FO51">
        <v>400</v>
      </c>
      <c r="FP51">
        <v>34.268</v>
      </c>
      <c r="FQ51">
        <v>101.149</v>
      </c>
      <c r="FR51">
        <v>101.115</v>
      </c>
    </row>
    <row r="52" spans="1:174">
      <c r="A52">
        <v>36</v>
      </c>
      <c r="B52">
        <v>1603831940.1</v>
      </c>
      <c r="C52">
        <v>6120.59999990463</v>
      </c>
      <c r="D52" t="s">
        <v>458</v>
      </c>
      <c r="E52" t="s">
        <v>459</v>
      </c>
      <c r="F52" t="s">
        <v>460</v>
      </c>
      <c r="G52" t="s">
        <v>335</v>
      </c>
      <c r="H52">
        <v>1603831932.35</v>
      </c>
      <c r="I52">
        <f>CA52*AG52*(BW52-BX52)/(100*BP52*(1000-AG52*BW52))</f>
        <v>0</v>
      </c>
      <c r="J52">
        <f>CA52*AG52*(BV52-BU52*(1000-AG52*BX52)/(1000-AG52*BW52))/(100*BP52)</f>
        <v>0</v>
      </c>
      <c r="K52">
        <f>BU52 - IF(AG52&gt;1, J52*BP52*100.0/(AI52*CI52), 0)</f>
        <v>0</v>
      </c>
      <c r="L52">
        <f>((R52-I52/2)*K52-J52)/(R52+I52/2)</f>
        <v>0</v>
      </c>
      <c r="M52">
        <f>L52*(CB52+CC52)/1000.0</f>
        <v>0</v>
      </c>
      <c r="N52">
        <f>(BU52 - IF(AG52&gt;1, J52*BP52*100.0/(AI52*CI52), 0))*(CB52+CC52)/1000.0</f>
        <v>0</v>
      </c>
      <c r="O52">
        <f>2.0/((1/Q52-1/P52)+SIGN(Q52)*SQRT((1/Q52-1/P52)*(1/Q52-1/P52) + 4*BQ52/((BQ52+1)*(BQ52+1))*(2*1/Q52*1/P52-1/P52*1/P52)))</f>
        <v>0</v>
      </c>
      <c r="P52">
        <f>IF(LEFT(BR52,1)&lt;&gt;"0",IF(LEFT(BR52,1)="1",3.0,BS52),$D$5+$E$5*(CI52*CB52/($K$5*1000))+$F$5*(CI52*CB52/($K$5*1000))*MAX(MIN(BP52,$J$5),$I$5)*MAX(MIN(BP52,$J$5),$I$5)+$G$5*MAX(MIN(BP52,$J$5),$I$5)*(CI52*CB52/($K$5*1000))+$H$5*(CI52*CB52/($K$5*1000))*(CI52*CB52/($K$5*1000)))</f>
        <v>0</v>
      </c>
      <c r="Q52">
        <f>I52*(1000-(1000*0.61365*exp(17.502*U52/(240.97+U52))/(CB52+CC52)+BW52)/2)/(1000*0.61365*exp(17.502*U52/(240.97+U52))/(CB52+CC52)-BW52)</f>
        <v>0</v>
      </c>
      <c r="R52">
        <f>1/((BQ52+1)/(O52/1.6)+1/(P52/1.37)) + BQ52/((BQ52+1)/(O52/1.6) + BQ52/(P52/1.37))</f>
        <v>0</v>
      </c>
      <c r="S52">
        <f>(BM52*BO52)</f>
        <v>0</v>
      </c>
      <c r="T52">
        <f>(CD52+(S52+2*0.95*5.67E-8*(((CD52+$B$7)+273)^4-(CD52+273)^4)-44100*I52)/(1.84*29.3*P52+8*0.95*5.67E-8*(CD52+273)^3))</f>
        <v>0</v>
      </c>
      <c r="U52">
        <f>($C$7*CE52+$D$7*CF52+$E$7*T52)</f>
        <v>0</v>
      </c>
      <c r="V52">
        <f>0.61365*exp(17.502*U52/(240.97+U52))</f>
        <v>0</v>
      </c>
      <c r="W52">
        <f>(X52/Y52*100)</f>
        <v>0</v>
      </c>
      <c r="X52">
        <f>BW52*(CB52+CC52)/1000</f>
        <v>0</v>
      </c>
      <c r="Y52">
        <f>0.61365*exp(17.502*CD52/(240.97+CD52))</f>
        <v>0</v>
      </c>
      <c r="Z52">
        <f>(V52-BW52*(CB52+CC52)/1000)</f>
        <v>0</v>
      </c>
      <c r="AA52">
        <f>(-I52*44100)</f>
        <v>0</v>
      </c>
      <c r="AB52">
        <f>2*29.3*P52*0.92*(CD52-U52)</f>
        <v>0</v>
      </c>
      <c r="AC52">
        <f>2*0.95*5.67E-8*(((CD52+$B$7)+273)^4-(U52+273)^4)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MAX(0,($B$13+$C$13*CI52)/(1+$D$13*CI52)*CB52/(CD52+273)*$E$13)</f>
        <v>0</v>
      </c>
      <c r="AJ52" t="s">
        <v>291</v>
      </c>
      <c r="AK52">
        <v>15552.9</v>
      </c>
      <c r="AL52">
        <v>715.476923076923</v>
      </c>
      <c r="AM52">
        <v>3262.08</v>
      </c>
      <c r="AN52">
        <f>AM52-AL52</f>
        <v>0</v>
      </c>
      <c r="AO52">
        <f>AN52/AM52</f>
        <v>0</v>
      </c>
      <c r="AP52">
        <v>-0.577747479816223</v>
      </c>
      <c r="AQ52" t="s">
        <v>461</v>
      </c>
      <c r="AR52">
        <v>15395.8</v>
      </c>
      <c r="AS52">
        <v>1105.23192307692</v>
      </c>
      <c r="AT52">
        <v>1523.11</v>
      </c>
      <c r="AU52">
        <f>1-AS52/AT52</f>
        <v>0</v>
      </c>
      <c r="AV52">
        <v>0.5</v>
      </c>
      <c r="AW52">
        <f>BM52</f>
        <v>0</v>
      </c>
      <c r="AX52">
        <f>J52</f>
        <v>0</v>
      </c>
      <c r="AY52">
        <f>AU52*AV52*AW52</f>
        <v>0</v>
      </c>
      <c r="AZ52">
        <f>BE52/AT52</f>
        <v>0</v>
      </c>
      <c r="BA52">
        <f>(AX52-AP52)/AW52</f>
        <v>0</v>
      </c>
      <c r="BB52">
        <f>(AM52-AT52)/AT52</f>
        <v>0</v>
      </c>
      <c r="BC52" t="s">
        <v>462</v>
      </c>
      <c r="BD52">
        <v>724.72</v>
      </c>
      <c r="BE52">
        <f>AT52-BD52</f>
        <v>0</v>
      </c>
      <c r="BF52">
        <f>(AT52-AS52)/(AT52-BD52)</f>
        <v>0</v>
      </c>
      <c r="BG52">
        <f>(AM52-AT52)/(AM52-BD52)</f>
        <v>0</v>
      </c>
      <c r="BH52">
        <f>(AT52-AS52)/(AT52-AL52)</f>
        <v>0</v>
      </c>
      <c r="BI52">
        <f>(AM52-AT52)/(AM52-AL52)</f>
        <v>0</v>
      </c>
      <c r="BJ52">
        <f>(BF52*BD52/AS52)</f>
        <v>0</v>
      </c>
      <c r="BK52">
        <f>(1-BJ52)</f>
        <v>0</v>
      </c>
      <c r="BL52">
        <f>$B$11*CJ52+$C$11*CK52+$F$11*CL52*(1-CO52)</f>
        <v>0</v>
      </c>
      <c r="BM52">
        <f>BL52*BN52</f>
        <v>0</v>
      </c>
      <c r="BN52">
        <f>($B$11*$D$9+$C$11*$D$9+$F$11*((CY52+CQ52)/MAX(CY52+CQ52+CZ52, 0.1)*$I$9+CZ52/MAX(CY52+CQ52+CZ52, 0.1)*$J$9))/($B$11+$C$11+$F$11)</f>
        <v>0</v>
      </c>
      <c r="BO52">
        <f>($B$11*$K$9+$C$11*$K$9+$F$11*((CY52+CQ52)/MAX(CY52+CQ52+CZ52, 0.1)*$P$9+CZ52/MAX(CY52+CQ52+CZ52, 0.1)*$Q$9))/($B$11+$C$11+$F$11)</f>
        <v>0</v>
      </c>
      <c r="BP52">
        <v>6</v>
      </c>
      <c r="BQ52">
        <v>0.5</v>
      </c>
      <c r="BR52" t="s">
        <v>294</v>
      </c>
      <c r="BS52">
        <v>2</v>
      </c>
      <c r="BT52">
        <v>1603831932.35</v>
      </c>
      <c r="BU52">
        <v>375.486666666667</v>
      </c>
      <c r="BV52">
        <v>399.9946</v>
      </c>
      <c r="BW52">
        <v>38.60055</v>
      </c>
      <c r="BX52">
        <v>31.5475933333333</v>
      </c>
      <c r="BY52">
        <v>375.327333333333</v>
      </c>
      <c r="BZ52">
        <v>38.0544866666667</v>
      </c>
      <c r="CA52">
        <v>500.022966666667</v>
      </c>
      <c r="CB52">
        <v>101.6695</v>
      </c>
      <c r="CC52">
        <v>0.100001113333333</v>
      </c>
      <c r="CD52">
        <v>35.8156733333333</v>
      </c>
      <c r="CE52">
        <v>34.9123466666667</v>
      </c>
      <c r="CF52">
        <v>999.9</v>
      </c>
      <c r="CG52">
        <v>0</v>
      </c>
      <c r="CH52">
        <v>0</v>
      </c>
      <c r="CI52">
        <v>10000.6283333333</v>
      </c>
      <c r="CJ52">
        <v>0</v>
      </c>
      <c r="CK52">
        <v>336.074066666667</v>
      </c>
      <c r="CL52">
        <v>1299.996</v>
      </c>
      <c r="CM52">
        <v>0.8999989</v>
      </c>
      <c r="CN52">
        <v>0.10000125</v>
      </c>
      <c r="CO52">
        <v>0</v>
      </c>
      <c r="CP52">
        <v>1105.95333333333</v>
      </c>
      <c r="CQ52">
        <v>4.99979</v>
      </c>
      <c r="CR52">
        <v>14584.0766666667</v>
      </c>
      <c r="CS52">
        <v>11051.25</v>
      </c>
      <c r="CT52">
        <v>49</v>
      </c>
      <c r="CU52">
        <v>51.2206</v>
      </c>
      <c r="CV52">
        <v>50.0289333333333</v>
      </c>
      <c r="CW52">
        <v>50.4979</v>
      </c>
      <c r="CX52">
        <v>50.75</v>
      </c>
      <c r="CY52">
        <v>1165.49566666667</v>
      </c>
      <c r="CZ52">
        <v>129.501</v>
      </c>
      <c r="DA52">
        <v>0</v>
      </c>
      <c r="DB52">
        <v>102.099999904633</v>
      </c>
      <c r="DC52">
        <v>0</v>
      </c>
      <c r="DD52">
        <v>1105.23192307692</v>
      </c>
      <c r="DE52">
        <v>-247.263247530783</v>
      </c>
      <c r="DF52">
        <v>-3233.35384178873</v>
      </c>
      <c r="DG52">
        <v>14574.4461538462</v>
      </c>
      <c r="DH52">
        <v>15</v>
      </c>
      <c r="DI52">
        <v>1603831179.1</v>
      </c>
      <c r="DJ52" t="s">
        <v>444</v>
      </c>
      <c r="DK52">
        <v>1603831172.1</v>
      </c>
      <c r="DL52">
        <v>1603831179.1</v>
      </c>
      <c r="DM52">
        <v>4</v>
      </c>
      <c r="DN52">
        <v>0.264</v>
      </c>
      <c r="DO52">
        <v>-0.006</v>
      </c>
      <c r="DP52">
        <v>0.164</v>
      </c>
      <c r="DQ52">
        <v>0.216</v>
      </c>
      <c r="DR52">
        <v>400</v>
      </c>
      <c r="DS52">
        <v>30</v>
      </c>
      <c r="DT52">
        <v>0.26</v>
      </c>
      <c r="DU52">
        <v>0.02</v>
      </c>
      <c r="DV52">
        <v>18.0942954414108</v>
      </c>
      <c r="DW52">
        <v>1.63370817993728</v>
      </c>
      <c r="DX52">
        <v>0.123316140329307</v>
      </c>
      <c r="DY52">
        <v>0</v>
      </c>
      <c r="DZ52">
        <v>-24.4870666666667</v>
      </c>
      <c r="EA52">
        <v>-2.45584338153506</v>
      </c>
      <c r="EB52">
        <v>0.179105593311755</v>
      </c>
      <c r="EC52">
        <v>0</v>
      </c>
      <c r="ED52">
        <v>7.03933233333333</v>
      </c>
      <c r="EE52">
        <v>1.62045143492769</v>
      </c>
      <c r="EF52">
        <v>0.117705768328867</v>
      </c>
      <c r="EG52">
        <v>0</v>
      </c>
      <c r="EH52">
        <v>0</v>
      </c>
      <c r="EI52">
        <v>3</v>
      </c>
      <c r="EJ52" t="s">
        <v>349</v>
      </c>
      <c r="EK52">
        <v>100</v>
      </c>
      <c r="EL52">
        <v>100</v>
      </c>
      <c r="EM52">
        <v>0.159</v>
      </c>
      <c r="EN52">
        <v>0.5528</v>
      </c>
      <c r="EO52">
        <v>0.0112670674900827</v>
      </c>
      <c r="EP52">
        <v>0.000608231501840576</v>
      </c>
      <c r="EQ52">
        <v>-6.15721122119998e-07</v>
      </c>
      <c r="ER52">
        <v>1.2304956265122e-10</v>
      </c>
      <c r="ES52">
        <v>0.215600000000006</v>
      </c>
      <c r="ET52">
        <v>0</v>
      </c>
      <c r="EU52">
        <v>0</v>
      </c>
      <c r="EV52">
        <v>0</v>
      </c>
      <c r="EW52">
        <v>4</v>
      </c>
      <c r="EX52">
        <v>2168</v>
      </c>
      <c r="EY52">
        <v>1</v>
      </c>
      <c r="EZ52">
        <v>28</v>
      </c>
      <c r="FA52">
        <v>12.8</v>
      </c>
      <c r="FB52">
        <v>12.7</v>
      </c>
      <c r="FC52">
        <v>2</v>
      </c>
      <c r="FD52">
        <v>510.964</v>
      </c>
      <c r="FE52">
        <v>126.345</v>
      </c>
      <c r="FF52">
        <v>34.5106</v>
      </c>
      <c r="FG52">
        <v>31.7206</v>
      </c>
      <c r="FH52">
        <v>30.0004</v>
      </c>
      <c r="FI52">
        <v>31.4697</v>
      </c>
      <c r="FJ52">
        <v>31.4083</v>
      </c>
      <c r="FK52">
        <v>20.2045</v>
      </c>
      <c r="FL52">
        <v>0</v>
      </c>
      <c r="FM52">
        <v>100</v>
      </c>
      <c r="FN52">
        <v>-999.9</v>
      </c>
      <c r="FO52">
        <v>400</v>
      </c>
      <c r="FP52">
        <v>31.4963</v>
      </c>
      <c r="FQ52">
        <v>101.136</v>
      </c>
      <c r="FR52">
        <v>101.091</v>
      </c>
    </row>
    <row r="53" spans="1:174">
      <c r="A53">
        <v>37</v>
      </c>
      <c r="B53">
        <v>1603832041.1</v>
      </c>
      <c r="C53">
        <v>6221.59999990463</v>
      </c>
      <c r="D53" t="s">
        <v>463</v>
      </c>
      <c r="E53" t="s">
        <v>464</v>
      </c>
      <c r="F53" t="s">
        <v>460</v>
      </c>
      <c r="G53" t="s">
        <v>335</v>
      </c>
      <c r="H53">
        <v>1603832033.1</v>
      </c>
      <c r="I53">
        <f>CA53*AG53*(BW53-BX53)/(100*BP53*(1000-AG53*BW53))</f>
        <v>0</v>
      </c>
      <c r="J53">
        <f>CA53*AG53*(BV53-BU53*(1000-AG53*BX53)/(1000-AG53*BW53))/(100*BP53)</f>
        <v>0</v>
      </c>
      <c r="K53">
        <f>BU53 - IF(AG53&gt;1, J53*BP53*100.0/(AI53*CI53), 0)</f>
        <v>0</v>
      </c>
      <c r="L53">
        <f>((R53-I53/2)*K53-J53)/(R53+I53/2)</f>
        <v>0</v>
      </c>
      <c r="M53">
        <f>L53*(CB53+CC53)/1000.0</f>
        <v>0</v>
      </c>
      <c r="N53">
        <f>(BU53 - IF(AG53&gt;1, J53*BP53*100.0/(AI53*CI53), 0))*(CB53+CC53)/1000.0</f>
        <v>0</v>
      </c>
      <c r="O53">
        <f>2.0/((1/Q53-1/P53)+SIGN(Q53)*SQRT((1/Q53-1/P53)*(1/Q53-1/P53) + 4*BQ53/((BQ53+1)*(BQ53+1))*(2*1/Q53*1/P53-1/P53*1/P53)))</f>
        <v>0</v>
      </c>
      <c r="P53">
        <f>IF(LEFT(BR53,1)&lt;&gt;"0",IF(LEFT(BR53,1)="1",3.0,BS53),$D$5+$E$5*(CI53*CB53/($K$5*1000))+$F$5*(CI53*CB53/($K$5*1000))*MAX(MIN(BP53,$J$5),$I$5)*MAX(MIN(BP53,$J$5),$I$5)+$G$5*MAX(MIN(BP53,$J$5),$I$5)*(CI53*CB53/($K$5*1000))+$H$5*(CI53*CB53/($K$5*1000))*(CI53*CB53/($K$5*1000)))</f>
        <v>0</v>
      </c>
      <c r="Q53">
        <f>I53*(1000-(1000*0.61365*exp(17.502*U53/(240.97+U53))/(CB53+CC53)+BW53)/2)/(1000*0.61365*exp(17.502*U53/(240.97+U53))/(CB53+CC53)-BW53)</f>
        <v>0</v>
      </c>
      <c r="R53">
        <f>1/((BQ53+1)/(O53/1.6)+1/(P53/1.37)) + BQ53/((BQ53+1)/(O53/1.6) + BQ53/(P53/1.37))</f>
        <v>0</v>
      </c>
      <c r="S53">
        <f>(BM53*BO53)</f>
        <v>0</v>
      </c>
      <c r="T53">
        <f>(CD53+(S53+2*0.95*5.67E-8*(((CD53+$B$7)+273)^4-(CD53+273)^4)-44100*I53)/(1.84*29.3*P53+8*0.95*5.67E-8*(CD53+273)^3))</f>
        <v>0</v>
      </c>
      <c r="U53">
        <f>($C$7*CE53+$D$7*CF53+$E$7*T53)</f>
        <v>0</v>
      </c>
      <c r="V53">
        <f>0.61365*exp(17.502*U53/(240.97+U53))</f>
        <v>0</v>
      </c>
      <c r="W53">
        <f>(X53/Y53*100)</f>
        <v>0</v>
      </c>
      <c r="X53">
        <f>BW53*(CB53+CC53)/1000</f>
        <v>0</v>
      </c>
      <c r="Y53">
        <f>0.61365*exp(17.502*CD53/(240.97+CD53))</f>
        <v>0</v>
      </c>
      <c r="Z53">
        <f>(V53-BW53*(CB53+CC53)/1000)</f>
        <v>0</v>
      </c>
      <c r="AA53">
        <f>(-I53*44100)</f>
        <v>0</v>
      </c>
      <c r="AB53">
        <f>2*29.3*P53*0.92*(CD53-U53)</f>
        <v>0</v>
      </c>
      <c r="AC53">
        <f>2*0.95*5.67E-8*(((CD53+$B$7)+273)^4-(U53+273)^4)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MAX(0,($B$13+$C$13*CI53)/(1+$D$13*CI53)*CB53/(CD53+273)*$E$13)</f>
        <v>0</v>
      </c>
      <c r="AJ53" t="s">
        <v>291</v>
      </c>
      <c r="AK53">
        <v>15552.9</v>
      </c>
      <c r="AL53">
        <v>715.476923076923</v>
      </c>
      <c r="AM53">
        <v>3262.08</v>
      </c>
      <c r="AN53">
        <f>AM53-AL53</f>
        <v>0</v>
      </c>
      <c r="AO53">
        <f>AN53/AM53</f>
        <v>0</v>
      </c>
      <c r="AP53">
        <v>-0.577747479816223</v>
      </c>
      <c r="AQ53" t="s">
        <v>465</v>
      </c>
      <c r="AR53">
        <v>15390.1</v>
      </c>
      <c r="AS53">
        <v>1160.5344</v>
      </c>
      <c r="AT53">
        <v>1623.23</v>
      </c>
      <c r="AU53">
        <f>1-AS53/AT53</f>
        <v>0</v>
      </c>
      <c r="AV53">
        <v>0.5</v>
      </c>
      <c r="AW53">
        <f>BM53</f>
        <v>0</v>
      </c>
      <c r="AX53">
        <f>J53</f>
        <v>0</v>
      </c>
      <c r="AY53">
        <f>AU53*AV53*AW53</f>
        <v>0</v>
      </c>
      <c r="AZ53">
        <f>BE53/AT53</f>
        <v>0</v>
      </c>
      <c r="BA53">
        <f>(AX53-AP53)/AW53</f>
        <v>0</v>
      </c>
      <c r="BB53">
        <f>(AM53-AT53)/AT53</f>
        <v>0</v>
      </c>
      <c r="BC53" t="s">
        <v>466</v>
      </c>
      <c r="BD53">
        <v>735.43</v>
      </c>
      <c r="BE53">
        <f>AT53-BD53</f>
        <v>0</v>
      </c>
      <c r="BF53">
        <f>(AT53-AS53)/(AT53-BD53)</f>
        <v>0</v>
      </c>
      <c r="BG53">
        <f>(AM53-AT53)/(AM53-BD53)</f>
        <v>0</v>
      </c>
      <c r="BH53">
        <f>(AT53-AS53)/(AT53-AL53)</f>
        <v>0</v>
      </c>
      <c r="BI53">
        <f>(AM53-AT53)/(AM53-AL53)</f>
        <v>0</v>
      </c>
      <c r="BJ53">
        <f>(BF53*BD53/AS53)</f>
        <v>0</v>
      </c>
      <c r="BK53">
        <f>(1-BJ53)</f>
        <v>0</v>
      </c>
      <c r="BL53">
        <f>$B$11*CJ53+$C$11*CK53+$F$11*CL53*(1-CO53)</f>
        <v>0</v>
      </c>
      <c r="BM53">
        <f>BL53*BN53</f>
        <v>0</v>
      </c>
      <c r="BN53">
        <f>($B$11*$D$9+$C$11*$D$9+$F$11*((CY53+CQ53)/MAX(CY53+CQ53+CZ53, 0.1)*$I$9+CZ53/MAX(CY53+CQ53+CZ53, 0.1)*$J$9))/($B$11+$C$11+$F$11)</f>
        <v>0</v>
      </c>
      <c r="BO53">
        <f>($B$11*$K$9+$C$11*$K$9+$F$11*((CY53+CQ53)/MAX(CY53+CQ53+CZ53, 0.1)*$P$9+CZ53/MAX(CY53+CQ53+CZ53, 0.1)*$Q$9))/($B$11+$C$11+$F$11)</f>
        <v>0</v>
      </c>
      <c r="BP53">
        <v>6</v>
      </c>
      <c r="BQ53">
        <v>0.5</v>
      </c>
      <c r="BR53" t="s">
        <v>294</v>
      </c>
      <c r="BS53">
        <v>2</v>
      </c>
      <c r="BT53">
        <v>1603832033.1</v>
      </c>
      <c r="BU53">
        <v>373.32664516129</v>
      </c>
      <c r="BV53">
        <v>400.018</v>
      </c>
      <c r="BW53">
        <v>39.0785129032258</v>
      </c>
      <c r="BX53">
        <v>31.3792838709677</v>
      </c>
      <c r="BY53">
        <v>373.167774193548</v>
      </c>
      <c r="BZ53">
        <v>38.5146741935484</v>
      </c>
      <c r="CA53">
        <v>500.024870967742</v>
      </c>
      <c r="CB53">
        <v>101.673806451613</v>
      </c>
      <c r="CC53">
        <v>0.10009204516129</v>
      </c>
      <c r="CD53">
        <v>35.8447741935484</v>
      </c>
      <c r="CE53">
        <v>34.7763741935484</v>
      </c>
      <c r="CF53">
        <v>999.9</v>
      </c>
      <c r="CG53">
        <v>0</v>
      </c>
      <c r="CH53">
        <v>0</v>
      </c>
      <c r="CI53">
        <v>9998.21967741935</v>
      </c>
      <c r="CJ53">
        <v>0</v>
      </c>
      <c r="CK53">
        <v>856.871870967742</v>
      </c>
      <c r="CL53">
        <v>1299.98451612903</v>
      </c>
      <c r="CM53">
        <v>0.899997709677419</v>
      </c>
      <c r="CN53">
        <v>0.100002287096774</v>
      </c>
      <c r="CO53">
        <v>0</v>
      </c>
      <c r="CP53">
        <v>1162.86870967742</v>
      </c>
      <c r="CQ53">
        <v>4.99979</v>
      </c>
      <c r="CR53">
        <v>15447.8806451613</v>
      </c>
      <c r="CS53">
        <v>11051.1612903226</v>
      </c>
      <c r="CT53">
        <v>49.1087419354839</v>
      </c>
      <c r="CU53">
        <v>51.3668709677419</v>
      </c>
      <c r="CV53">
        <v>50.125</v>
      </c>
      <c r="CW53">
        <v>50.681</v>
      </c>
      <c r="CX53">
        <v>50.875</v>
      </c>
      <c r="CY53">
        <v>1165.48258064516</v>
      </c>
      <c r="CZ53">
        <v>129.501935483871</v>
      </c>
      <c r="DA53">
        <v>0</v>
      </c>
      <c r="DB53">
        <v>99.7999999523163</v>
      </c>
      <c r="DC53">
        <v>0</v>
      </c>
      <c r="DD53">
        <v>1160.5344</v>
      </c>
      <c r="DE53">
        <v>-251.315384986328</v>
      </c>
      <c r="DF53">
        <v>-3391.68462049009</v>
      </c>
      <c r="DG53">
        <v>15416.672</v>
      </c>
      <c r="DH53">
        <v>15</v>
      </c>
      <c r="DI53">
        <v>1603831179.1</v>
      </c>
      <c r="DJ53" t="s">
        <v>444</v>
      </c>
      <c r="DK53">
        <v>1603831172.1</v>
      </c>
      <c r="DL53">
        <v>1603831179.1</v>
      </c>
      <c r="DM53">
        <v>4</v>
      </c>
      <c r="DN53">
        <v>0.264</v>
      </c>
      <c r="DO53">
        <v>-0.006</v>
      </c>
      <c r="DP53">
        <v>0.164</v>
      </c>
      <c r="DQ53">
        <v>0.216</v>
      </c>
      <c r="DR53">
        <v>400</v>
      </c>
      <c r="DS53">
        <v>30</v>
      </c>
      <c r="DT53">
        <v>0.26</v>
      </c>
      <c r="DU53">
        <v>0.02</v>
      </c>
      <c r="DV53">
        <v>19.7177747708481</v>
      </c>
      <c r="DW53">
        <v>2.88464146641059</v>
      </c>
      <c r="DX53">
        <v>0.209973886330494</v>
      </c>
      <c r="DY53">
        <v>0</v>
      </c>
      <c r="DZ53">
        <v>-26.6763933333333</v>
      </c>
      <c r="EA53">
        <v>-4.11763648498325</v>
      </c>
      <c r="EB53">
        <v>0.299589747191426</v>
      </c>
      <c r="EC53">
        <v>0</v>
      </c>
      <c r="ED53">
        <v>7.69201266666667</v>
      </c>
      <c r="EE53">
        <v>1.97325810901001</v>
      </c>
      <c r="EF53">
        <v>0.143307689626978</v>
      </c>
      <c r="EG53">
        <v>0</v>
      </c>
      <c r="EH53">
        <v>0</v>
      </c>
      <c r="EI53">
        <v>3</v>
      </c>
      <c r="EJ53" t="s">
        <v>349</v>
      </c>
      <c r="EK53">
        <v>100</v>
      </c>
      <c r="EL53">
        <v>100</v>
      </c>
      <c r="EM53">
        <v>0.159</v>
      </c>
      <c r="EN53">
        <v>0.5709</v>
      </c>
      <c r="EO53">
        <v>0.0112670674900827</v>
      </c>
      <c r="EP53">
        <v>0.000608231501840576</v>
      </c>
      <c r="EQ53">
        <v>-6.15721122119998e-07</v>
      </c>
      <c r="ER53">
        <v>1.2304956265122e-10</v>
      </c>
      <c r="ES53">
        <v>0.215600000000006</v>
      </c>
      <c r="ET53">
        <v>0</v>
      </c>
      <c r="EU53">
        <v>0</v>
      </c>
      <c r="EV53">
        <v>0</v>
      </c>
      <c r="EW53">
        <v>4</v>
      </c>
      <c r="EX53">
        <v>2168</v>
      </c>
      <c r="EY53">
        <v>1</v>
      </c>
      <c r="EZ53">
        <v>28</v>
      </c>
      <c r="FA53">
        <v>14.5</v>
      </c>
      <c r="FB53">
        <v>14.4</v>
      </c>
      <c r="FC53">
        <v>2</v>
      </c>
      <c r="FD53">
        <v>510.261</v>
      </c>
      <c r="FE53">
        <v>128.891</v>
      </c>
      <c r="FF53">
        <v>34.541</v>
      </c>
      <c r="FG53">
        <v>31.8542</v>
      </c>
      <c r="FH53">
        <v>30.0012</v>
      </c>
      <c r="FI53">
        <v>31.5933</v>
      </c>
      <c r="FJ53">
        <v>31.5456</v>
      </c>
      <c r="FK53">
        <v>20.1912</v>
      </c>
      <c r="FL53">
        <v>5.97765</v>
      </c>
      <c r="FM53">
        <v>100</v>
      </c>
      <c r="FN53">
        <v>-999.9</v>
      </c>
      <c r="FO53">
        <v>400</v>
      </c>
      <c r="FP53">
        <v>29.8978</v>
      </c>
      <c r="FQ53">
        <v>101.082</v>
      </c>
      <c r="FR53">
        <v>101.073</v>
      </c>
    </row>
    <row r="54" spans="1:174">
      <c r="A54">
        <v>38</v>
      </c>
      <c r="B54">
        <v>1603832407.5</v>
      </c>
      <c r="C54">
        <v>6588</v>
      </c>
      <c r="D54" t="s">
        <v>467</v>
      </c>
      <c r="E54" t="s">
        <v>468</v>
      </c>
      <c r="F54" t="s">
        <v>469</v>
      </c>
      <c r="G54" t="s">
        <v>335</v>
      </c>
      <c r="H54">
        <v>1603832399.58064</v>
      </c>
      <c r="I54">
        <f>CA54*AG54*(BW54-BX54)/(100*BP54*(1000-AG54*BW54))</f>
        <v>0</v>
      </c>
      <c r="J54">
        <f>CA54*AG54*(BV54-BU54*(1000-AG54*BX54)/(1000-AG54*BW54))/(100*BP54)</f>
        <v>0</v>
      </c>
      <c r="K54">
        <f>BU54 - IF(AG54&gt;1, J54*BP54*100.0/(AI54*CI54), 0)</f>
        <v>0</v>
      </c>
      <c r="L54">
        <f>((R54-I54/2)*K54-J54)/(R54+I54/2)</f>
        <v>0</v>
      </c>
      <c r="M54">
        <f>L54*(CB54+CC54)/1000.0</f>
        <v>0</v>
      </c>
      <c r="N54">
        <f>(BU54 - IF(AG54&gt;1, J54*BP54*100.0/(AI54*CI54), 0))*(CB54+CC54)/1000.0</f>
        <v>0</v>
      </c>
      <c r="O54">
        <f>2.0/((1/Q54-1/P54)+SIGN(Q54)*SQRT((1/Q54-1/P54)*(1/Q54-1/P54) + 4*BQ54/((BQ54+1)*(BQ54+1))*(2*1/Q54*1/P54-1/P54*1/P54)))</f>
        <v>0</v>
      </c>
      <c r="P54">
        <f>IF(LEFT(BR54,1)&lt;&gt;"0",IF(LEFT(BR54,1)="1",3.0,BS54),$D$5+$E$5*(CI54*CB54/($K$5*1000))+$F$5*(CI54*CB54/($K$5*1000))*MAX(MIN(BP54,$J$5),$I$5)*MAX(MIN(BP54,$J$5),$I$5)+$G$5*MAX(MIN(BP54,$J$5),$I$5)*(CI54*CB54/($K$5*1000))+$H$5*(CI54*CB54/($K$5*1000))*(CI54*CB54/($K$5*1000)))</f>
        <v>0</v>
      </c>
      <c r="Q54">
        <f>I54*(1000-(1000*0.61365*exp(17.502*U54/(240.97+U54))/(CB54+CC54)+BW54)/2)/(1000*0.61365*exp(17.502*U54/(240.97+U54))/(CB54+CC54)-BW54)</f>
        <v>0</v>
      </c>
      <c r="R54">
        <f>1/((BQ54+1)/(O54/1.6)+1/(P54/1.37)) + BQ54/((BQ54+1)/(O54/1.6) + BQ54/(P54/1.37))</f>
        <v>0</v>
      </c>
      <c r="S54">
        <f>(BM54*BO54)</f>
        <v>0</v>
      </c>
      <c r="T54">
        <f>(CD54+(S54+2*0.95*5.67E-8*(((CD54+$B$7)+273)^4-(CD54+273)^4)-44100*I54)/(1.84*29.3*P54+8*0.95*5.67E-8*(CD54+273)^3))</f>
        <v>0</v>
      </c>
      <c r="U54">
        <f>($C$7*CE54+$D$7*CF54+$E$7*T54)</f>
        <v>0</v>
      </c>
      <c r="V54">
        <f>0.61365*exp(17.502*U54/(240.97+U54))</f>
        <v>0</v>
      </c>
      <c r="W54">
        <f>(X54/Y54*100)</f>
        <v>0</v>
      </c>
      <c r="X54">
        <f>BW54*(CB54+CC54)/1000</f>
        <v>0</v>
      </c>
      <c r="Y54">
        <f>0.61365*exp(17.502*CD54/(240.97+CD54))</f>
        <v>0</v>
      </c>
      <c r="Z54">
        <f>(V54-BW54*(CB54+CC54)/1000)</f>
        <v>0</v>
      </c>
      <c r="AA54">
        <f>(-I54*44100)</f>
        <v>0</v>
      </c>
      <c r="AB54">
        <f>2*29.3*P54*0.92*(CD54-U54)</f>
        <v>0</v>
      </c>
      <c r="AC54">
        <f>2*0.95*5.67E-8*(((CD54+$B$7)+273)^4-(U54+273)^4)</f>
        <v>0</v>
      </c>
      <c r="AD54">
        <f>S54+AC54+AA54+AB54</f>
        <v>0</v>
      </c>
      <c r="AE54">
        <v>29</v>
      </c>
      <c r="AF54">
        <v>6</v>
      </c>
      <c r="AG54">
        <f>IF(AE54*$H$13&gt;=AI54,1.0,(AI54/(AI54-AE54*$H$13)))</f>
        <v>0</v>
      </c>
      <c r="AH54">
        <f>(AG54-1)*100</f>
        <v>0</v>
      </c>
      <c r="AI54">
        <f>MAX(0,($B$13+$C$13*CI54)/(1+$D$13*CI54)*CB54/(CD54+273)*$E$13)</f>
        <v>0</v>
      </c>
      <c r="AJ54" t="s">
        <v>291</v>
      </c>
      <c r="AK54">
        <v>15552.9</v>
      </c>
      <c r="AL54">
        <v>715.476923076923</v>
      </c>
      <c r="AM54">
        <v>3262.08</v>
      </c>
      <c r="AN54">
        <f>AM54-AL54</f>
        <v>0</v>
      </c>
      <c r="AO54">
        <f>AN54/AM54</f>
        <v>0</v>
      </c>
      <c r="AP54">
        <v>-0.577747479816223</v>
      </c>
      <c r="AQ54" t="s">
        <v>470</v>
      </c>
      <c r="AR54">
        <v>15487.9</v>
      </c>
      <c r="AS54">
        <v>1154.62346153846</v>
      </c>
      <c r="AT54">
        <v>1589.34</v>
      </c>
      <c r="AU54">
        <f>1-AS54/AT54</f>
        <v>0</v>
      </c>
      <c r="AV54">
        <v>0.5</v>
      </c>
      <c r="AW54">
        <f>BM54</f>
        <v>0</v>
      </c>
      <c r="AX54">
        <f>J54</f>
        <v>0</v>
      </c>
      <c r="AY54">
        <f>AU54*AV54*AW54</f>
        <v>0</v>
      </c>
      <c r="AZ54">
        <f>BE54/AT54</f>
        <v>0</v>
      </c>
      <c r="BA54">
        <f>(AX54-AP54)/AW54</f>
        <v>0</v>
      </c>
      <c r="BB54">
        <f>(AM54-AT54)/AT54</f>
        <v>0</v>
      </c>
      <c r="BC54" t="s">
        <v>471</v>
      </c>
      <c r="BD54">
        <v>685.28</v>
      </c>
      <c r="BE54">
        <f>AT54-BD54</f>
        <v>0</v>
      </c>
      <c r="BF54">
        <f>(AT54-AS54)/(AT54-BD54)</f>
        <v>0</v>
      </c>
      <c r="BG54">
        <f>(AM54-AT54)/(AM54-BD54)</f>
        <v>0</v>
      </c>
      <c r="BH54">
        <f>(AT54-AS54)/(AT54-AL54)</f>
        <v>0</v>
      </c>
      <c r="BI54">
        <f>(AM54-AT54)/(AM54-AL54)</f>
        <v>0</v>
      </c>
      <c r="BJ54">
        <f>(BF54*BD54/AS54)</f>
        <v>0</v>
      </c>
      <c r="BK54">
        <f>(1-BJ54)</f>
        <v>0</v>
      </c>
      <c r="BL54">
        <f>$B$11*CJ54+$C$11*CK54+$F$11*CL54*(1-CO54)</f>
        <v>0</v>
      </c>
      <c r="BM54">
        <f>BL54*BN54</f>
        <v>0</v>
      </c>
      <c r="BN54">
        <f>($B$11*$D$9+$C$11*$D$9+$F$11*((CY54+CQ54)/MAX(CY54+CQ54+CZ54, 0.1)*$I$9+CZ54/MAX(CY54+CQ54+CZ54, 0.1)*$J$9))/($B$11+$C$11+$F$11)</f>
        <v>0</v>
      </c>
      <c r="BO54">
        <f>($B$11*$K$9+$C$11*$K$9+$F$11*((CY54+CQ54)/MAX(CY54+CQ54+CZ54, 0.1)*$P$9+CZ54/MAX(CY54+CQ54+CZ54, 0.1)*$Q$9))/($B$11+$C$11+$F$11)</f>
        <v>0</v>
      </c>
      <c r="BP54">
        <v>6</v>
      </c>
      <c r="BQ54">
        <v>0.5</v>
      </c>
      <c r="BR54" t="s">
        <v>294</v>
      </c>
      <c r="BS54">
        <v>2</v>
      </c>
      <c r="BT54">
        <v>1603832399.58064</v>
      </c>
      <c r="BU54">
        <v>379.275387096774</v>
      </c>
      <c r="BV54">
        <v>400.00835483871</v>
      </c>
      <c r="BW54">
        <v>36.4532580645161</v>
      </c>
      <c r="BX54">
        <v>30.0420483870968</v>
      </c>
      <c r="BY54">
        <v>379.115387096774</v>
      </c>
      <c r="BZ54">
        <v>35.9849096774194</v>
      </c>
      <c r="CA54">
        <v>500.010548387097</v>
      </c>
      <c r="CB54">
        <v>101.667129032258</v>
      </c>
      <c r="CC54">
        <v>0.100103970967742</v>
      </c>
      <c r="CD54">
        <v>35.9441322580645</v>
      </c>
      <c r="CE54">
        <v>35.0175967741936</v>
      </c>
      <c r="CF54">
        <v>999.9</v>
      </c>
      <c r="CG54">
        <v>0</v>
      </c>
      <c r="CH54">
        <v>0</v>
      </c>
      <c r="CI54">
        <v>10000.3983870968</v>
      </c>
      <c r="CJ54">
        <v>0</v>
      </c>
      <c r="CK54">
        <v>308.451967741936</v>
      </c>
      <c r="CL54">
        <v>1299.99967741935</v>
      </c>
      <c r="CM54">
        <v>0.900003580645161</v>
      </c>
      <c r="CN54">
        <v>0.0999964903225807</v>
      </c>
      <c r="CO54">
        <v>0</v>
      </c>
      <c r="CP54">
        <v>1157.41032258065</v>
      </c>
      <c r="CQ54">
        <v>4.99979</v>
      </c>
      <c r="CR54">
        <v>15392.7935483871</v>
      </c>
      <c r="CS54">
        <v>11051.3032258065</v>
      </c>
      <c r="CT54">
        <v>49.125</v>
      </c>
      <c r="CU54">
        <v>51.495935483871</v>
      </c>
      <c r="CV54">
        <v>50.183</v>
      </c>
      <c r="CW54">
        <v>50.691064516129</v>
      </c>
      <c r="CX54">
        <v>50.875</v>
      </c>
      <c r="CY54">
        <v>1165.5035483871</v>
      </c>
      <c r="CZ54">
        <v>129.496129032258</v>
      </c>
      <c r="DA54">
        <v>0</v>
      </c>
      <c r="DB54">
        <v>100.899999856949</v>
      </c>
      <c r="DC54">
        <v>0</v>
      </c>
      <c r="DD54">
        <v>1154.62346153846</v>
      </c>
      <c r="DE54">
        <v>-214.327863417562</v>
      </c>
      <c r="DF54">
        <v>-2798.79316451131</v>
      </c>
      <c r="DG54">
        <v>15356.0115384615</v>
      </c>
      <c r="DH54">
        <v>15</v>
      </c>
      <c r="DI54">
        <v>1603831179.1</v>
      </c>
      <c r="DJ54" t="s">
        <v>444</v>
      </c>
      <c r="DK54">
        <v>1603831172.1</v>
      </c>
      <c r="DL54">
        <v>1603831179.1</v>
      </c>
      <c r="DM54">
        <v>4</v>
      </c>
      <c r="DN54">
        <v>0.264</v>
      </c>
      <c r="DO54">
        <v>-0.006</v>
      </c>
      <c r="DP54">
        <v>0.164</v>
      </c>
      <c r="DQ54">
        <v>0.216</v>
      </c>
      <c r="DR54">
        <v>400</v>
      </c>
      <c r="DS54">
        <v>30</v>
      </c>
      <c r="DT54">
        <v>0.26</v>
      </c>
      <c r="DU54">
        <v>0.02</v>
      </c>
      <c r="DV54">
        <v>15.1502975896601</v>
      </c>
      <c r="DW54">
        <v>1.46934253763563</v>
      </c>
      <c r="DX54">
        <v>0.11042425816419</v>
      </c>
      <c r="DY54">
        <v>0</v>
      </c>
      <c r="DZ54">
        <v>-20.7133322580645</v>
      </c>
      <c r="EA54">
        <v>-2.34073545207952</v>
      </c>
      <c r="EB54">
        <v>0.175325699470731</v>
      </c>
      <c r="EC54">
        <v>0</v>
      </c>
      <c r="ED54">
        <v>6.39757806451613</v>
      </c>
      <c r="EE54">
        <v>1.64132144535952</v>
      </c>
      <c r="EF54">
        <v>0.122945051912642</v>
      </c>
      <c r="EG54">
        <v>0</v>
      </c>
      <c r="EH54">
        <v>0</v>
      </c>
      <c r="EI54">
        <v>3</v>
      </c>
      <c r="EJ54" t="s">
        <v>349</v>
      </c>
      <c r="EK54">
        <v>100</v>
      </c>
      <c r="EL54">
        <v>100</v>
      </c>
      <c r="EM54">
        <v>0.16</v>
      </c>
      <c r="EN54">
        <v>0.4744</v>
      </c>
      <c r="EO54">
        <v>0.0112670674900827</v>
      </c>
      <c r="EP54">
        <v>0.000608231501840576</v>
      </c>
      <c r="EQ54">
        <v>-6.15721122119998e-07</v>
      </c>
      <c r="ER54">
        <v>1.2304956265122e-10</v>
      </c>
      <c r="ES54">
        <v>0.215600000000006</v>
      </c>
      <c r="ET54">
        <v>0</v>
      </c>
      <c r="EU54">
        <v>0</v>
      </c>
      <c r="EV54">
        <v>0</v>
      </c>
      <c r="EW54">
        <v>4</v>
      </c>
      <c r="EX54">
        <v>2168</v>
      </c>
      <c r="EY54">
        <v>1</v>
      </c>
      <c r="EZ54">
        <v>28</v>
      </c>
      <c r="FA54">
        <v>20.6</v>
      </c>
      <c r="FB54">
        <v>20.5</v>
      </c>
      <c r="FC54">
        <v>2</v>
      </c>
      <c r="FD54">
        <v>468.384</v>
      </c>
      <c r="FE54">
        <v>128.356</v>
      </c>
      <c r="FF54">
        <v>34.7011</v>
      </c>
      <c r="FG54">
        <v>32.3081</v>
      </c>
      <c r="FH54">
        <v>30.0008</v>
      </c>
      <c r="FI54">
        <v>32.0339</v>
      </c>
      <c r="FJ54">
        <v>31.9718</v>
      </c>
      <c r="FK54">
        <v>20.1704</v>
      </c>
      <c r="FL54">
        <v>0</v>
      </c>
      <c r="FM54">
        <v>100</v>
      </c>
      <c r="FN54">
        <v>-999.9</v>
      </c>
      <c r="FO54">
        <v>400</v>
      </c>
      <c r="FP54">
        <v>30.1358</v>
      </c>
      <c r="FQ54">
        <v>101.044</v>
      </c>
      <c r="FR54">
        <v>101.004</v>
      </c>
    </row>
    <row r="55" spans="1:174">
      <c r="A55">
        <v>39</v>
      </c>
      <c r="B55">
        <v>1603832489</v>
      </c>
      <c r="C55">
        <v>6669.5</v>
      </c>
      <c r="D55" t="s">
        <v>472</v>
      </c>
      <c r="E55" t="s">
        <v>473</v>
      </c>
      <c r="F55" t="s">
        <v>469</v>
      </c>
      <c r="G55" t="s">
        <v>335</v>
      </c>
      <c r="H55">
        <v>1603832481.25</v>
      </c>
      <c r="I55">
        <f>CA55*AG55*(BW55-BX55)/(100*BP55*(1000-AG55*BW55))</f>
        <v>0</v>
      </c>
      <c r="J55">
        <f>CA55*AG55*(BV55-BU55*(1000-AG55*BX55)/(1000-AG55*BW55))/(100*BP55)</f>
        <v>0</v>
      </c>
      <c r="K55">
        <f>BU55 - IF(AG55&gt;1, J55*BP55*100.0/(AI55*CI55), 0)</f>
        <v>0</v>
      </c>
      <c r="L55">
        <f>((R55-I55/2)*K55-J55)/(R55+I55/2)</f>
        <v>0</v>
      </c>
      <c r="M55">
        <f>L55*(CB55+CC55)/1000.0</f>
        <v>0</v>
      </c>
      <c r="N55">
        <f>(BU55 - IF(AG55&gt;1, J55*BP55*100.0/(AI55*CI55), 0))*(CB55+CC55)/1000.0</f>
        <v>0</v>
      </c>
      <c r="O55">
        <f>2.0/((1/Q55-1/P55)+SIGN(Q55)*SQRT((1/Q55-1/P55)*(1/Q55-1/P55) + 4*BQ55/((BQ55+1)*(BQ55+1))*(2*1/Q55*1/P55-1/P55*1/P55)))</f>
        <v>0</v>
      </c>
      <c r="P55">
        <f>IF(LEFT(BR55,1)&lt;&gt;"0",IF(LEFT(BR55,1)="1",3.0,BS55),$D$5+$E$5*(CI55*CB55/($K$5*1000))+$F$5*(CI55*CB55/($K$5*1000))*MAX(MIN(BP55,$J$5),$I$5)*MAX(MIN(BP55,$J$5),$I$5)+$G$5*MAX(MIN(BP55,$J$5),$I$5)*(CI55*CB55/($K$5*1000))+$H$5*(CI55*CB55/($K$5*1000))*(CI55*CB55/($K$5*1000)))</f>
        <v>0</v>
      </c>
      <c r="Q55">
        <f>I55*(1000-(1000*0.61365*exp(17.502*U55/(240.97+U55))/(CB55+CC55)+BW55)/2)/(1000*0.61365*exp(17.502*U55/(240.97+U55))/(CB55+CC55)-BW55)</f>
        <v>0</v>
      </c>
      <c r="R55">
        <f>1/((BQ55+1)/(O55/1.6)+1/(P55/1.37)) + BQ55/((BQ55+1)/(O55/1.6) + BQ55/(P55/1.37))</f>
        <v>0</v>
      </c>
      <c r="S55">
        <f>(BM55*BO55)</f>
        <v>0</v>
      </c>
      <c r="T55">
        <f>(CD55+(S55+2*0.95*5.67E-8*(((CD55+$B$7)+273)^4-(CD55+273)^4)-44100*I55)/(1.84*29.3*P55+8*0.95*5.67E-8*(CD55+273)^3))</f>
        <v>0</v>
      </c>
      <c r="U55">
        <f>($C$7*CE55+$D$7*CF55+$E$7*T55)</f>
        <v>0</v>
      </c>
      <c r="V55">
        <f>0.61365*exp(17.502*U55/(240.97+U55))</f>
        <v>0</v>
      </c>
      <c r="W55">
        <f>(X55/Y55*100)</f>
        <v>0</v>
      </c>
      <c r="X55">
        <f>BW55*(CB55+CC55)/1000</f>
        <v>0</v>
      </c>
      <c r="Y55">
        <f>0.61365*exp(17.502*CD55/(240.97+CD55))</f>
        <v>0</v>
      </c>
      <c r="Z55">
        <f>(V55-BW55*(CB55+CC55)/1000)</f>
        <v>0</v>
      </c>
      <c r="AA55">
        <f>(-I55*44100)</f>
        <v>0</v>
      </c>
      <c r="AB55">
        <f>2*29.3*P55*0.92*(CD55-U55)</f>
        <v>0</v>
      </c>
      <c r="AC55">
        <f>2*0.95*5.67E-8*(((CD55+$B$7)+273)^4-(U55+273)^4)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MAX(0,($B$13+$C$13*CI55)/(1+$D$13*CI55)*CB55/(CD55+273)*$E$13)</f>
        <v>0</v>
      </c>
      <c r="AJ55" t="s">
        <v>291</v>
      </c>
      <c r="AK55">
        <v>15552.9</v>
      </c>
      <c r="AL55">
        <v>715.476923076923</v>
      </c>
      <c r="AM55">
        <v>3262.08</v>
      </c>
      <c r="AN55">
        <f>AM55-AL55</f>
        <v>0</v>
      </c>
      <c r="AO55">
        <f>AN55/AM55</f>
        <v>0</v>
      </c>
      <c r="AP55">
        <v>-0.577747479816223</v>
      </c>
      <c r="AQ55" t="s">
        <v>474</v>
      </c>
      <c r="AR55">
        <v>15487.6</v>
      </c>
      <c r="AS55">
        <v>1004.75576</v>
      </c>
      <c r="AT55">
        <v>1464.25</v>
      </c>
      <c r="AU55">
        <f>1-AS55/AT55</f>
        <v>0</v>
      </c>
      <c r="AV55">
        <v>0.5</v>
      </c>
      <c r="AW55">
        <f>BM55</f>
        <v>0</v>
      </c>
      <c r="AX55">
        <f>J55</f>
        <v>0</v>
      </c>
      <c r="AY55">
        <f>AU55*AV55*AW55</f>
        <v>0</v>
      </c>
      <c r="AZ55">
        <f>BE55/AT55</f>
        <v>0</v>
      </c>
      <c r="BA55">
        <f>(AX55-AP55)/AW55</f>
        <v>0</v>
      </c>
      <c r="BB55">
        <f>(AM55-AT55)/AT55</f>
        <v>0</v>
      </c>
      <c r="BC55" t="s">
        <v>475</v>
      </c>
      <c r="BD55">
        <v>640</v>
      </c>
      <c r="BE55">
        <f>AT55-BD55</f>
        <v>0</v>
      </c>
      <c r="BF55">
        <f>(AT55-AS55)/(AT55-BD55)</f>
        <v>0</v>
      </c>
      <c r="BG55">
        <f>(AM55-AT55)/(AM55-BD55)</f>
        <v>0</v>
      </c>
      <c r="BH55">
        <f>(AT55-AS55)/(AT55-AL55)</f>
        <v>0</v>
      </c>
      <c r="BI55">
        <f>(AM55-AT55)/(AM55-AL55)</f>
        <v>0</v>
      </c>
      <c r="BJ55">
        <f>(BF55*BD55/AS55)</f>
        <v>0</v>
      </c>
      <c r="BK55">
        <f>(1-BJ55)</f>
        <v>0</v>
      </c>
      <c r="BL55">
        <f>$B$11*CJ55+$C$11*CK55+$F$11*CL55*(1-CO55)</f>
        <v>0</v>
      </c>
      <c r="BM55">
        <f>BL55*BN55</f>
        <v>0</v>
      </c>
      <c r="BN55">
        <f>($B$11*$D$9+$C$11*$D$9+$F$11*((CY55+CQ55)/MAX(CY55+CQ55+CZ55, 0.1)*$I$9+CZ55/MAX(CY55+CQ55+CZ55, 0.1)*$J$9))/($B$11+$C$11+$F$11)</f>
        <v>0</v>
      </c>
      <c r="BO55">
        <f>($B$11*$K$9+$C$11*$K$9+$F$11*((CY55+CQ55)/MAX(CY55+CQ55+CZ55, 0.1)*$P$9+CZ55/MAX(CY55+CQ55+CZ55, 0.1)*$Q$9))/($B$11+$C$11+$F$11)</f>
        <v>0</v>
      </c>
      <c r="BP55">
        <v>6</v>
      </c>
      <c r="BQ55">
        <v>0.5</v>
      </c>
      <c r="BR55" t="s">
        <v>294</v>
      </c>
      <c r="BS55">
        <v>2</v>
      </c>
      <c r="BT55">
        <v>1603832481.25</v>
      </c>
      <c r="BU55">
        <v>374.9117</v>
      </c>
      <c r="BV55">
        <v>400.0035</v>
      </c>
      <c r="BW55">
        <v>37.56841</v>
      </c>
      <c r="BX55">
        <v>30.0459066666667</v>
      </c>
      <c r="BY55">
        <v>374.7526</v>
      </c>
      <c r="BZ55">
        <v>37.0601766666667</v>
      </c>
      <c r="CA55">
        <v>500.017033333333</v>
      </c>
      <c r="CB55">
        <v>101.663533333333</v>
      </c>
      <c r="CC55">
        <v>0.100015936666667</v>
      </c>
      <c r="CD55">
        <v>35.8078333333333</v>
      </c>
      <c r="CE55">
        <v>34.7398633333333</v>
      </c>
      <c r="CF55">
        <v>999.9</v>
      </c>
      <c r="CG55">
        <v>0</v>
      </c>
      <c r="CH55">
        <v>0</v>
      </c>
      <c r="CI55">
        <v>9991.707</v>
      </c>
      <c r="CJ55">
        <v>0</v>
      </c>
      <c r="CK55">
        <v>304.1393</v>
      </c>
      <c r="CL55">
        <v>1299.97633333333</v>
      </c>
      <c r="CM55">
        <v>0.899999466666667</v>
      </c>
      <c r="CN55">
        <v>0.10000056</v>
      </c>
      <c r="CO55">
        <v>0</v>
      </c>
      <c r="CP55">
        <v>1006.95983333333</v>
      </c>
      <c r="CQ55">
        <v>4.99979</v>
      </c>
      <c r="CR55">
        <v>13454.93</v>
      </c>
      <c r="CS55">
        <v>11051.0966666667</v>
      </c>
      <c r="CT55">
        <v>49.1828666666666</v>
      </c>
      <c r="CU55">
        <v>51.4622</v>
      </c>
      <c r="CV55">
        <v>50.25</v>
      </c>
      <c r="CW55">
        <v>50.687</v>
      </c>
      <c r="CX55">
        <v>50.9246</v>
      </c>
      <c r="CY55">
        <v>1165.47933333333</v>
      </c>
      <c r="CZ55">
        <v>129.497333333333</v>
      </c>
      <c r="DA55">
        <v>0</v>
      </c>
      <c r="DB55">
        <v>80.7000000476837</v>
      </c>
      <c r="DC55">
        <v>0</v>
      </c>
      <c r="DD55">
        <v>1004.75576</v>
      </c>
      <c r="DE55">
        <v>-182.11130769262</v>
      </c>
      <c r="DF55">
        <v>-2165.42307744881</v>
      </c>
      <c r="DG55">
        <v>13426.164</v>
      </c>
      <c r="DH55">
        <v>15</v>
      </c>
      <c r="DI55">
        <v>1603831179.1</v>
      </c>
      <c r="DJ55" t="s">
        <v>444</v>
      </c>
      <c r="DK55">
        <v>1603831172.1</v>
      </c>
      <c r="DL55">
        <v>1603831179.1</v>
      </c>
      <c r="DM55">
        <v>4</v>
      </c>
      <c r="DN55">
        <v>0.264</v>
      </c>
      <c r="DO55">
        <v>-0.006</v>
      </c>
      <c r="DP55">
        <v>0.164</v>
      </c>
      <c r="DQ55">
        <v>0.216</v>
      </c>
      <c r="DR55">
        <v>400</v>
      </c>
      <c r="DS55">
        <v>30</v>
      </c>
      <c r="DT55">
        <v>0.26</v>
      </c>
      <c r="DU55">
        <v>0.02</v>
      </c>
      <c r="DV55">
        <v>18.4616249210115</v>
      </c>
      <c r="DW55">
        <v>0.793678743186198</v>
      </c>
      <c r="DX55">
        <v>0.0581558853935415</v>
      </c>
      <c r="DY55">
        <v>0</v>
      </c>
      <c r="DZ55">
        <v>-25.0917</v>
      </c>
      <c r="EA55">
        <v>-1.49486629588436</v>
      </c>
      <c r="EB55">
        <v>0.108689971938537</v>
      </c>
      <c r="EC55">
        <v>0</v>
      </c>
      <c r="ED55">
        <v>7.52251366666667</v>
      </c>
      <c r="EE55">
        <v>1.43710852057844</v>
      </c>
      <c r="EF55">
        <v>0.104271777532988</v>
      </c>
      <c r="EG55">
        <v>0</v>
      </c>
      <c r="EH55">
        <v>0</v>
      </c>
      <c r="EI55">
        <v>3</v>
      </c>
      <c r="EJ55" t="s">
        <v>349</v>
      </c>
      <c r="EK55">
        <v>100</v>
      </c>
      <c r="EL55">
        <v>100</v>
      </c>
      <c r="EM55">
        <v>0.16</v>
      </c>
      <c r="EN55">
        <v>0.514</v>
      </c>
      <c r="EO55">
        <v>0.0112670674900827</v>
      </c>
      <c r="EP55">
        <v>0.000608231501840576</v>
      </c>
      <c r="EQ55">
        <v>-6.15721122119998e-07</v>
      </c>
      <c r="ER55">
        <v>1.2304956265122e-10</v>
      </c>
      <c r="ES55">
        <v>0.215600000000006</v>
      </c>
      <c r="ET55">
        <v>0</v>
      </c>
      <c r="EU55">
        <v>0</v>
      </c>
      <c r="EV55">
        <v>0</v>
      </c>
      <c r="EW55">
        <v>4</v>
      </c>
      <c r="EX55">
        <v>2168</v>
      </c>
      <c r="EY55">
        <v>1</v>
      </c>
      <c r="EZ55">
        <v>28</v>
      </c>
      <c r="FA55">
        <v>21.9</v>
      </c>
      <c r="FB55">
        <v>21.8</v>
      </c>
      <c r="FC55">
        <v>2</v>
      </c>
      <c r="FD55">
        <v>511.508</v>
      </c>
      <c r="FE55">
        <v>125.485</v>
      </c>
      <c r="FF55">
        <v>34.7057</v>
      </c>
      <c r="FG55">
        <v>32.4694</v>
      </c>
      <c r="FH55">
        <v>30.0011</v>
      </c>
      <c r="FI55">
        <v>32.1795</v>
      </c>
      <c r="FJ55">
        <v>32.1251</v>
      </c>
      <c r="FK55">
        <v>20.1656</v>
      </c>
      <c r="FL55">
        <v>0</v>
      </c>
      <c r="FM55">
        <v>100</v>
      </c>
      <c r="FN55">
        <v>-999.9</v>
      </c>
      <c r="FO55">
        <v>400</v>
      </c>
      <c r="FP55">
        <v>35.2511</v>
      </c>
      <c r="FQ55">
        <v>100.999</v>
      </c>
      <c r="FR55">
        <v>100.98</v>
      </c>
    </row>
    <row r="56" spans="1:174">
      <c r="A56">
        <v>40</v>
      </c>
      <c r="B56">
        <v>1603832666</v>
      </c>
      <c r="C56">
        <v>6846.5</v>
      </c>
      <c r="D56" t="s">
        <v>476</v>
      </c>
      <c r="E56" t="s">
        <v>477</v>
      </c>
      <c r="F56" t="s">
        <v>478</v>
      </c>
      <c r="G56" t="s">
        <v>290</v>
      </c>
      <c r="H56">
        <v>1603832658</v>
      </c>
      <c r="I56">
        <f>CA56*AG56*(BW56-BX56)/(100*BP56*(1000-AG56*BW56))</f>
        <v>0</v>
      </c>
      <c r="J56">
        <f>CA56*AG56*(BV56-BU56*(1000-AG56*BX56)/(1000-AG56*BW56))/(100*BP56)</f>
        <v>0</v>
      </c>
      <c r="K56">
        <f>BU56 - IF(AG56&gt;1, J56*BP56*100.0/(AI56*CI56), 0)</f>
        <v>0</v>
      </c>
      <c r="L56">
        <f>((R56-I56/2)*K56-J56)/(R56+I56/2)</f>
        <v>0</v>
      </c>
      <c r="M56">
        <f>L56*(CB56+CC56)/1000.0</f>
        <v>0</v>
      </c>
      <c r="N56">
        <f>(BU56 - IF(AG56&gt;1, J56*BP56*100.0/(AI56*CI56), 0))*(CB56+CC56)/1000.0</f>
        <v>0</v>
      </c>
      <c r="O56">
        <f>2.0/((1/Q56-1/P56)+SIGN(Q56)*SQRT((1/Q56-1/P56)*(1/Q56-1/P56) + 4*BQ56/((BQ56+1)*(BQ56+1))*(2*1/Q56*1/P56-1/P56*1/P56)))</f>
        <v>0</v>
      </c>
      <c r="P56">
        <f>IF(LEFT(BR56,1)&lt;&gt;"0",IF(LEFT(BR56,1)="1",3.0,BS56),$D$5+$E$5*(CI56*CB56/($K$5*1000))+$F$5*(CI56*CB56/($K$5*1000))*MAX(MIN(BP56,$J$5),$I$5)*MAX(MIN(BP56,$J$5),$I$5)+$G$5*MAX(MIN(BP56,$J$5),$I$5)*(CI56*CB56/($K$5*1000))+$H$5*(CI56*CB56/($K$5*1000))*(CI56*CB56/($K$5*1000)))</f>
        <v>0</v>
      </c>
      <c r="Q56">
        <f>I56*(1000-(1000*0.61365*exp(17.502*U56/(240.97+U56))/(CB56+CC56)+BW56)/2)/(1000*0.61365*exp(17.502*U56/(240.97+U56))/(CB56+CC56)-BW56)</f>
        <v>0</v>
      </c>
      <c r="R56">
        <f>1/((BQ56+1)/(O56/1.6)+1/(P56/1.37)) + BQ56/((BQ56+1)/(O56/1.6) + BQ56/(P56/1.37))</f>
        <v>0</v>
      </c>
      <c r="S56">
        <f>(BM56*BO56)</f>
        <v>0</v>
      </c>
      <c r="T56">
        <f>(CD56+(S56+2*0.95*5.67E-8*(((CD56+$B$7)+273)^4-(CD56+273)^4)-44100*I56)/(1.84*29.3*P56+8*0.95*5.67E-8*(CD56+273)^3))</f>
        <v>0</v>
      </c>
      <c r="U56">
        <f>($C$7*CE56+$D$7*CF56+$E$7*T56)</f>
        <v>0</v>
      </c>
      <c r="V56">
        <f>0.61365*exp(17.502*U56/(240.97+U56))</f>
        <v>0</v>
      </c>
      <c r="W56">
        <f>(X56/Y56*100)</f>
        <v>0</v>
      </c>
      <c r="X56">
        <f>BW56*(CB56+CC56)/1000</f>
        <v>0</v>
      </c>
      <c r="Y56">
        <f>0.61365*exp(17.502*CD56/(240.97+CD56))</f>
        <v>0</v>
      </c>
      <c r="Z56">
        <f>(V56-BW56*(CB56+CC56)/1000)</f>
        <v>0</v>
      </c>
      <c r="AA56">
        <f>(-I56*44100)</f>
        <v>0</v>
      </c>
      <c r="AB56">
        <f>2*29.3*P56*0.92*(CD56-U56)</f>
        <v>0</v>
      </c>
      <c r="AC56">
        <f>2*0.95*5.67E-8*(((CD56+$B$7)+273)^4-(U56+273)^4)</f>
        <v>0</v>
      </c>
      <c r="AD56">
        <f>S56+AC56+AA56+AB56</f>
        <v>0</v>
      </c>
      <c r="AE56">
        <v>0</v>
      </c>
      <c r="AF56">
        <v>0</v>
      </c>
      <c r="AG56">
        <f>IF(AE56*$H$13&gt;=AI56,1.0,(AI56/(AI56-AE56*$H$13)))</f>
        <v>0</v>
      </c>
      <c r="AH56">
        <f>(AG56-1)*100</f>
        <v>0</v>
      </c>
      <c r="AI56">
        <f>MAX(0,($B$13+$C$13*CI56)/(1+$D$13*CI56)*CB56/(CD56+273)*$E$13)</f>
        <v>0</v>
      </c>
      <c r="AJ56" t="s">
        <v>291</v>
      </c>
      <c r="AK56">
        <v>15552.9</v>
      </c>
      <c r="AL56">
        <v>715.476923076923</v>
      </c>
      <c r="AM56">
        <v>3262.08</v>
      </c>
      <c r="AN56">
        <f>AM56-AL56</f>
        <v>0</v>
      </c>
      <c r="AO56">
        <f>AN56/AM56</f>
        <v>0</v>
      </c>
      <c r="AP56">
        <v>-0.577747479816223</v>
      </c>
      <c r="AQ56" t="s">
        <v>479</v>
      </c>
      <c r="AR56">
        <v>15401</v>
      </c>
      <c r="AS56">
        <v>1460.8164</v>
      </c>
      <c r="AT56">
        <v>1796.97</v>
      </c>
      <c r="AU56">
        <f>1-AS56/AT56</f>
        <v>0</v>
      </c>
      <c r="AV56">
        <v>0.5</v>
      </c>
      <c r="AW56">
        <f>BM56</f>
        <v>0</v>
      </c>
      <c r="AX56">
        <f>J56</f>
        <v>0</v>
      </c>
      <c r="AY56">
        <f>AU56*AV56*AW56</f>
        <v>0</v>
      </c>
      <c r="AZ56">
        <f>BE56/AT56</f>
        <v>0</v>
      </c>
      <c r="BA56">
        <f>(AX56-AP56)/AW56</f>
        <v>0</v>
      </c>
      <c r="BB56">
        <f>(AM56-AT56)/AT56</f>
        <v>0</v>
      </c>
      <c r="BC56" t="s">
        <v>480</v>
      </c>
      <c r="BD56">
        <v>755.53</v>
      </c>
      <c r="BE56">
        <f>AT56-BD56</f>
        <v>0</v>
      </c>
      <c r="BF56">
        <f>(AT56-AS56)/(AT56-BD56)</f>
        <v>0</v>
      </c>
      <c r="BG56">
        <f>(AM56-AT56)/(AM56-BD56)</f>
        <v>0</v>
      </c>
      <c r="BH56">
        <f>(AT56-AS56)/(AT56-AL56)</f>
        <v>0</v>
      </c>
      <c r="BI56">
        <f>(AM56-AT56)/(AM56-AL56)</f>
        <v>0</v>
      </c>
      <c r="BJ56">
        <f>(BF56*BD56/AS56)</f>
        <v>0</v>
      </c>
      <c r="BK56">
        <f>(1-BJ56)</f>
        <v>0</v>
      </c>
      <c r="BL56">
        <f>$B$11*CJ56+$C$11*CK56+$F$11*CL56*(1-CO56)</f>
        <v>0</v>
      </c>
      <c r="BM56">
        <f>BL56*BN56</f>
        <v>0</v>
      </c>
      <c r="BN56">
        <f>($B$11*$D$9+$C$11*$D$9+$F$11*((CY56+CQ56)/MAX(CY56+CQ56+CZ56, 0.1)*$I$9+CZ56/MAX(CY56+CQ56+CZ56, 0.1)*$J$9))/($B$11+$C$11+$F$11)</f>
        <v>0</v>
      </c>
      <c r="BO56">
        <f>($B$11*$K$9+$C$11*$K$9+$F$11*((CY56+CQ56)/MAX(CY56+CQ56+CZ56, 0.1)*$P$9+CZ56/MAX(CY56+CQ56+CZ56, 0.1)*$Q$9))/($B$11+$C$11+$F$11)</f>
        <v>0</v>
      </c>
      <c r="BP56">
        <v>6</v>
      </c>
      <c r="BQ56">
        <v>0.5</v>
      </c>
      <c r="BR56" t="s">
        <v>294</v>
      </c>
      <c r="BS56">
        <v>2</v>
      </c>
      <c r="BT56">
        <v>1603832658</v>
      </c>
      <c r="BU56">
        <v>386.592451612903</v>
      </c>
      <c r="BV56">
        <v>400.026225806452</v>
      </c>
      <c r="BW56">
        <v>33.3071161290323</v>
      </c>
      <c r="BX56">
        <v>30.056664516129</v>
      </c>
      <c r="BY56">
        <v>386.430967741935</v>
      </c>
      <c r="BZ56">
        <v>32.9457967741935</v>
      </c>
      <c r="CA56">
        <v>500.045806451613</v>
      </c>
      <c r="CB56">
        <v>101.655322580645</v>
      </c>
      <c r="CC56">
        <v>0.0999741</v>
      </c>
      <c r="CD56">
        <v>36.1704193548387</v>
      </c>
      <c r="CE56">
        <v>35.4144096774193</v>
      </c>
      <c r="CF56">
        <v>999.9</v>
      </c>
      <c r="CG56">
        <v>0</v>
      </c>
      <c r="CH56">
        <v>0</v>
      </c>
      <c r="CI56">
        <v>10005.2612903226</v>
      </c>
      <c r="CJ56">
        <v>0</v>
      </c>
      <c r="CK56">
        <v>401.278258064516</v>
      </c>
      <c r="CL56">
        <v>1300.00741935484</v>
      </c>
      <c r="CM56">
        <v>0.900004322580645</v>
      </c>
      <c r="CN56">
        <v>0.0999958258064517</v>
      </c>
      <c r="CO56">
        <v>0</v>
      </c>
      <c r="CP56">
        <v>1465.34</v>
      </c>
      <c r="CQ56">
        <v>4.99979</v>
      </c>
      <c r="CR56">
        <v>19342.4548387097</v>
      </c>
      <c r="CS56">
        <v>11051.3709677419</v>
      </c>
      <c r="CT56">
        <v>49.2439032258064</v>
      </c>
      <c r="CU56">
        <v>51.437</v>
      </c>
      <c r="CV56">
        <v>50.31</v>
      </c>
      <c r="CW56">
        <v>50.671</v>
      </c>
      <c r="CX56">
        <v>51</v>
      </c>
      <c r="CY56">
        <v>1165.51451612903</v>
      </c>
      <c r="CZ56">
        <v>129.492903225806</v>
      </c>
      <c r="DA56">
        <v>0</v>
      </c>
      <c r="DB56">
        <v>135.799999952316</v>
      </c>
      <c r="DC56">
        <v>0</v>
      </c>
      <c r="DD56">
        <v>1460.8164</v>
      </c>
      <c r="DE56">
        <v>-257.06538501154</v>
      </c>
      <c r="DF56">
        <v>-3377.10769791632</v>
      </c>
      <c r="DG56">
        <v>19283.324</v>
      </c>
      <c r="DH56">
        <v>15</v>
      </c>
      <c r="DI56">
        <v>1603831179.1</v>
      </c>
      <c r="DJ56" t="s">
        <v>444</v>
      </c>
      <c r="DK56">
        <v>1603831172.1</v>
      </c>
      <c r="DL56">
        <v>1603831179.1</v>
      </c>
      <c r="DM56">
        <v>4</v>
      </c>
      <c r="DN56">
        <v>0.264</v>
      </c>
      <c r="DO56">
        <v>-0.006</v>
      </c>
      <c r="DP56">
        <v>0.164</v>
      </c>
      <c r="DQ56">
        <v>0.216</v>
      </c>
      <c r="DR56">
        <v>400</v>
      </c>
      <c r="DS56">
        <v>30</v>
      </c>
      <c r="DT56">
        <v>0.26</v>
      </c>
      <c r="DU56">
        <v>0.02</v>
      </c>
      <c r="DV56">
        <v>10.1136291950237</v>
      </c>
      <c r="DW56">
        <v>-0.370490746587039</v>
      </c>
      <c r="DX56">
        <v>0.0390143160007298</v>
      </c>
      <c r="DY56">
        <v>1</v>
      </c>
      <c r="DZ56">
        <v>-13.4352833333333</v>
      </c>
      <c r="EA56">
        <v>0.382854727474933</v>
      </c>
      <c r="EB56">
        <v>0.0380924846772809</v>
      </c>
      <c r="EC56">
        <v>0</v>
      </c>
      <c r="ED56">
        <v>3.25305666666667</v>
      </c>
      <c r="EE56">
        <v>0.475944827586212</v>
      </c>
      <c r="EF56">
        <v>0.0348974369959871</v>
      </c>
      <c r="EG56">
        <v>0</v>
      </c>
      <c r="EH56">
        <v>1</v>
      </c>
      <c r="EI56">
        <v>3</v>
      </c>
      <c r="EJ56" t="s">
        <v>296</v>
      </c>
      <c r="EK56">
        <v>100</v>
      </c>
      <c r="EL56">
        <v>100</v>
      </c>
      <c r="EM56">
        <v>0.162</v>
      </c>
      <c r="EN56">
        <v>0.3628</v>
      </c>
      <c r="EO56">
        <v>0.0112670674900827</v>
      </c>
      <c r="EP56">
        <v>0.000608231501840576</v>
      </c>
      <c r="EQ56">
        <v>-6.15721122119998e-07</v>
      </c>
      <c r="ER56">
        <v>1.2304956265122e-10</v>
      </c>
      <c r="ES56">
        <v>0.215600000000006</v>
      </c>
      <c r="ET56">
        <v>0</v>
      </c>
      <c r="EU56">
        <v>0</v>
      </c>
      <c r="EV56">
        <v>0</v>
      </c>
      <c r="EW56">
        <v>4</v>
      </c>
      <c r="EX56">
        <v>2168</v>
      </c>
      <c r="EY56">
        <v>1</v>
      </c>
      <c r="EZ56">
        <v>28</v>
      </c>
      <c r="FA56">
        <v>24.9</v>
      </c>
      <c r="FB56">
        <v>24.8</v>
      </c>
      <c r="FC56">
        <v>2</v>
      </c>
      <c r="FD56">
        <v>505.077</v>
      </c>
      <c r="FE56">
        <v>130.706</v>
      </c>
      <c r="FF56">
        <v>34.7371</v>
      </c>
      <c r="FG56">
        <v>32.6482</v>
      </c>
      <c r="FH56">
        <v>30.0011</v>
      </c>
      <c r="FI56">
        <v>32.377</v>
      </c>
      <c r="FJ56">
        <v>32.3279</v>
      </c>
      <c r="FK56">
        <v>20.1668</v>
      </c>
      <c r="FL56">
        <v>0</v>
      </c>
      <c r="FM56">
        <v>100</v>
      </c>
      <c r="FN56">
        <v>-999.9</v>
      </c>
      <c r="FO56">
        <v>400</v>
      </c>
      <c r="FP56">
        <v>37.2109</v>
      </c>
      <c r="FQ56">
        <v>101.006</v>
      </c>
      <c r="FR56">
        <v>100.981</v>
      </c>
    </row>
    <row r="57" spans="1:174">
      <c r="A57">
        <v>41</v>
      </c>
      <c r="B57">
        <v>1603832744.5</v>
      </c>
      <c r="C57">
        <v>6925</v>
      </c>
      <c r="D57" t="s">
        <v>481</v>
      </c>
      <c r="E57" t="s">
        <v>482</v>
      </c>
      <c r="F57" t="s">
        <v>478</v>
      </c>
      <c r="G57" t="s">
        <v>290</v>
      </c>
      <c r="H57">
        <v>1603832736.75</v>
      </c>
      <c r="I57">
        <f>CA57*AG57*(BW57-BX57)/(100*BP57*(1000-AG57*BW57))</f>
        <v>0</v>
      </c>
      <c r="J57">
        <f>CA57*AG57*(BV57-BU57*(1000-AG57*BX57)/(1000-AG57*BW57))/(100*BP57)</f>
        <v>0</v>
      </c>
      <c r="K57">
        <f>BU57 - IF(AG57&gt;1, J57*BP57*100.0/(AI57*CI57), 0)</f>
        <v>0</v>
      </c>
      <c r="L57">
        <f>((R57-I57/2)*K57-J57)/(R57+I57/2)</f>
        <v>0</v>
      </c>
      <c r="M57">
        <f>L57*(CB57+CC57)/1000.0</f>
        <v>0</v>
      </c>
      <c r="N57">
        <f>(BU57 - IF(AG57&gt;1, J57*BP57*100.0/(AI57*CI57), 0))*(CB57+CC57)/1000.0</f>
        <v>0</v>
      </c>
      <c r="O57">
        <f>2.0/((1/Q57-1/P57)+SIGN(Q57)*SQRT((1/Q57-1/P57)*(1/Q57-1/P57) + 4*BQ57/((BQ57+1)*(BQ57+1))*(2*1/Q57*1/P57-1/P57*1/P57)))</f>
        <v>0</v>
      </c>
      <c r="P57">
        <f>IF(LEFT(BR57,1)&lt;&gt;"0",IF(LEFT(BR57,1)="1",3.0,BS57),$D$5+$E$5*(CI57*CB57/($K$5*1000))+$F$5*(CI57*CB57/($K$5*1000))*MAX(MIN(BP57,$J$5),$I$5)*MAX(MIN(BP57,$J$5),$I$5)+$G$5*MAX(MIN(BP57,$J$5),$I$5)*(CI57*CB57/($K$5*1000))+$H$5*(CI57*CB57/($K$5*1000))*(CI57*CB57/($K$5*1000)))</f>
        <v>0</v>
      </c>
      <c r="Q57">
        <f>I57*(1000-(1000*0.61365*exp(17.502*U57/(240.97+U57))/(CB57+CC57)+BW57)/2)/(1000*0.61365*exp(17.502*U57/(240.97+U57))/(CB57+CC57)-BW57)</f>
        <v>0</v>
      </c>
      <c r="R57">
        <f>1/((BQ57+1)/(O57/1.6)+1/(P57/1.37)) + BQ57/((BQ57+1)/(O57/1.6) + BQ57/(P57/1.37))</f>
        <v>0</v>
      </c>
      <c r="S57">
        <f>(BM57*BO57)</f>
        <v>0</v>
      </c>
      <c r="T57">
        <f>(CD57+(S57+2*0.95*5.67E-8*(((CD57+$B$7)+273)^4-(CD57+273)^4)-44100*I57)/(1.84*29.3*P57+8*0.95*5.67E-8*(CD57+273)^3))</f>
        <v>0</v>
      </c>
      <c r="U57">
        <f>($C$7*CE57+$D$7*CF57+$E$7*T57)</f>
        <v>0</v>
      </c>
      <c r="V57">
        <f>0.61365*exp(17.502*U57/(240.97+U57))</f>
        <v>0</v>
      </c>
      <c r="W57">
        <f>(X57/Y57*100)</f>
        <v>0</v>
      </c>
      <c r="X57">
        <f>BW57*(CB57+CC57)/1000</f>
        <v>0</v>
      </c>
      <c r="Y57">
        <f>0.61365*exp(17.502*CD57/(240.97+CD57))</f>
        <v>0</v>
      </c>
      <c r="Z57">
        <f>(V57-BW57*(CB57+CC57)/1000)</f>
        <v>0</v>
      </c>
      <c r="AA57">
        <f>(-I57*44100)</f>
        <v>0</v>
      </c>
      <c r="AB57">
        <f>2*29.3*P57*0.92*(CD57-U57)</f>
        <v>0</v>
      </c>
      <c r="AC57">
        <f>2*0.95*5.67E-8*(((CD57+$B$7)+273)^4-(U57+273)^4)</f>
        <v>0</v>
      </c>
      <c r="AD57">
        <f>S57+AC57+AA57+AB57</f>
        <v>0</v>
      </c>
      <c r="AE57">
        <v>0</v>
      </c>
      <c r="AF57">
        <v>0</v>
      </c>
      <c r="AG57">
        <f>IF(AE57*$H$13&gt;=AI57,1.0,(AI57/(AI57-AE57*$H$13)))</f>
        <v>0</v>
      </c>
      <c r="AH57">
        <f>(AG57-1)*100</f>
        <v>0</v>
      </c>
      <c r="AI57">
        <f>MAX(0,($B$13+$C$13*CI57)/(1+$D$13*CI57)*CB57/(CD57+273)*$E$13)</f>
        <v>0</v>
      </c>
      <c r="AJ57" t="s">
        <v>291</v>
      </c>
      <c r="AK57">
        <v>15552.9</v>
      </c>
      <c r="AL57">
        <v>715.476923076923</v>
      </c>
      <c r="AM57">
        <v>3262.08</v>
      </c>
      <c r="AN57">
        <f>AM57-AL57</f>
        <v>0</v>
      </c>
      <c r="AO57">
        <f>AN57/AM57</f>
        <v>0</v>
      </c>
      <c r="AP57">
        <v>-0.577747479816223</v>
      </c>
      <c r="AQ57" t="s">
        <v>483</v>
      </c>
      <c r="AR57">
        <v>15409.7</v>
      </c>
      <c r="AS57">
        <v>1466.6952</v>
      </c>
      <c r="AT57">
        <v>1813.3</v>
      </c>
      <c r="AU57">
        <f>1-AS57/AT57</f>
        <v>0</v>
      </c>
      <c r="AV57">
        <v>0.5</v>
      </c>
      <c r="AW57">
        <f>BM57</f>
        <v>0</v>
      </c>
      <c r="AX57">
        <f>J57</f>
        <v>0</v>
      </c>
      <c r="AY57">
        <f>AU57*AV57*AW57</f>
        <v>0</v>
      </c>
      <c r="AZ57">
        <f>BE57/AT57</f>
        <v>0</v>
      </c>
      <c r="BA57">
        <f>(AX57-AP57)/AW57</f>
        <v>0</v>
      </c>
      <c r="BB57">
        <f>(AM57-AT57)/AT57</f>
        <v>0</v>
      </c>
      <c r="BC57" t="s">
        <v>484</v>
      </c>
      <c r="BD57">
        <v>790.7</v>
      </c>
      <c r="BE57">
        <f>AT57-BD57</f>
        <v>0</v>
      </c>
      <c r="BF57">
        <f>(AT57-AS57)/(AT57-BD57)</f>
        <v>0</v>
      </c>
      <c r="BG57">
        <f>(AM57-AT57)/(AM57-BD57)</f>
        <v>0</v>
      </c>
      <c r="BH57">
        <f>(AT57-AS57)/(AT57-AL57)</f>
        <v>0</v>
      </c>
      <c r="BI57">
        <f>(AM57-AT57)/(AM57-AL57)</f>
        <v>0</v>
      </c>
      <c r="BJ57">
        <f>(BF57*BD57/AS57)</f>
        <v>0</v>
      </c>
      <c r="BK57">
        <f>(1-BJ57)</f>
        <v>0</v>
      </c>
      <c r="BL57">
        <f>$B$11*CJ57+$C$11*CK57+$F$11*CL57*(1-CO57)</f>
        <v>0</v>
      </c>
      <c r="BM57">
        <f>BL57*BN57</f>
        <v>0</v>
      </c>
      <c r="BN57">
        <f>($B$11*$D$9+$C$11*$D$9+$F$11*((CY57+CQ57)/MAX(CY57+CQ57+CZ57, 0.1)*$I$9+CZ57/MAX(CY57+CQ57+CZ57, 0.1)*$J$9))/($B$11+$C$11+$F$11)</f>
        <v>0</v>
      </c>
      <c r="BO57">
        <f>($B$11*$K$9+$C$11*$K$9+$F$11*((CY57+CQ57)/MAX(CY57+CQ57+CZ57, 0.1)*$P$9+CZ57/MAX(CY57+CQ57+CZ57, 0.1)*$Q$9))/($B$11+$C$11+$F$11)</f>
        <v>0</v>
      </c>
      <c r="BP57">
        <v>6</v>
      </c>
      <c r="BQ57">
        <v>0.5</v>
      </c>
      <c r="BR57" t="s">
        <v>294</v>
      </c>
      <c r="BS57">
        <v>2</v>
      </c>
      <c r="BT57">
        <v>1603832736.75</v>
      </c>
      <c r="BU57">
        <v>383.746566666667</v>
      </c>
      <c r="BV57">
        <v>400.007166666667</v>
      </c>
      <c r="BW57">
        <v>34.0742566666667</v>
      </c>
      <c r="BX57">
        <v>30.01227</v>
      </c>
      <c r="BY57">
        <v>383.5856</v>
      </c>
      <c r="BZ57">
        <v>33.6876133333333</v>
      </c>
      <c r="CA57">
        <v>500.029866666667</v>
      </c>
      <c r="CB57">
        <v>101.6597</v>
      </c>
      <c r="CC57">
        <v>0.100019176666667</v>
      </c>
      <c r="CD57">
        <v>36.1985366666667</v>
      </c>
      <c r="CE57">
        <v>35.4225666666667</v>
      </c>
      <c r="CF57">
        <v>999.9</v>
      </c>
      <c r="CG57">
        <v>0</v>
      </c>
      <c r="CH57">
        <v>0</v>
      </c>
      <c r="CI57">
        <v>9998.51833333333</v>
      </c>
      <c r="CJ57">
        <v>0</v>
      </c>
      <c r="CK57">
        <v>321.820366666667</v>
      </c>
      <c r="CL57">
        <v>1299.988</v>
      </c>
      <c r="CM57">
        <v>0.8999939</v>
      </c>
      <c r="CN57">
        <v>0.10000603</v>
      </c>
      <c r="CO57">
        <v>0</v>
      </c>
      <c r="CP57">
        <v>1469.62633333333</v>
      </c>
      <c r="CQ57">
        <v>4.99979</v>
      </c>
      <c r="CR57">
        <v>19426.7833333333</v>
      </c>
      <c r="CS57">
        <v>11051.17</v>
      </c>
      <c r="CT57">
        <v>49.3288</v>
      </c>
      <c r="CU57">
        <v>51.5</v>
      </c>
      <c r="CV57">
        <v>50.354</v>
      </c>
      <c r="CW57">
        <v>50.7520666666667</v>
      </c>
      <c r="CX57">
        <v>51.062</v>
      </c>
      <c r="CY57">
        <v>1165.481</v>
      </c>
      <c r="CZ57">
        <v>129.507333333333</v>
      </c>
      <c r="DA57">
        <v>0</v>
      </c>
      <c r="DB57">
        <v>77.3999998569489</v>
      </c>
      <c r="DC57">
        <v>0</v>
      </c>
      <c r="DD57">
        <v>1466.6952</v>
      </c>
      <c r="DE57">
        <v>-584.301539344118</v>
      </c>
      <c r="DF57">
        <v>-7517.13847295056</v>
      </c>
      <c r="DG57">
        <v>19388.916</v>
      </c>
      <c r="DH57">
        <v>15</v>
      </c>
      <c r="DI57">
        <v>1603831179.1</v>
      </c>
      <c r="DJ57" t="s">
        <v>444</v>
      </c>
      <c r="DK57">
        <v>1603831172.1</v>
      </c>
      <c r="DL57">
        <v>1603831179.1</v>
      </c>
      <c r="DM57">
        <v>4</v>
      </c>
      <c r="DN57">
        <v>0.264</v>
      </c>
      <c r="DO57">
        <v>-0.006</v>
      </c>
      <c r="DP57">
        <v>0.164</v>
      </c>
      <c r="DQ57">
        <v>0.216</v>
      </c>
      <c r="DR57">
        <v>400</v>
      </c>
      <c r="DS57">
        <v>30</v>
      </c>
      <c r="DT57">
        <v>0.26</v>
      </c>
      <c r="DU57">
        <v>0.02</v>
      </c>
      <c r="DV57">
        <v>12.1851863389918</v>
      </c>
      <c r="DW57">
        <v>1.350704635855</v>
      </c>
      <c r="DX57">
        <v>0.102068909631987</v>
      </c>
      <c r="DY57">
        <v>0</v>
      </c>
      <c r="DZ57">
        <v>-16.24159</v>
      </c>
      <c r="EA57">
        <v>-2.2314100111235</v>
      </c>
      <c r="EB57">
        <v>0.166863166197137</v>
      </c>
      <c r="EC57">
        <v>0</v>
      </c>
      <c r="ED57">
        <v>4.046195</v>
      </c>
      <c r="EE57">
        <v>1.8728347942158</v>
      </c>
      <c r="EF57">
        <v>0.136641231692097</v>
      </c>
      <c r="EG57">
        <v>0</v>
      </c>
      <c r="EH57">
        <v>0</v>
      </c>
      <c r="EI57">
        <v>3</v>
      </c>
      <c r="EJ57" t="s">
        <v>349</v>
      </c>
      <c r="EK57">
        <v>100</v>
      </c>
      <c r="EL57">
        <v>100</v>
      </c>
      <c r="EM57">
        <v>0.161</v>
      </c>
      <c r="EN57">
        <v>0.3929</v>
      </c>
      <c r="EO57">
        <v>0.0112670674900827</v>
      </c>
      <c r="EP57">
        <v>0.000608231501840576</v>
      </c>
      <c r="EQ57">
        <v>-6.15721122119998e-07</v>
      </c>
      <c r="ER57">
        <v>1.2304956265122e-10</v>
      </c>
      <c r="ES57">
        <v>0.215600000000006</v>
      </c>
      <c r="ET57">
        <v>0</v>
      </c>
      <c r="EU57">
        <v>0</v>
      </c>
      <c r="EV57">
        <v>0</v>
      </c>
      <c r="EW57">
        <v>4</v>
      </c>
      <c r="EX57">
        <v>2168</v>
      </c>
      <c r="EY57">
        <v>1</v>
      </c>
      <c r="EZ57">
        <v>28</v>
      </c>
      <c r="FA57">
        <v>26.2</v>
      </c>
      <c r="FB57">
        <v>26.1</v>
      </c>
      <c r="FC57">
        <v>2</v>
      </c>
      <c r="FD57">
        <v>508.105</v>
      </c>
      <c r="FE57">
        <v>129.403</v>
      </c>
      <c r="FF57">
        <v>34.79</v>
      </c>
      <c r="FG57">
        <v>32.8628</v>
      </c>
      <c r="FH57">
        <v>30.0013</v>
      </c>
      <c r="FI57">
        <v>32.5745</v>
      </c>
      <c r="FJ57">
        <v>32.5286</v>
      </c>
      <c r="FK57">
        <v>20.167</v>
      </c>
      <c r="FL57">
        <v>0</v>
      </c>
      <c r="FM57">
        <v>100</v>
      </c>
      <c r="FN57">
        <v>-999.9</v>
      </c>
      <c r="FO57">
        <v>400</v>
      </c>
      <c r="FP57">
        <v>33.0762</v>
      </c>
      <c r="FQ57">
        <v>100.96</v>
      </c>
      <c r="FR57">
        <v>100.952</v>
      </c>
    </row>
    <row r="58" spans="1:174">
      <c r="A58">
        <v>42</v>
      </c>
      <c r="B58">
        <v>1603832933.5</v>
      </c>
      <c r="C58">
        <v>7114</v>
      </c>
      <c r="D58" t="s">
        <v>485</v>
      </c>
      <c r="E58" t="s">
        <v>486</v>
      </c>
      <c r="F58" t="s">
        <v>487</v>
      </c>
      <c r="G58" t="s">
        <v>290</v>
      </c>
      <c r="H58">
        <v>1603832925.5</v>
      </c>
      <c r="I58">
        <f>CA58*AG58*(BW58-BX58)/(100*BP58*(1000-AG58*BW58))</f>
        <v>0</v>
      </c>
      <c r="J58">
        <f>CA58*AG58*(BV58-BU58*(1000-AG58*BX58)/(1000-AG58*BW58))/(100*BP58)</f>
        <v>0</v>
      </c>
      <c r="K58">
        <f>BU58 - IF(AG58&gt;1, J58*BP58*100.0/(AI58*CI58), 0)</f>
        <v>0</v>
      </c>
      <c r="L58">
        <f>((R58-I58/2)*K58-J58)/(R58+I58/2)</f>
        <v>0</v>
      </c>
      <c r="M58">
        <f>L58*(CB58+CC58)/1000.0</f>
        <v>0</v>
      </c>
      <c r="N58">
        <f>(BU58 - IF(AG58&gt;1, J58*BP58*100.0/(AI58*CI58), 0))*(CB58+CC58)/1000.0</f>
        <v>0</v>
      </c>
      <c r="O58">
        <f>2.0/((1/Q58-1/P58)+SIGN(Q58)*SQRT((1/Q58-1/P58)*(1/Q58-1/P58) + 4*BQ58/((BQ58+1)*(BQ58+1))*(2*1/Q58*1/P58-1/P58*1/P58)))</f>
        <v>0</v>
      </c>
      <c r="P58">
        <f>IF(LEFT(BR58,1)&lt;&gt;"0",IF(LEFT(BR58,1)="1",3.0,BS58),$D$5+$E$5*(CI58*CB58/($K$5*1000))+$F$5*(CI58*CB58/($K$5*1000))*MAX(MIN(BP58,$J$5),$I$5)*MAX(MIN(BP58,$J$5),$I$5)+$G$5*MAX(MIN(BP58,$J$5),$I$5)*(CI58*CB58/($K$5*1000))+$H$5*(CI58*CB58/($K$5*1000))*(CI58*CB58/($K$5*1000)))</f>
        <v>0</v>
      </c>
      <c r="Q58">
        <f>I58*(1000-(1000*0.61365*exp(17.502*U58/(240.97+U58))/(CB58+CC58)+BW58)/2)/(1000*0.61365*exp(17.502*U58/(240.97+U58))/(CB58+CC58)-BW58)</f>
        <v>0</v>
      </c>
      <c r="R58">
        <f>1/((BQ58+1)/(O58/1.6)+1/(P58/1.37)) + BQ58/((BQ58+1)/(O58/1.6) + BQ58/(P58/1.37))</f>
        <v>0</v>
      </c>
      <c r="S58">
        <f>(BM58*BO58)</f>
        <v>0</v>
      </c>
      <c r="T58">
        <f>(CD58+(S58+2*0.95*5.67E-8*(((CD58+$B$7)+273)^4-(CD58+273)^4)-44100*I58)/(1.84*29.3*P58+8*0.95*5.67E-8*(CD58+273)^3))</f>
        <v>0</v>
      </c>
      <c r="U58">
        <f>($C$7*CE58+$D$7*CF58+$E$7*T58)</f>
        <v>0</v>
      </c>
      <c r="V58">
        <f>0.61365*exp(17.502*U58/(240.97+U58))</f>
        <v>0</v>
      </c>
      <c r="W58">
        <f>(X58/Y58*100)</f>
        <v>0</v>
      </c>
      <c r="X58">
        <f>BW58*(CB58+CC58)/1000</f>
        <v>0</v>
      </c>
      <c r="Y58">
        <f>0.61365*exp(17.502*CD58/(240.97+CD58))</f>
        <v>0</v>
      </c>
      <c r="Z58">
        <f>(V58-BW58*(CB58+CC58)/1000)</f>
        <v>0</v>
      </c>
      <c r="AA58">
        <f>(-I58*44100)</f>
        <v>0</v>
      </c>
      <c r="AB58">
        <f>2*29.3*P58*0.92*(CD58-U58)</f>
        <v>0</v>
      </c>
      <c r="AC58">
        <f>2*0.95*5.67E-8*(((CD58+$B$7)+273)^4-(U58+273)^4)</f>
        <v>0</v>
      </c>
      <c r="AD58">
        <f>S58+AC58+AA58+AB58</f>
        <v>0</v>
      </c>
      <c r="AE58">
        <v>0</v>
      </c>
      <c r="AF58">
        <v>0</v>
      </c>
      <c r="AG58">
        <f>IF(AE58*$H$13&gt;=AI58,1.0,(AI58/(AI58-AE58*$H$13)))</f>
        <v>0</v>
      </c>
      <c r="AH58">
        <f>(AG58-1)*100</f>
        <v>0</v>
      </c>
      <c r="AI58">
        <f>MAX(0,($B$13+$C$13*CI58)/(1+$D$13*CI58)*CB58/(CD58+273)*$E$13)</f>
        <v>0</v>
      </c>
      <c r="AJ58" t="s">
        <v>291</v>
      </c>
      <c r="AK58">
        <v>15552.9</v>
      </c>
      <c r="AL58">
        <v>715.476923076923</v>
      </c>
      <c r="AM58">
        <v>3262.08</v>
      </c>
      <c r="AN58">
        <f>AM58-AL58</f>
        <v>0</v>
      </c>
      <c r="AO58">
        <f>AN58/AM58</f>
        <v>0</v>
      </c>
      <c r="AP58">
        <v>-0.577747479816223</v>
      </c>
      <c r="AQ58" t="s">
        <v>488</v>
      </c>
      <c r="AR58">
        <v>15411</v>
      </c>
      <c r="AS58">
        <v>1666.2988</v>
      </c>
      <c r="AT58">
        <v>2128.6</v>
      </c>
      <c r="AU58">
        <f>1-AS58/AT58</f>
        <v>0</v>
      </c>
      <c r="AV58">
        <v>0.5</v>
      </c>
      <c r="AW58">
        <f>BM58</f>
        <v>0</v>
      </c>
      <c r="AX58">
        <f>J58</f>
        <v>0</v>
      </c>
      <c r="AY58">
        <f>AU58*AV58*AW58</f>
        <v>0</v>
      </c>
      <c r="AZ58">
        <f>BE58/AT58</f>
        <v>0</v>
      </c>
      <c r="BA58">
        <f>(AX58-AP58)/AW58</f>
        <v>0</v>
      </c>
      <c r="BB58">
        <f>(AM58-AT58)/AT58</f>
        <v>0</v>
      </c>
      <c r="BC58" t="s">
        <v>489</v>
      </c>
      <c r="BD58">
        <v>972.17</v>
      </c>
      <c r="BE58">
        <f>AT58-BD58</f>
        <v>0</v>
      </c>
      <c r="BF58">
        <f>(AT58-AS58)/(AT58-BD58)</f>
        <v>0</v>
      </c>
      <c r="BG58">
        <f>(AM58-AT58)/(AM58-BD58)</f>
        <v>0</v>
      </c>
      <c r="BH58">
        <f>(AT58-AS58)/(AT58-AL58)</f>
        <v>0</v>
      </c>
      <c r="BI58">
        <f>(AM58-AT58)/(AM58-AL58)</f>
        <v>0</v>
      </c>
      <c r="BJ58">
        <f>(BF58*BD58/AS58)</f>
        <v>0</v>
      </c>
      <c r="BK58">
        <f>(1-BJ58)</f>
        <v>0</v>
      </c>
      <c r="BL58">
        <f>$B$11*CJ58+$C$11*CK58+$F$11*CL58*(1-CO58)</f>
        <v>0</v>
      </c>
      <c r="BM58">
        <f>BL58*BN58</f>
        <v>0</v>
      </c>
      <c r="BN58">
        <f>($B$11*$D$9+$C$11*$D$9+$F$11*((CY58+CQ58)/MAX(CY58+CQ58+CZ58, 0.1)*$I$9+CZ58/MAX(CY58+CQ58+CZ58, 0.1)*$J$9))/($B$11+$C$11+$F$11)</f>
        <v>0</v>
      </c>
      <c r="BO58">
        <f>($B$11*$K$9+$C$11*$K$9+$F$11*((CY58+CQ58)/MAX(CY58+CQ58+CZ58, 0.1)*$P$9+CZ58/MAX(CY58+CQ58+CZ58, 0.1)*$Q$9))/($B$11+$C$11+$F$11)</f>
        <v>0</v>
      </c>
      <c r="BP58">
        <v>6</v>
      </c>
      <c r="BQ58">
        <v>0.5</v>
      </c>
      <c r="BR58" t="s">
        <v>294</v>
      </c>
      <c r="BS58">
        <v>2</v>
      </c>
      <c r="BT58">
        <v>1603832925.5</v>
      </c>
      <c r="BU58">
        <v>384.581290322581</v>
      </c>
      <c r="BV58">
        <v>399.981870967742</v>
      </c>
      <c r="BW58">
        <v>33.6104935483871</v>
      </c>
      <c r="BX58">
        <v>29.9964774193548</v>
      </c>
      <c r="BY58">
        <v>384.420225806452</v>
      </c>
      <c r="BZ58">
        <v>33.2392161290323</v>
      </c>
      <c r="CA58">
        <v>500.010677419355</v>
      </c>
      <c r="CB58">
        <v>101.655032258065</v>
      </c>
      <c r="CC58">
        <v>0.10003295483871</v>
      </c>
      <c r="CD58">
        <v>36.4597129032258</v>
      </c>
      <c r="CE58">
        <v>35.8977483870968</v>
      </c>
      <c r="CF58">
        <v>999.9</v>
      </c>
      <c r="CG58">
        <v>0</v>
      </c>
      <c r="CH58">
        <v>0</v>
      </c>
      <c r="CI58">
        <v>9991.60387096774</v>
      </c>
      <c r="CJ58">
        <v>0</v>
      </c>
      <c r="CK58">
        <v>296.274451612903</v>
      </c>
      <c r="CL58">
        <v>1300.02193548387</v>
      </c>
      <c r="CM58">
        <v>0.900001451612903</v>
      </c>
      <c r="CN58">
        <v>0.0999983806451613</v>
      </c>
      <c r="CO58">
        <v>0</v>
      </c>
      <c r="CP58">
        <v>1676.16516129032</v>
      </c>
      <c r="CQ58">
        <v>4.99979</v>
      </c>
      <c r="CR58">
        <v>22094.6322580645</v>
      </c>
      <c r="CS58">
        <v>11051.4709677419</v>
      </c>
      <c r="CT58">
        <v>49.562</v>
      </c>
      <c r="CU58">
        <v>51.766</v>
      </c>
      <c r="CV58">
        <v>50.562</v>
      </c>
      <c r="CW58">
        <v>51.062</v>
      </c>
      <c r="CX58">
        <v>51.312</v>
      </c>
      <c r="CY58">
        <v>1165.52032258064</v>
      </c>
      <c r="CZ58">
        <v>129.501612903226</v>
      </c>
      <c r="DA58">
        <v>0</v>
      </c>
      <c r="DB58">
        <v>124.900000095367</v>
      </c>
      <c r="DC58">
        <v>0</v>
      </c>
      <c r="DD58">
        <v>1666.2988</v>
      </c>
      <c r="DE58">
        <v>-893.024614036191</v>
      </c>
      <c r="DF58">
        <v>-12240.54613506</v>
      </c>
      <c r="DG58">
        <v>21963.32</v>
      </c>
      <c r="DH58">
        <v>15</v>
      </c>
      <c r="DI58">
        <v>1603831179.1</v>
      </c>
      <c r="DJ58" t="s">
        <v>444</v>
      </c>
      <c r="DK58">
        <v>1603831172.1</v>
      </c>
      <c r="DL58">
        <v>1603831179.1</v>
      </c>
      <c r="DM58">
        <v>4</v>
      </c>
      <c r="DN58">
        <v>0.264</v>
      </c>
      <c r="DO58">
        <v>-0.006</v>
      </c>
      <c r="DP58">
        <v>0.164</v>
      </c>
      <c r="DQ58">
        <v>0.216</v>
      </c>
      <c r="DR58">
        <v>400</v>
      </c>
      <c r="DS58">
        <v>30</v>
      </c>
      <c r="DT58">
        <v>0.26</v>
      </c>
      <c r="DU58">
        <v>0.02</v>
      </c>
      <c r="DV58">
        <v>11.6201011876906</v>
      </c>
      <c r="DW58">
        <v>1.06734440193986</v>
      </c>
      <c r="DX58">
        <v>0.0829431874950735</v>
      </c>
      <c r="DY58">
        <v>0</v>
      </c>
      <c r="DZ58">
        <v>-15.3950866666667</v>
      </c>
      <c r="EA58">
        <v>-1.71371746384874</v>
      </c>
      <c r="EB58">
        <v>0.127798674310634</v>
      </c>
      <c r="EC58">
        <v>0</v>
      </c>
      <c r="ED58">
        <v>3.608868</v>
      </c>
      <c r="EE58">
        <v>1.34868734149054</v>
      </c>
      <c r="EF58">
        <v>0.0974479983170511</v>
      </c>
      <c r="EG58">
        <v>0</v>
      </c>
      <c r="EH58">
        <v>0</v>
      </c>
      <c r="EI58">
        <v>3</v>
      </c>
      <c r="EJ58" t="s">
        <v>349</v>
      </c>
      <c r="EK58">
        <v>100</v>
      </c>
      <c r="EL58">
        <v>100</v>
      </c>
      <c r="EM58">
        <v>0.161</v>
      </c>
      <c r="EN58">
        <v>0.3767</v>
      </c>
      <c r="EO58">
        <v>0.0112670674900827</v>
      </c>
      <c r="EP58">
        <v>0.000608231501840576</v>
      </c>
      <c r="EQ58">
        <v>-6.15721122119998e-07</v>
      </c>
      <c r="ER58">
        <v>1.2304956265122e-10</v>
      </c>
      <c r="ES58">
        <v>0.215600000000006</v>
      </c>
      <c r="ET58">
        <v>0</v>
      </c>
      <c r="EU58">
        <v>0</v>
      </c>
      <c r="EV58">
        <v>0</v>
      </c>
      <c r="EW58">
        <v>4</v>
      </c>
      <c r="EX58">
        <v>2168</v>
      </c>
      <c r="EY58">
        <v>1</v>
      </c>
      <c r="EZ58">
        <v>28</v>
      </c>
      <c r="FA58">
        <v>29.4</v>
      </c>
      <c r="FB58">
        <v>29.2</v>
      </c>
      <c r="FC58">
        <v>2</v>
      </c>
      <c r="FD58">
        <v>504.331</v>
      </c>
      <c r="FE58">
        <v>128.018</v>
      </c>
      <c r="FF58">
        <v>34.9897</v>
      </c>
      <c r="FG58">
        <v>33.3077</v>
      </c>
      <c r="FH58">
        <v>30.0009</v>
      </c>
      <c r="FI58">
        <v>32.9941</v>
      </c>
      <c r="FJ58">
        <v>32.937</v>
      </c>
      <c r="FK58">
        <v>20.1744</v>
      </c>
      <c r="FL58">
        <v>0</v>
      </c>
      <c r="FM58">
        <v>100</v>
      </c>
      <c r="FN58">
        <v>-999.9</v>
      </c>
      <c r="FO58">
        <v>400</v>
      </c>
      <c r="FP58">
        <v>38.7741</v>
      </c>
      <c r="FQ58">
        <v>100.894</v>
      </c>
      <c r="FR58">
        <v>100.858</v>
      </c>
    </row>
    <row r="59" spans="1:174">
      <c r="A59">
        <v>43</v>
      </c>
      <c r="B59">
        <v>1603833011</v>
      </c>
      <c r="C59">
        <v>7191.5</v>
      </c>
      <c r="D59" t="s">
        <v>490</v>
      </c>
      <c r="E59" t="s">
        <v>491</v>
      </c>
      <c r="F59" t="s">
        <v>487</v>
      </c>
      <c r="G59" t="s">
        <v>290</v>
      </c>
      <c r="H59">
        <v>1603833003.25</v>
      </c>
      <c r="I59">
        <f>CA59*AG59*(BW59-BX59)/(100*BP59*(1000-AG59*BW59))</f>
        <v>0</v>
      </c>
      <c r="J59">
        <f>CA59*AG59*(BV59-BU59*(1000-AG59*BX59)/(1000-AG59*BW59))/(100*BP59)</f>
        <v>0</v>
      </c>
      <c r="K59">
        <f>BU59 - IF(AG59&gt;1, J59*BP59*100.0/(AI59*CI59), 0)</f>
        <v>0</v>
      </c>
      <c r="L59">
        <f>((R59-I59/2)*K59-J59)/(R59+I59/2)</f>
        <v>0</v>
      </c>
      <c r="M59">
        <f>L59*(CB59+CC59)/1000.0</f>
        <v>0</v>
      </c>
      <c r="N59">
        <f>(BU59 - IF(AG59&gt;1, J59*BP59*100.0/(AI59*CI59), 0))*(CB59+CC59)/1000.0</f>
        <v>0</v>
      </c>
      <c r="O59">
        <f>2.0/((1/Q59-1/P59)+SIGN(Q59)*SQRT((1/Q59-1/P59)*(1/Q59-1/P59) + 4*BQ59/((BQ59+1)*(BQ59+1))*(2*1/Q59*1/P59-1/P59*1/P59)))</f>
        <v>0</v>
      </c>
      <c r="P59">
        <f>IF(LEFT(BR59,1)&lt;&gt;"0",IF(LEFT(BR59,1)="1",3.0,BS59),$D$5+$E$5*(CI59*CB59/($K$5*1000))+$F$5*(CI59*CB59/($K$5*1000))*MAX(MIN(BP59,$J$5),$I$5)*MAX(MIN(BP59,$J$5),$I$5)+$G$5*MAX(MIN(BP59,$J$5),$I$5)*(CI59*CB59/($K$5*1000))+$H$5*(CI59*CB59/($K$5*1000))*(CI59*CB59/($K$5*1000)))</f>
        <v>0</v>
      </c>
      <c r="Q59">
        <f>I59*(1000-(1000*0.61365*exp(17.502*U59/(240.97+U59))/(CB59+CC59)+BW59)/2)/(1000*0.61365*exp(17.502*U59/(240.97+U59))/(CB59+CC59)-BW59)</f>
        <v>0</v>
      </c>
      <c r="R59">
        <f>1/((BQ59+1)/(O59/1.6)+1/(P59/1.37)) + BQ59/((BQ59+1)/(O59/1.6) + BQ59/(P59/1.37))</f>
        <v>0</v>
      </c>
      <c r="S59">
        <f>(BM59*BO59)</f>
        <v>0</v>
      </c>
      <c r="T59">
        <f>(CD59+(S59+2*0.95*5.67E-8*(((CD59+$B$7)+273)^4-(CD59+273)^4)-44100*I59)/(1.84*29.3*P59+8*0.95*5.67E-8*(CD59+273)^3))</f>
        <v>0</v>
      </c>
      <c r="U59">
        <f>($C$7*CE59+$D$7*CF59+$E$7*T59)</f>
        <v>0</v>
      </c>
      <c r="V59">
        <f>0.61365*exp(17.502*U59/(240.97+U59))</f>
        <v>0</v>
      </c>
      <c r="W59">
        <f>(X59/Y59*100)</f>
        <v>0</v>
      </c>
      <c r="X59">
        <f>BW59*(CB59+CC59)/1000</f>
        <v>0</v>
      </c>
      <c r="Y59">
        <f>0.61365*exp(17.502*CD59/(240.97+CD59))</f>
        <v>0</v>
      </c>
      <c r="Z59">
        <f>(V59-BW59*(CB59+CC59)/1000)</f>
        <v>0</v>
      </c>
      <c r="AA59">
        <f>(-I59*44100)</f>
        <v>0</v>
      </c>
      <c r="AB59">
        <f>2*29.3*P59*0.92*(CD59-U59)</f>
        <v>0</v>
      </c>
      <c r="AC59">
        <f>2*0.95*5.67E-8*(((CD59+$B$7)+273)^4-(U59+273)^4)</f>
        <v>0</v>
      </c>
      <c r="AD59">
        <f>S59+AC59+AA59+AB59</f>
        <v>0</v>
      </c>
      <c r="AE59">
        <v>0</v>
      </c>
      <c r="AF59">
        <v>0</v>
      </c>
      <c r="AG59">
        <f>IF(AE59*$H$13&gt;=AI59,1.0,(AI59/(AI59-AE59*$H$13)))</f>
        <v>0</v>
      </c>
      <c r="AH59">
        <f>(AG59-1)*100</f>
        <v>0</v>
      </c>
      <c r="AI59">
        <f>MAX(0,($B$13+$C$13*CI59)/(1+$D$13*CI59)*CB59/(CD59+273)*$E$13)</f>
        <v>0</v>
      </c>
      <c r="AJ59" t="s">
        <v>291</v>
      </c>
      <c r="AK59">
        <v>15552.9</v>
      </c>
      <c r="AL59">
        <v>715.476923076923</v>
      </c>
      <c r="AM59">
        <v>3262.08</v>
      </c>
      <c r="AN59">
        <f>AM59-AL59</f>
        <v>0</v>
      </c>
      <c r="AO59">
        <f>AN59/AM59</f>
        <v>0</v>
      </c>
      <c r="AP59">
        <v>-0.577747479816223</v>
      </c>
      <c r="AQ59" t="s">
        <v>492</v>
      </c>
      <c r="AR59">
        <v>15409.7</v>
      </c>
      <c r="AS59">
        <v>1857.58692307692</v>
      </c>
      <c r="AT59">
        <v>2325.77</v>
      </c>
      <c r="AU59">
        <f>1-AS59/AT59</f>
        <v>0</v>
      </c>
      <c r="AV59">
        <v>0.5</v>
      </c>
      <c r="AW59">
        <f>BM59</f>
        <v>0</v>
      </c>
      <c r="AX59">
        <f>J59</f>
        <v>0</v>
      </c>
      <c r="AY59">
        <f>AU59*AV59*AW59</f>
        <v>0</v>
      </c>
      <c r="AZ59">
        <f>BE59/AT59</f>
        <v>0</v>
      </c>
      <c r="BA59">
        <f>(AX59-AP59)/AW59</f>
        <v>0</v>
      </c>
      <c r="BB59">
        <f>(AM59-AT59)/AT59</f>
        <v>0</v>
      </c>
      <c r="BC59" t="s">
        <v>493</v>
      </c>
      <c r="BD59">
        <v>944.83</v>
      </c>
      <c r="BE59">
        <f>AT59-BD59</f>
        <v>0</v>
      </c>
      <c r="BF59">
        <f>(AT59-AS59)/(AT59-BD59)</f>
        <v>0</v>
      </c>
      <c r="BG59">
        <f>(AM59-AT59)/(AM59-BD59)</f>
        <v>0</v>
      </c>
      <c r="BH59">
        <f>(AT59-AS59)/(AT59-AL59)</f>
        <v>0</v>
      </c>
      <c r="BI59">
        <f>(AM59-AT59)/(AM59-AL59)</f>
        <v>0</v>
      </c>
      <c r="BJ59">
        <f>(BF59*BD59/AS59)</f>
        <v>0</v>
      </c>
      <c r="BK59">
        <f>(1-BJ59)</f>
        <v>0</v>
      </c>
      <c r="BL59">
        <f>$B$11*CJ59+$C$11*CK59+$F$11*CL59*(1-CO59)</f>
        <v>0</v>
      </c>
      <c r="BM59">
        <f>BL59*BN59</f>
        <v>0</v>
      </c>
      <c r="BN59">
        <f>($B$11*$D$9+$C$11*$D$9+$F$11*((CY59+CQ59)/MAX(CY59+CQ59+CZ59, 0.1)*$I$9+CZ59/MAX(CY59+CQ59+CZ59, 0.1)*$J$9))/($B$11+$C$11+$F$11)</f>
        <v>0</v>
      </c>
      <c r="BO59">
        <f>($B$11*$K$9+$C$11*$K$9+$F$11*((CY59+CQ59)/MAX(CY59+CQ59+CZ59, 0.1)*$P$9+CZ59/MAX(CY59+CQ59+CZ59, 0.1)*$Q$9))/($B$11+$C$11+$F$11)</f>
        <v>0</v>
      </c>
      <c r="BP59">
        <v>6</v>
      </c>
      <c r="BQ59">
        <v>0.5</v>
      </c>
      <c r="BR59" t="s">
        <v>294</v>
      </c>
      <c r="BS59">
        <v>2</v>
      </c>
      <c r="BT59">
        <v>1603833003.25</v>
      </c>
      <c r="BU59">
        <v>386.912</v>
      </c>
      <c r="BV59">
        <v>400.0112</v>
      </c>
      <c r="BW59">
        <v>32.70203</v>
      </c>
      <c r="BX59">
        <v>30.0262266666667</v>
      </c>
      <c r="BY59">
        <v>386.750666666667</v>
      </c>
      <c r="BZ59">
        <v>32.3603033333333</v>
      </c>
      <c r="CA59">
        <v>500.015566666667</v>
      </c>
      <c r="CB59">
        <v>101.656566666667</v>
      </c>
      <c r="CC59">
        <v>0.100018966666667</v>
      </c>
      <c r="CD59">
        <v>36.5361833333333</v>
      </c>
      <c r="CE59">
        <v>36.5430433333333</v>
      </c>
      <c r="CF59">
        <v>999.9</v>
      </c>
      <c r="CG59">
        <v>0</v>
      </c>
      <c r="CH59">
        <v>0</v>
      </c>
      <c r="CI59">
        <v>10000.4986666667</v>
      </c>
      <c r="CJ59">
        <v>0</v>
      </c>
      <c r="CK59">
        <v>305.693333333333</v>
      </c>
      <c r="CL59">
        <v>1299.97533333333</v>
      </c>
      <c r="CM59">
        <v>0.899997333333333</v>
      </c>
      <c r="CN59">
        <v>0.100002583333333</v>
      </c>
      <c r="CO59">
        <v>0</v>
      </c>
      <c r="CP59">
        <v>1866.71533333333</v>
      </c>
      <c r="CQ59">
        <v>4.99979</v>
      </c>
      <c r="CR59">
        <v>24543.7766666667</v>
      </c>
      <c r="CS59">
        <v>11051.07</v>
      </c>
      <c r="CT59">
        <v>49.687</v>
      </c>
      <c r="CU59">
        <v>51.875</v>
      </c>
      <c r="CV59">
        <v>50.687</v>
      </c>
      <c r="CW59">
        <v>51.125</v>
      </c>
      <c r="CX59">
        <v>51.437</v>
      </c>
      <c r="CY59">
        <v>1165.47433333333</v>
      </c>
      <c r="CZ59">
        <v>129.501333333333</v>
      </c>
      <c r="DA59">
        <v>0</v>
      </c>
      <c r="DB59">
        <v>76.7999999523163</v>
      </c>
      <c r="DC59">
        <v>0</v>
      </c>
      <c r="DD59">
        <v>1857.58692307692</v>
      </c>
      <c r="DE59">
        <v>-1081.48923149623</v>
      </c>
      <c r="DF59">
        <v>-13051.3812052873</v>
      </c>
      <c r="DG59">
        <v>24445.8269230769</v>
      </c>
      <c r="DH59">
        <v>15</v>
      </c>
      <c r="DI59">
        <v>1603831179.1</v>
      </c>
      <c r="DJ59" t="s">
        <v>444</v>
      </c>
      <c r="DK59">
        <v>1603831172.1</v>
      </c>
      <c r="DL59">
        <v>1603831179.1</v>
      </c>
      <c r="DM59">
        <v>4</v>
      </c>
      <c r="DN59">
        <v>0.264</v>
      </c>
      <c r="DO59">
        <v>-0.006</v>
      </c>
      <c r="DP59">
        <v>0.164</v>
      </c>
      <c r="DQ59">
        <v>0.216</v>
      </c>
      <c r="DR59">
        <v>400</v>
      </c>
      <c r="DS59">
        <v>30</v>
      </c>
      <c r="DT59">
        <v>0.26</v>
      </c>
      <c r="DU59">
        <v>0.02</v>
      </c>
      <c r="DV59">
        <v>10.0127560522614</v>
      </c>
      <c r="DW59">
        <v>1.44964974016282</v>
      </c>
      <c r="DX59">
        <v>0.107348870024022</v>
      </c>
      <c r="DY59">
        <v>0</v>
      </c>
      <c r="DZ59">
        <v>-13.09917</v>
      </c>
      <c r="EA59">
        <v>-2.63094727474972</v>
      </c>
      <c r="EB59">
        <v>0.192960403796565</v>
      </c>
      <c r="EC59">
        <v>0</v>
      </c>
      <c r="ED59">
        <v>2.675798</v>
      </c>
      <c r="EE59">
        <v>2.32778002224694</v>
      </c>
      <c r="EF59">
        <v>0.169271534905705</v>
      </c>
      <c r="EG59">
        <v>0</v>
      </c>
      <c r="EH59">
        <v>0</v>
      </c>
      <c r="EI59">
        <v>3</v>
      </c>
      <c r="EJ59" t="s">
        <v>349</v>
      </c>
      <c r="EK59">
        <v>100</v>
      </c>
      <c r="EL59">
        <v>100</v>
      </c>
      <c r="EM59">
        <v>0.161</v>
      </c>
      <c r="EN59">
        <v>0.3502</v>
      </c>
      <c r="EO59">
        <v>0.0112670674900827</v>
      </c>
      <c r="EP59">
        <v>0.000608231501840576</v>
      </c>
      <c r="EQ59">
        <v>-6.15721122119998e-07</v>
      </c>
      <c r="ER59">
        <v>1.2304956265122e-10</v>
      </c>
      <c r="ES59">
        <v>0.215600000000006</v>
      </c>
      <c r="ET59">
        <v>0</v>
      </c>
      <c r="EU59">
        <v>0</v>
      </c>
      <c r="EV59">
        <v>0</v>
      </c>
      <c r="EW59">
        <v>4</v>
      </c>
      <c r="EX59">
        <v>2168</v>
      </c>
      <c r="EY59">
        <v>1</v>
      </c>
      <c r="EZ59">
        <v>28</v>
      </c>
      <c r="FA59">
        <v>30.6</v>
      </c>
      <c r="FB59">
        <v>30.5</v>
      </c>
      <c r="FC59">
        <v>2</v>
      </c>
      <c r="FD59">
        <v>505.153</v>
      </c>
      <c r="FE59">
        <v>131.748</v>
      </c>
      <c r="FF59">
        <v>35.0956</v>
      </c>
      <c r="FG59">
        <v>33.4526</v>
      </c>
      <c r="FH59">
        <v>30.0009</v>
      </c>
      <c r="FI59">
        <v>33.1411</v>
      </c>
      <c r="FJ59">
        <v>33.0856</v>
      </c>
      <c r="FK59">
        <v>20.1759</v>
      </c>
      <c r="FL59">
        <v>0</v>
      </c>
      <c r="FM59">
        <v>100</v>
      </c>
      <c r="FN59">
        <v>-999.9</v>
      </c>
      <c r="FO59">
        <v>400</v>
      </c>
      <c r="FP59">
        <v>33.363</v>
      </c>
      <c r="FQ59">
        <v>100.871</v>
      </c>
      <c r="FR59">
        <v>100.836</v>
      </c>
    </row>
    <row r="60" spans="1:174">
      <c r="A60">
        <v>44</v>
      </c>
      <c r="B60">
        <v>1603833238.5</v>
      </c>
      <c r="C60">
        <v>7419</v>
      </c>
      <c r="D60" t="s">
        <v>494</v>
      </c>
      <c r="E60" t="s">
        <v>495</v>
      </c>
      <c r="F60" t="s">
        <v>487</v>
      </c>
      <c r="G60" t="s">
        <v>370</v>
      </c>
      <c r="H60">
        <v>1603833230.75</v>
      </c>
      <c r="I60">
        <f>CA60*AG60*(BW60-BX60)/(100*BP60*(1000-AG60*BW60))</f>
        <v>0</v>
      </c>
      <c r="J60">
        <f>CA60*AG60*(BV60-BU60*(1000-AG60*BX60)/(1000-AG60*BW60))/(100*BP60)</f>
        <v>0</v>
      </c>
      <c r="K60">
        <f>BU60 - IF(AG60&gt;1, J60*BP60*100.0/(AI60*CI60), 0)</f>
        <v>0</v>
      </c>
      <c r="L60">
        <f>((R60-I60/2)*K60-J60)/(R60+I60/2)</f>
        <v>0</v>
      </c>
      <c r="M60">
        <f>L60*(CB60+CC60)/1000.0</f>
        <v>0</v>
      </c>
      <c r="N60">
        <f>(BU60 - IF(AG60&gt;1, J60*BP60*100.0/(AI60*CI60), 0))*(CB60+CC60)/1000.0</f>
        <v>0</v>
      </c>
      <c r="O60">
        <f>2.0/((1/Q60-1/P60)+SIGN(Q60)*SQRT((1/Q60-1/P60)*(1/Q60-1/P60) + 4*BQ60/((BQ60+1)*(BQ60+1))*(2*1/Q60*1/P60-1/P60*1/P60)))</f>
        <v>0</v>
      </c>
      <c r="P60">
        <f>IF(LEFT(BR60,1)&lt;&gt;"0",IF(LEFT(BR60,1)="1",3.0,BS60),$D$5+$E$5*(CI60*CB60/($K$5*1000))+$F$5*(CI60*CB60/($K$5*1000))*MAX(MIN(BP60,$J$5),$I$5)*MAX(MIN(BP60,$J$5),$I$5)+$G$5*MAX(MIN(BP60,$J$5),$I$5)*(CI60*CB60/($K$5*1000))+$H$5*(CI60*CB60/($K$5*1000))*(CI60*CB60/($K$5*1000)))</f>
        <v>0</v>
      </c>
      <c r="Q60">
        <f>I60*(1000-(1000*0.61365*exp(17.502*U60/(240.97+U60))/(CB60+CC60)+BW60)/2)/(1000*0.61365*exp(17.502*U60/(240.97+U60))/(CB60+CC60)-BW60)</f>
        <v>0</v>
      </c>
      <c r="R60">
        <f>1/((BQ60+1)/(O60/1.6)+1/(P60/1.37)) + BQ60/((BQ60+1)/(O60/1.6) + BQ60/(P60/1.37))</f>
        <v>0</v>
      </c>
      <c r="S60">
        <f>(BM60*BO60)</f>
        <v>0</v>
      </c>
      <c r="T60">
        <f>(CD60+(S60+2*0.95*5.67E-8*(((CD60+$B$7)+273)^4-(CD60+273)^4)-44100*I60)/(1.84*29.3*P60+8*0.95*5.67E-8*(CD60+273)^3))</f>
        <v>0</v>
      </c>
      <c r="U60">
        <f>($C$7*CE60+$D$7*CF60+$E$7*T60)</f>
        <v>0</v>
      </c>
      <c r="V60">
        <f>0.61365*exp(17.502*U60/(240.97+U60))</f>
        <v>0</v>
      </c>
      <c r="W60">
        <f>(X60/Y60*100)</f>
        <v>0</v>
      </c>
      <c r="X60">
        <f>BW60*(CB60+CC60)/1000</f>
        <v>0</v>
      </c>
      <c r="Y60">
        <f>0.61365*exp(17.502*CD60/(240.97+CD60))</f>
        <v>0</v>
      </c>
      <c r="Z60">
        <f>(V60-BW60*(CB60+CC60)/1000)</f>
        <v>0</v>
      </c>
      <c r="AA60">
        <f>(-I60*44100)</f>
        <v>0</v>
      </c>
      <c r="AB60">
        <f>2*29.3*P60*0.92*(CD60-U60)</f>
        <v>0</v>
      </c>
      <c r="AC60">
        <f>2*0.95*5.67E-8*(((CD60+$B$7)+273)^4-(U60+273)^4)</f>
        <v>0</v>
      </c>
      <c r="AD60">
        <f>S60+AC60+AA60+AB60</f>
        <v>0</v>
      </c>
      <c r="AE60">
        <v>0</v>
      </c>
      <c r="AF60">
        <v>0</v>
      </c>
      <c r="AG60">
        <f>IF(AE60*$H$13&gt;=AI60,1.0,(AI60/(AI60-AE60*$H$13)))</f>
        <v>0</v>
      </c>
      <c r="AH60">
        <f>(AG60-1)*100</f>
        <v>0</v>
      </c>
      <c r="AI60">
        <f>MAX(0,($B$13+$C$13*CI60)/(1+$D$13*CI60)*CB60/(CD60+273)*$E$13)</f>
        <v>0</v>
      </c>
      <c r="AJ60" t="s">
        <v>291</v>
      </c>
      <c r="AK60">
        <v>15552.9</v>
      </c>
      <c r="AL60">
        <v>715.476923076923</v>
      </c>
      <c r="AM60">
        <v>3262.08</v>
      </c>
      <c r="AN60">
        <f>AM60-AL60</f>
        <v>0</v>
      </c>
      <c r="AO60">
        <f>AN60/AM60</f>
        <v>0</v>
      </c>
      <c r="AP60">
        <v>-0.577747479816223</v>
      </c>
      <c r="AQ60" t="s">
        <v>496</v>
      </c>
      <c r="AR60">
        <v>15388.3</v>
      </c>
      <c r="AS60">
        <v>1421.26653846154</v>
      </c>
      <c r="AT60">
        <v>2184.89</v>
      </c>
      <c r="AU60">
        <f>1-AS60/AT60</f>
        <v>0</v>
      </c>
      <c r="AV60">
        <v>0.5</v>
      </c>
      <c r="AW60">
        <f>BM60</f>
        <v>0</v>
      </c>
      <c r="AX60">
        <f>J60</f>
        <v>0</v>
      </c>
      <c r="AY60">
        <f>AU60*AV60*AW60</f>
        <v>0</v>
      </c>
      <c r="AZ60">
        <f>BE60/AT60</f>
        <v>0</v>
      </c>
      <c r="BA60">
        <f>(AX60-AP60)/AW60</f>
        <v>0</v>
      </c>
      <c r="BB60">
        <f>(AM60-AT60)/AT60</f>
        <v>0</v>
      </c>
      <c r="BC60" t="s">
        <v>497</v>
      </c>
      <c r="BD60">
        <v>821</v>
      </c>
      <c r="BE60">
        <f>AT60-BD60</f>
        <v>0</v>
      </c>
      <c r="BF60">
        <f>(AT60-AS60)/(AT60-BD60)</f>
        <v>0</v>
      </c>
      <c r="BG60">
        <f>(AM60-AT60)/(AM60-BD60)</f>
        <v>0</v>
      </c>
      <c r="BH60">
        <f>(AT60-AS60)/(AT60-AL60)</f>
        <v>0</v>
      </c>
      <c r="BI60">
        <f>(AM60-AT60)/(AM60-AL60)</f>
        <v>0</v>
      </c>
      <c r="BJ60">
        <f>(BF60*BD60/AS60)</f>
        <v>0</v>
      </c>
      <c r="BK60">
        <f>(1-BJ60)</f>
        <v>0</v>
      </c>
      <c r="BL60">
        <f>$B$11*CJ60+$C$11*CK60+$F$11*CL60*(1-CO60)</f>
        <v>0</v>
      </c>
      <c r="BM60">
        <f>BL60*BN60</f>
        <v>0</v>
      </c>
      <c r="BN60">
        <f>($B$11*$D$9+$C$11*$D$9+$F$11*((CY60+CQ60)/MAX(CY60+CQ60+CZ60, 0.1)*$I$9+CZ60/MAX(CY60+CQ60+CZ60, 0.1)*$J$9))/($B$11+$C$11+$F$11)</f>
        <v>0</v>
      </c>
      <c r="BO60">
        <f>($B$11*$K$9+$C$11*$K$9+$F$11*((CY60+CQ60)/MAX(CY60+CQ60+CZ60, 0.1)*$P$9+CZ60/MAX(CY60+CQ60+CZ60, 0.1)*$Q$9))/($B$11+$C$11+$F$11)</f>
        <v>0</v>
      </c>
      <c r="BP60">
        <v>6</v>
      </c>
      <c r="BQ60">
        <v>0.5</v>
      </c>
      <c r="BR60" t="s">
        <v>294</v>
      </c>
      <c r="BS60">
        <v>2</v>
      </c>
      <c r="BT60">
        <v>1603833230.75</v>
      </c>
      <c r="BU60">
        <v>370.5443</v>
      </c>
      <c r="BV60">
        <v>399.992466666667</v>
      </c>
      <c r="BW60">
        <v>39.17064</v>
      </c>
      <c r="BX60">
        <v>30.02732</v>
      </c>
      <c r="BY60">
        <v>370.473266666667</v>
      </c>
      <c r="BZ60">
        <v>38.6617033333333</v>
      </c>
      <c r="CA60">
        <v>500.023433333333</v>
      </c>
      <c r="CB60">
        <v>101.645166666667</v>
      </c>
      <c r="CC60">
        <v>0.100051066666667</v>
      </c>
      <c r="CD60">
        <v>36.4213333333333</v>
      </c>
      <c r="CE60">
        <v>35.0491333333333</v>
      </c>
      <c r="CF60">
        <v>999.9</v>
      </c>
      <c r="CG60">
        <v>0</v>
      </c>
      <c r="CH60">
        <v>0</v>
      </c>
      <c r="CI60">
        <v>9999.24166666667</v>
      </c>
      <c r="CJ60">
        <v>0</v>
      </c>
      <c r="CK60">
        <v>336.218866666667</v>
      </c>
      <c r="CL60">
        <v>1300.02466666667</v>
      </c>
      <c r="CM60">
        <v>0.900003266666667</v>
      </c>
      <c r="CN60">
        <v>0.09999671</v>
      </c>
      <c r="CO60">
        <v>0</v>
      </c>
      <c r="CP60">
        <v>1422.18733333333</v>
      </c>
      <c r="CQ60">
        <v>4.99979</v>
      </c>
      <c r="CR60">
        <v>18430.3666666667</v>
      </c>
      <c r="CS60">
        <v>11051.5066666667</v>
      </c>
      <c r="CT60">
        <v>49.7458</v>
      </c>
      <c r="CU60">
        <v>51.9412</v>
      </c>
      <c r="CV60">
        <v>50.8078666666666</v>
      </c>
      <c r="CW60">
        <v>51.1663333333333</v>
      </c>
      <c r="CX60">
        <v>51.4958</v>
      </c>
      <c r="CY60">
        <v>1165.52566666667</v>
      </c>
      <c r="CZ60">
        <v>129.499</v>
      </c>
      <c r="DA60">
        <v>0</v>
      </c>
      <c r="DB60">
        <v>105.199999809265</v>
      </c>
      <c r="DC60">
        <v>0</v>
      </c>
      <c r="DD60">
        <v>1421.26653846154</v>
      </c>
      <c r="DE60">
        <v>-213.628376122974</v>
      </c>
      <c r="DF60">
        <v>-2808.37948787017</v>
      </c>
      <c r="DG60">
        <v>18417.7038461538</v>
      </c>
      <c r="DH60">
        <v>15</v>
      </c>
      <c r="DI60">
        <v>1603833077.5</v>
      </c>
      <c r="DJ60" t="s">
        <v>498</v>
      </c>
      <c r="DK60">
        <v>1603833072</v>
      </c>
      <c r="DL60">
        <v>1603833077.5</v>
      </c>
      <c r="DM60">
        <v>5</v>
      </c>
      <c r="DN60">
        <v>-0.087</v>
      </c>
      <c r="DO60">
        <v>-0.108</v>
      </c>
      <c r="DP60">
        <v>0.077</v>
      </c>
      <c r="DQ60">
        <v>0.155</v>
      </c>
      <c r="DR60">
        <v>400</v>
      </c>
      <c r="DS60">
        <v>30</v>
      </c>
      <c r="DT60">
        <v>0.2</v>
      </c>
      <c r="DU60">
        <v>0.02</v>
      </c>
      <c r="DV60">
        <v>21.5640411605034</v>
      </c>
      <c r="DW60">
        <v>1.76422997094021</v>
      </c>
      <c r="DX60">
        <v>0.13306550242356</v>
      </c>
      <c r="DY60">
        <v>0</v>
      </c>
      <c r="DZ60">
        <v>-29.4229066666667</v>
      </c>
      <c r="EA60">
        <v>-2.84503848720809</v>
      </c>
      <c r="EB60">
        <v>0.206800027294217</v>
      </c>
      <c r="EC60">
        <v>0</v>
      </c>
      <c r="ED60">
        <v>9.12728266666667</v>
      </c>
      <c r="EE60">
        <v>1.92368996662959</v>
      </c>
      <c r="EF60">
        <v>0.139746536842798</v>
      </c>
      <c r="EG60">
        <v>0</v>
      </c>
      <c r="EH60">
        <v>0</v>
      </c>
      <c r="EI60">
        <v>3</v>
      </c>
      <c r="EJ60" t="s">
        <v>349</v>
      </c>
      <c r="EK60">
        <v>100</v>
      </c>
      <c r="EL60">
        <v>100</v>
      </c>
      <c r="EM60">
        <v>0.072</v>
      </c>
      <c r="EN60">
        <v>0.5165</v>
      </c>
      <c r="EO60">
        <v>-0.0759649533983909</v>
      </c>
      <c r="EP60">
        <v>0.000608231501840576</v>
      </c>
      <c r="EQ60">
        <v>-6.15721122119998e-07</v>
      </c>
      <c r="ER60">
        <v>1.2304956265122e-10</v>
      </c>
      <c r="ES60">
        <v>0.154960000000003</v>
      </c>
      <c r="ET60">
        <v>0</v>
      </c>
      <c r="EU60">
        <v>0</v>
      </c>
      <c r="EV60">
        <v>0</v>
      </c>
      <c r="EW60">
        <v>4</v>
      </c>
      <c r="EX60">
        <v>2168</v>
      </c>
      <c r="EY60">
        <v>1</v>
      </c>
      <c r="EZ60">
        <v>28</v>
      </c>
      <c r="FA60">
        <v>2.8</v>
      </c>
      <c r="FB60">
        <v>2.7</v>
      </c>
      <c r="FC60">
        <v>2</v>
      </c>
      <c r="FD60">
        <v>510.014</v>
      </c>
      <c r="FE60">
        <v>123.298</v>
      </c>
      <c r="FF60">
        <v>35.2497</v>
      </c>
      <c r="FG60">
        <v>33.5299</v>
      </c>
      <c r="FH60">
        <v>30.0002</v>
      </c>
      <c r="FI60">
        <v>33.289</v>
      </c>
      <c r="FJ60">
        <v>33.2223</v>
      </c>
      <c r="FK60">
        <v>20.1793</v>
      </c>
      <c r="FL60">
        <v>0</v>
      </c>
      <c r="FM60">
        <v>100</v>
      </c>
      <c r="FN60">
        <v>-999.9</v>
      </c>
      <c r="FO60">
        <v>400</v>
      </c>
      <c r="FP60">
        <v>30.089</v>
      </c>
      <c r="FQ60">
        <v>100.835</v>
      </c>
      <c r="FR60">
        <v>100.843</v>
      </c>
    </row>
    <row r="61" spans="1:174">
      <c r="A61">
        <v>45</v>
      </c>
      <c r="B61">
        <v>1603833318.5</v>
      </c>
      <c r="C61">
        <v>7499</v>
      </c>
      <c r="D61" t="s">
        <v>499</v>
      </c>
      <c r="E61" t="s">
        <v>500</v>
      </c>
      <c r="F61" t="s">
        <v>487</v>
      </c>
      <c r="G61" t="s">
        <v>370</v>
      </c>
      <c r="H61">
        <v>1603833310.5</v>
      </c>
      <c r="I61">
        <f>CA61*AG61*(BW61-BX61)/(100*BP61*(1000-AG61*BW61))</f>
        <v>0</v>
      </c>
      <c r="J61">
        <f>CA61*AG61*(BV61-BU61*(1000-AG61*BX61)/(1000-AG61*BW61))/(100*BP61)</f>
        <v>0</v>
      </c>
      <c r="K61">
        <f>BU61 - IF(AG61&gt;1, J61*BP61*100.0/(AI61*CI61), 0)</f>
        <v>0</v>
      </c>
      <c r="L61">
        <f>((R61-I61/2)*K61-J61)/(R61+I61/2)</f>
        <v>0</v>
      </c>
      <c r="M61">
        <f>L61*(CB61+CC61)/1000.0</f>
        <v>0</v>
      </c>
      <c r="N61">
        <f>(BU61 - IF(AG61&gt;1, J61*BP61*100.0/(AI61*CI61), 0))*(CB61+CC61)/1000.0</f>
        <v>0</v>
      </c>
      <c r="O61">
        <f>2.0/((1/Q61-1/P61)+SIGN(Q61)*SQRT((1/Q61-1/P61)*(1/Q61-1/P61) + 4*BQ61/((BQ61+1)*(BQ61+1))*(2*1/Q61*1/P61-1/P61*1/P61)))</f>
        <v>0</v>
      </c>
      <c r="P61">
        <f>IF(LEFT(BR61,1)&lt;&gt;"0",IF(LEFT(BR61,1)="1",3.0,BS61),$D$5+$E$5*(CI61*CB61/($K$5*1000))+$F$5*(CI61*CB61/($K$5*1000))*MAX(MIN(BP61,$J$5),$I$5)*MAX(MIN(BP61,$J$5),$I$5)+$G$5*MAX(MIN(BP61,$J$5),$I$5)*(CI61*CB61/($K$5*1000))+$H$5*(CI61*CB61/($K$5*1000))*(CI61*CB61/($K$5*1000)))</f>
        <v>0</v>
      </c>
      <c r="Q61">
        <f>I61*(1000-(1000*0.61365*exp(17.502*U61/(240.97+U61))/(CB61+CC61)+BW61)/2)/(1000*0.61365*exp(17.502*U61/(240.97+U61))/(CB61+CC61)-BW61)</f>
        <v>0</v>
      </c>
      <c r="R61">
        <f>1/((BQ61+1)/(O61/1.6)+1/(P61/1.37)) + BQ61/((BQ61+1)/(O61/1.6) + BQ61/(P61/1.37))</f>
        <v>0</v>
      </c>
      <c r="S61">
        <f>(BM61*BO61)</f>
        <v>0</v>
      </c>
      <c r="T61">
        <f>(CD61+(S61+2*0.95*5.67E-8*(((CD61+$B$7)+273)^4-(CD61+273)^4)-44100*I61)/(1.84*29.3*P61+8*0.95*5.67E-8*(CD61+273)^3))</f>
        <v>0</v>
      </c>
      <c r="U61">
        <f>($C$7*CE61+$D$7*CF61+$E$7*T61)</f>
        <v>0</v>
      </c>
      <c r="V61">
        <f>0.61365*exp(17.502*U61/(240.97+U61))</f>
        <v>0</v>
      </c>
      <c r="W61">
        <f>(X61/Y61*100)</f>
        <v>0</v>
      </c>
      <c r="X61">
        <f>BW61*(CB61+CC61)/1000</f>
        <v>0</v>
      </c>
      <c r="Y61">
        <f>0.61365*exp(17.502*CD61/(240.97+CD61))</f>
        <v>0</v>
      </c>
      <c r="Z61">
        <f>(V61-BW61*(CB61+CC61)/1000)</f>
        <v>0</v>
      </c>
      <c r="AA61">
        <f>(-I61*44100)</f>
        <v>0</v>
      </c>
      <c r="AB61">
        <f>2*29.3*P61*0.92*(CD61-U61)</f>
        <v>0</v>
      </c>
      <c r="AC61">
        <f>2*0.95*5.67E-8*(((CD61+$B$7)+273)^4-(U61+273)^4)</f>
        <v>0</v>
      </c>
      <c r="AD61">
        <f>S61+AC61+AA61+AB61</f>
        <v>0</v>
      </c>
      <c r="AE61">
        <v>0</v>
      </c>
      <c r="AF61">
        <v>0</v>
      </c>
      <c r="AG61">
        <f>IF(AE61*$H$13&gt;=AI61,1.0,(AI61/(AI61-AE61*$H$13)))</f>
        <v>0</v>
      </c>
      <c r="AH61">
        <f>(AG61-1)*100</f>
        <v>0</v>
      </c>
      <c r="AI61">
        <f>MAX(0,($B$13+$C$13*CI61)/(1+$D$13*CI61)*CB61/(CD61+273)*$E$13)</f>
        <v>0</v>
      </c>
      <c r="AJ61" t="s">
        <v>291</v>
      </c>
      <c r="AK61">
        <v>15552.9</v>
      </c>
      <c r="AL61">
        <v>715.476923076923</v>
      </c>
      <c r="AM61">
        <v>3262.08</v>
      </c>
      <c r="AN61">
        <f>AM61-AL61</f>
        <v>0</v>
      </c>
      <c r="AO61">
        <f>AN61/AM61</f>
        <v>0</v>
      </c>
      <c r="AP61">
        <v>-0.577747479816223</v>
      </c>
      <c r="AQ61" t="s">
        <v>501</v>
      </c>
      <c r="AR61">
        <v>15391.6</v>
      </c>
      <c r="AS61">
        <v>1273.3256</v>
      </c>
      <c r="AT61">
        <v>1766.11</v>
      </c>
      <c r="AU61">
        <f>1-AS61/AT61</f>
        <v>0</v>
      </c>
      <c r="AV61">
        <v>0.5</v>
      </c>
      <c r="AW61">
        <f>BM61</f>
        <v>0</v>
      </c>
      <c r="AX61">
        <f>J61</f>
        <v>0</v>
      </c>
      <c r="AY61">
        <f>AU61*AV61*AW61</f>
        <v>0</v>
      </c>
      <c r="AZ61">
        <f>BE61/AT61</f>
        <v>0</v>
      </c>
      <c r="BA61">
        <f>(AX61-AP61)/AW61</f>
        <v>0</v>
      </c>
      <c r="BB61">
        <f>(AM61-AT61)/AT61</f>
        <v>0</v>
      </c>
      <c r="BC61" t="s">
        <v>502</v>
      </c>
      <c r="BD61">
        <v>819.24</v>
      </c>
      <c r="BE61">
        <f>AT61-BD61</f>
        <v>0</v>
      </c>
      <c r="BF61">
        <f>(AT61-AS61)/(AT61-BD61)</f>
        <v>0</v>
      </c>
      <c r="BG61">
        <f>(AM61-AT61)/(AM61-BD61)</f>
        <v>0</v>
      </c>
      <c r="BH61">
        <f>(AT61-AS61)/(AT61-AL61)</f>
        <v>0</v>
      </c>
      <c r="BI61">
        <f>(AM61-AT61)/(AM61-AL61)</f>
        <v>0</v>
      </c>
      <c r="BJ61">
        <f>(BF61*BD61/AS61)</f>
        <v>0</v>
      </c>
      <c r="BK61">
        <f>(1-BJ61)</f>
        <v>0</v>
      </c>
      <c r="BL61">
        <f>$B$11*CJ61+$C$11*CK61+$F$11*CL61*(1-CO61)</f>
        <v>0</v>
      </c>
      <c r="BM61">
        <f>BL61*BN61</f>
        <v>0</v>
      </c>
      <c r="BN61">
        <f>($B$11*$D$9+$C$11*$D$9+$F$11*((CY61+CQ61)/MAX(CY61+CQ61+CZ61, 0.1)*$I$9+CZ61/MAX(CY61+CQ61+CZ61, 0.1)*$J$9))/($B$11+$C$11+$F$11)</f>
        <v>0</v>
      </c>
      <c r="BO61">
        <f>($B$11*$K$9+$C$11*$K$9+$F$11*((CY61+CQ61)/MAX(CY61+CQ61+CZ61, 0.1)*$P$9+CZ61/MAX(CY61+CQ61+CZ61, 0.1)*$Q$9))/($B$11+$C$11+$F$11)</f>
        <v>0</v>
      </c>
      <c r="BP61">
        <v>6</v>
      </c>
      <c r="BQ61">
        <v>0.5</v>
      </c>
      <c r="BR61" t="s">
        <v>294</v>
      </c>
      <c r="BS61">
        <v>2</v>
      </c>
      <c r="BT61">
        <v>1603833310.5</v>
      </c>
      <c r="BU61">
        <v>376.24064516129</v>
      </c>
      <c r="BV61">
        <v>399.983419354839</v>
      </c>
      <c r="BW61">
        <v>38.2164903225806</v>
      </c>
      <c r="BX61">
        <v>29.9950225806452</v>
      </c>
      <c r="BY61">
        <v>376.168193548387</v>
      </c>
      <c r="BZ61">
        <v>37.7430064516129</v>
      </c>
      <c r="CA61">
        <v>500.008677419355</v>
      </c>
      <c r="CB61">
        <v>101.649419354839</v>
      </c>
      <c r="CC61">
        <v>0.100001487096774</v>
      </c>
      <c r="CD61">
        <v>36.4733129032258</v>
      </c>
      <c r="CE61">
        <v>34.8905612903226</v>
      </c>
      <c r="CF61">
        <v>999.9</v>
      </c>
      <c r="CG61">
        <v>0</v>
      </c>
      <c r="CH61">
        <v>0</v>
      </c>
      <c r="CI61">
        <v>10000.3803225806</v>
      </c>
      <c r="CJ61">
        <v>0</v>
      </c>
      <c r="CK61">
        <v>257.624709677419</v>
      </c>
      <c r="CL61">
        <v>1300.00387096774</v>
      </c>
      <c r="CM61">
        <v>0.900003741935483</v>
      </c>
      <c r="CN61">
        <v>0.0999960612903226</v>
      </c>
      <c r="CO61">
        <v>0</v>
      </c>
      <c r="CP61">
        <v>1280.90483870968</v>
      </c>
      <c r="CQ61">
        <v>4.99979</v>
      </c>
      <c r="CR61">
        <v>16436.0387096774</v>
      </c>
      <c r="CS61">
        <v>11051.3451612903</v>
      </c>
      <c r="CT61">
        <v>49.774</v>
      </c>
      <c r="CU61">
        <v>51.937</v>
      </c>
      <c r="CV61">
        <v>50.812</v>
      </c>
      <c r="CW61">
        <v>51.179</v>
      </c>
      <c r="CX61">
        <v>51.5</v>
      </c>
      <c r="CY61">
        <v>1165.50870967742</v>
      </c>
      <c r="CZ61">
        <v>129.495483870968</v>
      </c>
      <c r="DA61">
        <v>0</v>
      </c>
      <c r="DB61">
        <v>79.5</v>
      </c>
      <c r="DC61">
        <v>0</v>
      </c>
      <c r="DD61">
        <v>1273.3256</v>
      </c>
      <c r="DE61">
        <v>-424.880000627164</v>
      </c>
      <c r="DF61">
        <v>-5406.56923888759</v>
      </c>
      <c r="DG61">
        <v>16338.14</v>
      </c>
      <c r="DH61">
        <v>15</v>
      </c>
      <c r="DI61">
        <v>1603833077.5</v>
      </c>
      <c r="DJ61" t="s">
        <v>498</v>
      </c>
      <c r="DK61">
        <v>1603833072</v>
      </c>
      <c r="DL61">
        <v>1603833077.5</v>
      </c>
      <c r="DM61">
        <v>5</v>
      </c>
      <c r="DN61">
        <v>-0.087</v>
      </c>
      <c r="DO61">
        <v>-0.108</v>
      </c>
      <c r="DP61">
        <v>0.077</v>
      </c>
      <c r="DQ61">
        <v>0.155</v>
      </c>
      <c r="DR61">
        <v>400</v>
      </c>
      <c r="DS61">
        <v>30</v>
      </c>
      <c r="DT61">
        <v>0.2</v>
      </c>
      <c r="DU61">
        <v>0.02</v>
      </c>
      <c r="DV61">
        <v>17.0903230321224</v>
      </c>
      <c r="DW61">
        <v>1.67977877898378</v>
      </c>
      <c r="DX61">
        <v>0.123781588493809</v>
      </c>
      <c r="DY61">
        <v>0</v>
      </c>
      <c r="DZ61">
        <v>-23.7355666666667</v>
      </c>
      <c r="EA61">
        <v>-2.73288720800893</v>
      </c>
      <c r="EB61">
        <v>0.201563639798672</v>
      </c>
      <c r="EC61">
        <v>0</v>
      </c>
      <c r="ED61">
        <v>8.21377</v>
      </c>
      <c r="EE61">
        <v>2.16700832035594</v>
      </c>
      <c r="EF61">
        <v>0.15749749071017</v>
      </c>
      <c r="EG61">
        <v>0</v>
      </c>
      <c r="EH61">
        <v>0</v>
      </c>
      <c r="EI61">
        <v>3</v>
      </c>
      <c r="EJ61" t="s">
        <v>349</v>
      </c>
      <c r="EK61">
        <v>100</v>
      </c>
      <c r="EL61">
        <v>100</v>
      </c>
      <c r="EM61">
        <v>0.073</v>
      </c>
      <c r="EN61">
        <v>0.4821</v>
      </c>
      <c r="EO61">
        <v>-0.0759649533983909</v>
      </c>
      <c r="EP61">
        <v>0.000608231501840576</v>
      </c>
      <c r="EQ61">
        <v>-6.15721122119998e-07</v>
      </c>
      <c r="ER61">
        <v>1.2304956265122e-10</v>
      </c>
      <c r="ES61">
        <v>0.154960000000003</v>
      </c>
      <c r="ET61">
        <v>0</v>
      </c>
      <c r="EU61">
        <v>0</v>
      </c>
      <c r="EV61">
        <v>0</v>
      </c>
      <c r="EW61">
        <v>4</v>
      </c>
      <c r="EX61">
        <v>2168</v>
      </c>
      <c r="EY61">
        <v>1</v>
      </c>
      <c r="EZ61">
        <v>28</v>
      </c>
      <c r="FA61">
        <v>4.1</v>
      </c>
      <c r="FB61">
        <v>4</v>
      </c>
      <c r="FC61">
        <v>2</v>
      </c>
      <c r="FD61">
        <v>512.122</v>
      </c>
      <c r="FE61">
        <v>127.351</v>
      </c>
      <c r="FF61">
        <v>35.272</v>
      </c>
      <c r="FG61">
        <v>33.5514</v>
      </c>
      <c r="FH61">
        <v>30.0001</v>
      </c>
      <c r="FI61">
        <v>33.3158</v>
      </c>
      <c r="FJ61">
        <v>33.2577</v>
      </c>
      <c r="FK61">
        <v>20.1794</v>
      </c>
      <c r="FL61">
        <v>0</v>
      </c>
      <c r="FM61">
        <v>100</v>
      </c>
      <c r="FN61">
        <v>-999.9</v>
      </c>
      <c r="FO61">
        <v>400</v>
      </c>
      <c r="FP61">
        <v>34.9136</v>
      </c>
      <c r="FQ61">
        <v>100.844</v>
      </c>
      <c r="FR61">
        <v>100.855</v>
      </c>
    </row>
    <row r="62" spans="1:174">
      <c r="A62">
        <v>46</v>
      </c>
      <c r="B62">
        <v>1603833529</v>
      </c>
      <c r="C62">
        <v>7709.5</v>
      </c>
      <c r="D62" t="s">
        <v>503</v>
      </c>
      <c r="E62" t="s">
        <v>504</v>
      </c>
      <c r="F62" t="s">
        <v>315</v>
      </c>
      <c r="G62" t="s">
        <v>335</v>
      </c>
      <c r="H62">
        <v>1603833521.25</v>
      </c>
      <c r="I62">
        <f>CA62*AG62*(BW62-BX62)/(100*BP62*(1000-AG62*BW62))</f>
        <v>0</v>
      </c>
      <c r="J62">
        <f>CA62*AG62*(BV62-BU62*(1000-AG62*BX62)/(1000-AG62*BW62))/(100*BP62)</f>
        <v>0</v>
      </c>
      <c r="K62">
        <f>BU62 - IF(AG62&gt;1, J62*BP62*100.0/(AI62*CI62), 0)</f>
        <v>0</v>
      </c>
      <c r="L62">
        <f>((R62-I62/2)*K62-J62)/(R62+I62/2)</f>
        <v>0</v>
      </c>
      <c r="M62">
        <f>L62*(CB62+CC62)/1000.0</f>
        <v>0</v>
      </c>
      <c r="N62">
        <f>(BU62 - IF(AG62&gt;1, J62*BP62*100.0/(AI62*CI62), 0))*(CB62+CC62)/1000.0</f>
        <v>0</v>
      </c>
      <c r="O62">
        <f>2.0/((1/Q62-1/P62)+SIGN(Q62)*SQRT((1/Q62-1/P62)*(1/Q62-1/P62) + 4*BQ62/((BQ62+1)*(BQ62+1))*(2*1/Q62*1/P62-1/P62*1/P62)))</f>
        <v>0</v>
      </c>
      <c r="P62">
        <f>IF(LEFT(BR62,1)&lt;&gt;"0",IF(LEFT(BR62,1)="1",3.0,BS62),$D$5+$E$5*(CI62*CB62/($K$5*1000))+$F$5*(CI62*CB62/($K$5*1000))*MAX(MIN(BP62,$J$5),$I$5)*MAX(MIN(BP62,$J$5),$I$5)+$G$5*MAX(MIN(BP62,$J$5),$I$5)*(CI62*CB62/($K$5*1000))+$H$5*(CI62*CB62/($K$5*1000))*(CI62*CB62/($K$5*1000)))</f>
        <v>0</v>
      </c>
      <c r="Q62">
        <f>I62*(1000-(1000*0.61365*exp(17.502*U62/(240.97+U62))/(CB62+CC62)+BW62)/2)/(1000*0.61365*exp(17.502*U62/(240.97+U62))/(CB62+CC62)-BW62)</f>
        <v>0</v>
      </c>
      <c r="R62">
        <f>1/((BQ62+1)/(O62/1.6)+1/(P62/1.37)) + BQ62/((BQ62+1)/(O62/1.6) + BQ62/(P62/1.37))</f>
        <v>0</v>
      </c>
      <c r="S62">
        <f>(BM62*BO62)</f>
        <v>0</v>
      </c>
      <c r="T62">
        <f>(CD62+(S62+2*0.95*5.67E-8*(((CD62+$B$7)+273)^4-(CD62+273)^4)-44100*I62)/(1.84*29.3*P62+8*0.95*5.67E-8*(CD62+273)^3))</f>
        <v>0</v>
      </c>
      <c r="U62">
        <f>($C$7*CE62+$D$7*CF62+$E$7*T62)</f>
        <v>0</v>
      </c>
      <c r="V62">
        <f>0.61365*exp(17.502*U62/(240.97+U62))</f>
        <v>0</v>
      </c>
      <c r="W62">
        <f>(X62/Y62*100)</f>
        <v>0</v>
      </c>
      <c r="X62">
        <f>BW62*(CB62+CC62)/1000</f>
        <v>0</v>
      </c>
      <c r="Y62">
        <f>0.61365*exp(17.502*CD62/(240.97+CD62))</f>
        <v>0</v>
      </c>
      <c r="Z62">
        <f>(V62-BW62*(CB62+CC62)/1000)</f>
        <v>0</v>
      </c>
      <c r="AA62">
        <f>(-I62*44100)</f>
        <v>0</v>
      </c>
      <c r="AB62">
        <f>2*29.3*P62*0.92*(CD62-U62)</f>
        <v>0</v>
      </c>
      <c r="AC62">
        <f>2*0.95*5.67E-8*(((CD62+$B$7)+273)^4-(U62+273)^4)</f>
        <v>0</v>
      </c>
      <c r="AD62">
        <f>S62+AC62+AA62+AB62</f>
        <v>0</v>
      </c>
      <c r="AE62">
        <v>0</v>
      </c>
      <c r="AF62">
        <v>0</v>
      </c>
      <c r="AG62">
        <f>IF(AE62*$H$13&gt;=AI62,1.0,(AI62/(AI62-AE62*$H$13)))</f>
        <v>0</v>
      </c>
      <c r="AH62">
        <f>(AG62-1)*100</f>
        <v>0</v>
      </c>
      <c r="AI62">
        <f>MAX(0,($B$13+$C$13*CI62)/(1+$D$13*CI62)*CB62/(CD62+273)*$E$13)</f>
        <v>0</v>
      </c>
      <c r="AJ62" t="s">
        <v>291</v>
      </c>
      <c r="AK62">
        <v>15552.9</v>
      </c>
      <c r="AL62">
        <v>715.476923076923</v>
      </c>
      <c r="AM62">
        <v>3262.08</v>
      </c>
      <c r="AN62">
        <f>AM62-AL62</f>
        <v>0</v>
      </c>
      <c r="AO62">
        <f>AN62/AM62</f>
        <v>0</v>
      </c>
      <c r="AP62">
        <v>-0.577747479816223</v>
      </c>
      <c r="AQ62" t="s">
        <v>505</v>
      </c>
      <c r="AR62">
        <v>15387.9</v>
      </c>
      <c r="AS62">
        <v>1206.41</v>
      </c>
      <c r="AT62">
        <v>1641.32</v>
      </c>
      <c r="AU62">
        <f>1-AS62/AT62</f>
        <v>0</v>
      </c>
      <c r="AV62">
        <v>0.5</v>
      </c>
      <c r="AW62">
        <f>BM62</f>
        <v>0</v>
      </c>
      <c r="AX62">
        <f>J62</f>
        <v>0</v>
      </c>
      <c r="AY62">
        <f>AU62*AV62*AW62</f>
        <v>0</v>
      </c>
      <c r="AZ62">
        <f>BE62/AT62</f>
        <v>0</v>
      </c>
      <c r="BA62">
        <f>(AX62-AP62)/AW62</f>
        <v>0</v>
      </c>
      <c r="BB62">
        <f>(AM62-AT62)/AT62</f>
        <v>0</v>
      </c>
      <c r="BC62" t="s">
        <v>506</v>
      </c>
      <c r="BD62">
        <v>801.51</v>
      </c>
      <c r="BE62">
        <f>AT62-BD62</f>
        <v>0</v>
      </c>
      <c r="BF62">
        <f>(AT62-AS62)/(AT62-BD62)</f>
        <v>0</v>
      </c>
      <c r="BG62">
        <f>(AM62-AT62)/(AM62-BD62)</f>
        <v>0</v>
      </c>
      <c r="BH62">
        <f>(AT62-AS62)/(AT62-AL62)</f>
        <v>0</v>
      </c>
      <c r="BI62">
        <f>(AM62-AT62)/(AM62-AL62)</f>
        <v>0</v>
      </c>
      <c r="BJ62">
        <f>(BF62*BD62/AS62)</f>
        <v>0</v>
      </c>
      <c r="BK62">
        <f>(1-BJ62)</f>
        <v>0</v>
      </c>
      <c r="BL62">
        <f>$B$11*CJ62+$C$11*CK62+$F$11*CL62*(1-CO62)</f>
        <v>0</v>
      </c>
      <c r="BM62">
        <f>BL62*BN62</f>
        <v>0</v>
      </c>
      <c r="BN62">
        <f>($B$11*$D$9+$C$11*$D$9+$F$11*((CY62+CQ62)/MAX(CY62+CQ62+CZ62, 0.1)*$I$9+CZ62/MAX(CY62+CQ62+CZ62, 0.1)*$J$9))/($B$11+$C$11+$F$11)</f>
        <v>0</v>
      </c>
      <c r="BO62">
        <f>($B$11*$K$9+$C$11*$K$9+$F$11*((CY62+CQ62)/MAX(CY62+CQ62+CZ62, 0.1)*$P$9+CZ62/MAX(CY62+CQ62+CZ62, 0.1)*$Q$9))/($B$11+$C$11+$F$11)</f>
        <v>0</v>
      </c>
      <c r="BP62">
        <v>6</v>
      </c>
      <c r="BQ62">
        <v>0.5</v>
      </c>
      <c r="BR62" t="s">
        <v>294</v>
      </c>
      <c r="BS62">
        <v>2</v>
      </c>
      <c r="BT62">
        <v>1603833521.25</v>
      </c>
      <c r="BU62">
        <v>379.906433333333</v>
      </c>
      <c r="BV62">
        <v>399.997466666667</v>
      </c>
      <c r="BW62">
        <v>35.77134</v>
      </c>
      <c r="BX62">
        <v>29.7836633333333</v>
      </c>
      <c r="BY62">
        <v>379.833433333333</v>
      </c>
      <c r="BZ62">
        <v>35.38541</v>
      </c>
      <c r="CA62">
        <v>500.026133333333</v>
      </c>
      <c r="CB62">
        <v>101.6363</v>
      </c>
      <c r="CC62">
        <v>0.100013566666667</v>
      </c>
      <c r="CD62">
        <v>36.5630166666667</v>
      </c>
      <c r="CE62">
        <v>35.5025566666667</v>
      </c>
      <c r="CF62">
        <v>999.9</v>
      </c>
      <c r="CG62">
        <v>0</v>
      </c>
      <c r="CH62">
        <v>0</v>
      </c>
      <c r="CI62">
        <v>9996.368</v>
      </c>
      <c r="CJ62">
        <v>0</v>
      </c>
      <c r="CK62">
        <v>335.846666666667</v>
      </c>
      <c r="CL62">
        <v>1299.99366666667</v>
      </c>
      <c r="CM62">
        <v>0.9000009</v>
      </c>
      <c r="CN62">
        <v>0.09999846</v>
      </c>
      <c r="CO62">
        <v>0</v>
      </c>
      <c r="CP62">
        <v>1209.96266666667</v>
      </c>
      <c r="CQ62">
        <v>4.99979</v>
      </c>
      <c r="CR62">
        <v>15907.27</v>
      </c>
      <c r="CS62">
        <v>11051.23</v>
      </c>
      <c r="CT62">
        <v>48.9122</v>
      </c>
      <c r="CU62">
        <v>51.1206666666667</v>
      </c>
      <c r="CV62">
        <v>49.8956</v>
      </c>
      <c r="CW62">
        <v>50.3414</v>
      </c>
      <c r="CX62">
        <v>50.7289333333333</v>
      </c>
      <c r="CY62">
        <v>1165.496</v>
      </c>
      <c r="CZ62">
        <v>129.496</v>
      </c>
      <c r="DA62">
        <v>0</v>
      </c>
      <c r="DB62">
        <v>120.200000047684</v>
      </c>
      <c r="DC62">
        <v>0</v>
      </c>
      <c r="DD62">
        <v>1206.41</v>
      </c>
      <c r="DE62">
        <v>-436.869999356244</v>
      </c>
      <c r="DF62">
        <v>-5706.56922221749</v>
      </c>
      <c r="DG62">
        <v>15861.028</v>
      </c>
      <c r="DH62">
        <v>15</v>
      </c>
      <c r="DI62">
        <v>1603833077.5</v>
      </c>
      <c r="DJ62" t="s">
        <v>498</v>
      </c>
      <c r="DK62">
        <v>1603833072</v>
      </c>
      <c r="DL62">
        <v>1603833077.5</v>
      </c>
      <c r="DM62">
        <v>5</v>
      </c>
      <c r="DN62">
        <v>-0.087</v>
      </c>
      <c r="DO62">
        <v>-0.108</v>
      </c>
      <c r="DP62">
        <v>0.077</v>
      </c>
      <c r="DQ62">
        <v>0.155</v>
      </c>
      <c r="DR62">
        <v>400</v>
      </c>
      <c r="DS62">
        <v>30</v>
      </c>
      <c r="DT62">
        <v>0.2</v>
      </c>
      <c r="DU62">
        <v>0.02</v>
      </c>
      <c r="DV62">
        <v>14.7734929920957</v>
      </c>
      <c r="DW62">
        <v>0.471778907442472</v>
      </c>
      <c r="DX62">
        <v>0.0364364202228833</v>
      </c>
      <c r="DY62">
        <v>1</v>
      </c>
      <c r="DZ62">
        <v>-20.0910533333333</v>
      </c>
      <c r="EA62">
        <v>-1.26714660734149</v>
      </c>
      <c r="EB62">
        <v>0.0931036617014727</v>
      </c>
      <c r="EC62">
        <v>0</v>
      </c>
      <c r="ED62">
        <v>5.98766866666667</v>
      </c>
      <c r="EE62">
        <v>1.85582416017799</v>
      </c>
      <c r="EF62">
        <v>0.135076704523352</v>
      </c>
      <c r="EG62">
        <v>0</v>
      </c>
      <c r="EH62">
        <v>1</v>
      </c>
      <c r="EI62">
        <v>3</v>
      </c>
      <c r="EJ62" t="s">
        <v>296</v>
      </c>
      <c r="EK62">
        <v>100</v>
      </c>
      <c r="EL62">
        <v>100</v>
      </c>
      <c r="EM62">
        <v>0.073</v>
      </c>
      <c r="EN62">
        <v>0.3928</v>
      </c>
      <c r="EO62">
        <v>-0.0759649533983909</v>
      </c>
      <c r="EP62">
        <v>0.000608231501840576</v>
      </c>
      <c r="EQ62">
        <v>-6.15721122119998e-07</v>
      </c>
      <c r="ER62">
        <v>1.2304956265122e-10</v>
      </c>
      <c r="ES62">
        <v>0.154960000000003</v>
      </c>
      <c r="ET62">
        <v>0</v>
      </c>
      <c r="EU62">
        <v>0</v>
      </c>
      <c r="EV62">
        <v>0</v>
      </c>
      <c r="EW62">
        <v>4</v>
      </c>
      <c r="EX62">
        <v>2168</v>
      </c>
      <c r="EY62">
        <v>1</v>
      </c>
      <c r="EZ62">
        <v>28</v>
      </c>
      <c r="FA62">
        <v>7.6</v>
      </c>
      <c r="FB62">
        <v>7.5</v>
      </c>
      <c r="FC62">
        <v>2</v>
      </c>
      <c r="FD62">
        <v>506.185</v>
      </c>
      <c r="FE62">
        <v>136.412</v>
      </c>
      <c r="FF62">
        <v>35.336</v>
      </c>
      <c r="FG62">
        <v>33.5194</v>
      </c>
      <c r="FH62">
        <v>30.0009</v>
      </c>
      <c r="FI62">
        <v>33.3054</v>
      </c>
      <c r="FJ62">
        <v>33.2552</v>
      </c>
      <c r="FK62">
        <v>20.1818</v>
      </c>
      <c r="FL62">
        <v>0</v>
      </c>
      <c r="FM62">
        <v>100</v>
      </c>
      <c r="FN62">
        <v>-999.9</v>
      </c>
      <c r="FO62">
        <v>400</v>
      </c>
      <c r="FP62">
        <v>30.0757</v>
      </c>
      <c r="FQ62">
        <v>100.859</v>
      </c>
      <c r="FR62">
        <v>100.885</v>
      </c>
    </row>
    <row r="63" spans="1:174">
      <c r="A63">
        <v>47</v>
      </c>
      <c r="B63">
        <v>1603833617</v>
      </c>
      <c r="C63">
        <v>7797.5</v>
      </c>
      <c r="D63" t="s">
        <v>507</v>
      </c>
      <c r="E63" t="s">
        <v>508</v>
      </c>
      <c r="F63" t="s">
        <v>315</v>
      </c>
      <c r="G63" t="s">
        <v>335</v>
      </c>
      <c r="H63">
        <v>1603833609.25</v>
      </c>
      <c r="I63">
        <f>CA63*AG63*(BW63-BX63)/(100*BP63*(1000-AG63*BW63))</f>
        <v>0</v>
      </c>
      <c r="J63">
        <f>CA63*AG63*(BV63-BU63*(1000-AG63*BX63)/(1000-AG63*BW63))/(100*BP63)</f>
        <v>0</v>
      </c>
      <c r="K63">
        <f>BU63 - IF(AG63&gt;1, J63*BP63*100.0/(AI63*CI63), 0)</f>
        <v>0</v>
      </c>
      <c r="L63">
        <f>((R63-I63/2)*K63-J63)/(R63+I63/2)</f>
        <v>0</v>
      </c>
      <c r="M63">
        <f>L63*(CB63+CC63)/1000.0</f>
        <v>0</v>
      </c>
      <c r="N63">
        <f>(BU63 - IF(AG63&gt;1, J63*BP63*100.0/(AI63*CI63), 0))*(CB63+CC63)/1000.0</f>
        <v>0</v>
      </c>
      <c r="O63">
        <f>2.0/((1/Q63-1/P63)+SIGN(Q63)*SQRT((1/Q63-1/P63)*(1/Q63-1/P63) + 4*BQ63/((BQ63+1)*(BQ63+1))*(2*1/Q63*1/P63-1/P63*1/P63)))</f>
        <v>0</v>
      </c>
      <c r="P63">
        <f>IF(LEFT(BR63,1)&lt;&gt;"0",IF(LEFT(BR63,1)="1",3.0,BS63),$D$5+$E$5*(CI63*CB63/($K$5*1000))+$F$5*(CI63*CB63/($K$5*1000))*MAX(MIN(BP63,$J$5),$I$5)*MAX(MIN(BP63,$J$5),$I$5)+$G$5*MAX(MIN(BP63,$J$5),$I$5)*(CI63*CB63/($K$5*1000))+$H$5*(CI63*CB63/($K$5*1000))*(CI63*CB63/($K$5*1000)))</f>
        <v>0</v>
      </c>
      <c r="Q63">
        <f>I63*(1000-(1000*0.61365*exp(17.502*U63/(240.97+U63))/(CB63+CC63)+BW63)/2)/(1000*0.61365*exp(17.502*U63/(240.97+U63))/(CB63+CC63)-BW63)</f>
        <v>0</v>
      </c>
      <c r="R63">
        <f>1/((BQ63+1)/(O63/1.6)+1/(P63/1.37)) + BQ63/((BQ63+1)/(O63/1.6) + BQ63/(P63/1.37))</f>
        <v>0</v>
      </c>
      <c r="S63">
        <f>(BM63*BO63)</f>
        <v>0</v>
      </c>
      <c r="T63">
        <f>(CD63+(S63+2*0.95*5.67E-8*(((CD63+$B$7)+273)^4-(CD63+273)^4)-44100*I63)/(1.84*29.3*P63+8*0.95*5.67E-8*(CD63+273)^3))</f>
        <v>0</v>
      </c>
      <c r="U63">
        <f>($C$7*CE63+$D$7*CF63+$E$7*T63)</f>
        <v>0</v>
      </c>
      <c r="V63">
        <f>0.61365*exp(17.502*U63/(240.97+U63))</f>
        <v>0</v>
      </c>
      <c r="W63">
        <f>(X63/Y63*100)</f>
        <v>0</v>
      </c>
      <c r="X63">
        <f>BW63*(CB63+CC63)/1000</f>
        <v>0</v>
      </c>
      <c r="Y63">
        <f>0.61365*exp(17.502*CD63/(240.97+CD63))</f>
        <v>0</v>
      </c>
      <c r="Z63">
        <f>(V63-BW63*(CB63+CC63)/1000)</f>
        <v>0</v>
      </c>
      <c r="AA63">
        <f>(-I63*44100)</f>
        <v>0</v>
      </c>
      <c r="AB63">
        <f>2*29.3*P63*0.92*(CD63-U63)</f>
        <v>0</v>
      </c>
      <c r="AC63">
        <f>2*0.95*5.67E-8*(((CD63+$B$7)+273)^4-(U63+273)^4)</f>
        <v>0</v>
      </c>
      <c r="AD63">
        <f>S63+AC63+AA63+AB63</f>
        <v>0</v>
      </c>
      <c r="AE63">
        <v>0</v>
      </c>
      <c r="AF63">
        <v>0</v>
      </c>
      <c r="AG63">
        <f>IF(AE63*$H$13&gt;=AI63,1.0,(AI63/(AI63-AE63*$H$13)))</f>
        <v>0</v>
      </c>
      <c r="AH63">
        <f>(AG63-1)*100</f>
        <v>0</v>
      </c>
      <c r="AI63">
        <f>MAX(0,($B$13+$C$13*CI63)/(1+$D$13*CI63)*CB63/(CD63+273)*$E$13)</f>
        <v>0</v>
      </c>
      <c r="AJ63" t="s">
        <v>291</v>
      </c>
      <c r="AK63">
        <v>15552.9</v>
      </c>
      <c r="AL63">
        <v>715.476923076923</v>
      </c>
      <c r="AM63">
        <v>3262.08</v>
      </c>
      <c r="AN63">
        <f>AM63-AL63</f>
        <v>0</v>
      </c>
      <c r="AO63">
        <f>AN63/AM63</f>
        <v>0</v>
      </c>
      <c r="AP63">
        <v>-0.577747479816223</v>
      </c>
      <c r="AQ63" t="s">
        <v>509</v>
      </c>
      <c r="AR63">
        <v>15390.8</v>
      </c>
      <c r="AS63">
        <v>1412.20807692308</v>
      </c>
      <c r="AT63">
        <v>1798.95</v>
      </c>
      <c r="AU63">
        <f>1-AS63/AT63</f>
        <v>0</v>
      </c>
      <c r="AV63">
        <v>0.5</v>
      </c>
      <c r="AW63">
        <f>BM63</f>
        <v>0</v>
      </c>
      <c r="AX63">
        <f>J63</f>
        <v>0</v>
      </c>
      <c r="AY63">
        <f>AU63*AV63*AW63</f>
        <v>0</v>
      </c>
      <c r="AZ63">
        <f>BE63/AT63</f>
        <v>0</v>
      </c>
      <c r="BA63">
        <f>(AX63-AP63)/AW63</f>
        <v>0</v>
      </c>
      <c r="BB63">
        <f>(AM63-AT63)/AT63</f>
        <v>0</v>
      </c>
      <c r="BC63" t="s">
        <v>510</v>
      </c>
      <c r="BD63">
        <v>872.17</v>
      </c>
      <c r="BE63">
        <f>AT63-BD63</f>
        <v>0</v>
      </c>
      <c r="BF63">
        <f>(AT63-AS63)/(AT63-BD63)</f>
        <v>0</v>
      </c>
      <c r="BG63">
        <f>(AM63-AT63)/(AM63-BD63)</f>
        <v>0</v>
      </c>
      <c r="BH63">
        <f>(AT63-AS63)/(AT63-AL63)</f>
        <v>0</v>
      </c>
      <c r="BI63">
        <f>(AM63-AT63)/(AM63-AL63)</f>
        <v>0</v>
      </c>
      <c r="BJ63">
        <f>(BF63*BD63/AS63)</f>
        <v>0</v>
      </c>
      <c r="BK63">
        <f>(1-BJ63)</f>
        <v>0</v>
      </c>
      <c r="BL63">
        <f>$B$11*CJ63+$C$11*CK63+$F$11*CL63*(1-CO63)</f>
        <v>0</v>
      </c>
      <c r="BM63">
        <f>BL63*BN63</f>
        <v>0</v>
      </c>
      <c r="BN63">
        <f>($B$11*$D$9+$C$11*$D$9+$F$11*((CY63+CQ63)/MAX(CY63+CQ63+CZ63, 0.1)*$I$9+CZ63/MAX(CY63+CQ63+CZ63, 0.1)*$J$9))/($B$11+$C$11+$F$11)</f>
        <v>0</v>
      </c>
      <c r="BO63">
        <f>($B$11*$K$9+$C$11*$K$9+$F$11*((CY63+CQ63)/MAX(CY63+CQ63+CZ63, 0.1)*$P$9+CZ63/MAX(CY63+CQ63+CZ63, 0.1)*$Q$9))/($B$11+$C$11+$F$11)</f>
        <v>0</v>
      </c>
      <c r="BP63">
        <v>6</v>
      </c>
      <c r="BQ63">
        <v>0.5</v>
      </c>
      <c r="BR63" t="s">
        <v>294</v>
      </c>
      <c r="BS63">
        <v>2</v>
      </c>
      <c r="BT63">
        <v>1603833609.25</v>
      </c>
      <c r="BU63">
        <v>382.413966666667</v>
      </c>
      <c r="BV63">
        <v>399.9973</v>
      </c>
      <c r="BW63">
        <v>35.60449</v>
      </c>
      <c r="BX63">
        <v>29.6981033333333</v>
      </c>
      <c r="BY63">
        <v>382.340433333333</v>
      </c>
      <c r="BZ63">
        <v>35.2243666666667</v>
      </c>
      <c r="CA63">
        <v>500.0362</v>
      </c>
      <c r="CB63">
        <v>101.641</v>
      </c>
      <c r="CC63">
        <v>0.10004523</v>
      </c>
      <c r="CD63">
        <v>36.6101833333333</v>
      </c>
      <c r="CE63">
        <v>35.8753933333333</v>
      </c>
      <c r="CF63">
        <v>999.9</v>
      </c>
      <c r="CG63">
        <v>0</v>
      </c>
      <c r="CH63">
        <v>0</v>
      </c>
      <c r="CI63">
        <v>9998.79066666667</v>
      </c>
      <c r="CJ63">
        <v>0</v>
      </c>
      <c r="CK63">
        <v>309.0993</v>
      </c>
      <c r="CL63">
        <v>1300.01066666667</v>
      </c>
      <c r="CM63">
        <v>0.899999666666667</v>
      </c>
      <c r="CN63">
        <v>0.1000005</v>
      </c>
      <c r="CO63">
        <v>0</v>
      </c>
      <c r="CP63">
        <v>1414.59066666667</v>
      </c>
      <c r="CQ63">
        <v>4.99979</v>
      </c>
      <c r="CR63">
        <v>18538.6</v>
      </c>
      <c r="CS63">
        <v>11051.3833333333</v>
      </c>
      <c r="CT63">
        <v>48.3581333333333</v>
      </c>
      <c r="CU63">
        <v>50.6414666666667</v>
      </c>
      <c r="CV63">
        <v>49.3246666666667</v>
      </c>
      <c r="CW63">
        <v>49.9122</v>
      </c>
      <c r="CX63">
        <v>50.2416</v>
      </c>
      <c r="CY63">
        <v>1165.509</v>
      </c>
      <c r="CZ63">
        <v>129.501666666667</v>
      </c>
      <c r="DA63">
        <v>0</v>
      </c>
      <c r="DB63">
        <v>87.1999998092651</v>
      </c>
      <c r="DC63">
        <v>0</v>
      </c>
      <c r="DD63">
        <v>1412.20807692308</v>
      </c>
      <c r="DE63">
        <v>-476.662222220784</v>
      </c>
      <c r="DF63">
        <v>-6199.08717963821</v>
      </c>
      <c r="DG63">
        <v>18507.3115384615</v>
      </c>
      <c r="DH63">
        <v>15</v>
      </c>
      <c r="DI63">
        <v>1603833077.5</v>
      </c>
      <c r="DJ63" t="s">
        <v>498</v>
      </c>
      <c r="DK63">
        <v>1603833072</v>
      </c>
      <c r="DL63">
        <v>1603833077.5</v>
      </c>
      <c r="DM63">
        <v>5</v>
      </c>
      <c r="DN63">
        <v>-0.087</v>
      </c>
      <c r="DO63">
        <v>-0.108</v>
      </c>
      <c r="DP63">
        <v>0.077</v>
      </c>
      <c r="DQ63">
        <v>0.155</v>
      </c>
      <c r="DR63">
        <v>400</v>
      </c>
      <c r="DS63">
        <v>30</v>
      </c>
      <c r="DT63">
        <v>0.2</v>
      </c>
      <c r="DU63">
        <v>0.02</v>
      </c>
      <c r="DV63">
        <v>12.6880479170762</v>
      </c>
      <c r="DW63">
        <v>1.20327166394314</v>
      </c>
      <c r="DX63">
        <v>0.092711636300625</v>
      </c>
      <c r="DY63">
        <v>0</v>
      </c>
      <c r="DZ63">
        <v>-17.5833966666667</v>
      </c>
      <c r="EA63">
        <v>-1.79600889877644</v>
      </c>
      <c r="EB63">
        <v>0.13380305797037</v>
      </c>
      <c r="EC63">
        <v>0</v>
      </c>
      <c r="ED63">
        <v>5.90639433333333</v>
      </c>
      <c r="EE63">
        <v>1.17442411568409</v>
      </c>
      <c r="EF63">
        <v>0.0855467560531796</v>
      </c>
      <c r="EG63">
        <v>0</v>
      </c>
      <c r="EH63">
        <v>0</v>
      </c>
      <c r="EI63">
        <v>3</v>
      </c>
      <c r="EJ63" t="s">
        <v>349</v>
      </c>
      <c r="EK63">
        <v>100</v>
      </c>
      <c r="EL63">
        <v>100</v>
      </c>
      <c r="EM63">
        <v>0.074</v>
      </c>
      <c r="EN63">
        <v>0.3842</v>
      </c>
      <c r="EO63">
        <v>-0.0759649533983909</v>
      </c>
      <c r="EP63">
        <v>0.000608231501840576</v>
      </c>
      <c r="EQ63">
        <v>-6.15721122119998e-07</v>
      </c>
      <c r="ER63">
        <v>1.2304956265122e-10</v>
      </c>
      <c r="ES63">
        <v>0.154960000000003</v>
      </c>
      <c r="ET63">
        <v>0</v>
      </c>
      <c r="EU63">
        <v>0</v>
      </c>
      <c r="EV63">
        <v>0</v>
      </c>
      <c r="EW63">
        <v>4</v>
      </c>
      <c r="EX63">
        <v>2168</v>
      </c>
      <c r="EY63">
        <v>1</v>
      </c>
      <c r="EZ63">
        <v>28</v>
      </c>
      <c r="FA63">
        <v>9.1</v>
      </c>
      <c r="FB63">
        <v>9</v>
      </c>
      <c r="FC63">
        <v>2</v>
      </c>
      <c r="FD63">
        <v>510.797</v>
      </c>
      <c r="FE63">
        <v>135.694</v>
      </c>
      <c r="FF63">
        <v>35.4067</v>
      </c>
      <c r="FG63">
        <v>33.6815</v>
      </c>
      <c r="FH63">
        <v>30.001</v>
      </c>
      <c r="FI63">
        <v>33.4409</v>
      </c>
      <c r="FJ63">
        <v>33.3948</v>
      </c>
      <c r="FK63">
        <v>20.186</v>
      </c>
      <c r="FL63">
        <v>0</v>
      </c>
      <c r="FM63">
        <v>100</v>
      </c>
      <c r="FN63">
        <v>-999.9</v>
      </c>
      <c r="FO63">
        <v>400</v>
      </c>
      <c r="FP63">
        <v>35.3889</v>
      </c>
      <c r="FQ63">
        <v>100.832</v>
      </c>
      <c r="FR63">
        <v>100.822</v>
      </c>
    </row>
    <row r="64" spans="1:174">
      <c r="A64">
        <v>48</v>
      </c>
      <c r="B64">
        <v>1603833759</v>
      </c>
      <c r="C64">
        <v>7939.5</v>
      </c>
      <c r="D64" t="s">
        <v>511</v>
      </c>
      <c r="E64" t="s">
        <v>512</v>
      </c>
      <c r="F64" t="s">
        <v>513</v>
      </c>
      <c r="G64" t="s">
        <v>346</v>
      </c>
      <c r="H64">
        <v>1603833751.25</v>
      </c>
      <c r="I64">
        <f>CA64*AG64*(BW64-BX64)/(100*BP64*(1000-AG64*BW64))</f>
        <v>0</v>
      </c>
      <c r="J64">
        <f>CA64*AG64*(BV64-BU64*(1000-AG64*BX64)/(1000-AG64*BW64))/(100*BP64)</f>
        <v>0</v>
      </c>
      <c r="K64">
        <f>BU64 - IF(AG64&gt;1, J64*BP64*100.0/(AI64*CI64), 0)</f>
        <v>0</v>
      </c>
      <c r="L64">
        <f>((R64-I64/2)*K64-J64)/(R64+I64/2)</f>
        <v>0</v>
      </c>
      <c r="M64">
        <f>L64*(CB64+CC64)/1000.0</f>
        <v>0</v>
      </c>
      <c r="N64">
        <f>(BU64 - IF(AG64&gt;1, J64*BP64*100.0/(AI64*CI64), 0))*(CB64+CC64)/1000.0</f>
        <v>0</v>
      </c>
      <c r="O64">
        <f>2.0/((1/Q64-1/P64)+SIGN(Q64)*SQRT((1/Q64-1/P64)*(1/Q64-1/P64) + 4*BQ64/((BQ64+1)*(BQ64+1))*(2*1/Q64*1/P64-1/P64*1/P64)))</f>
        <v>0</v>
      </c>
      <c r="P64">
        <f>IF(LEFT(BR64,1)&lt;&gt;"0",IF(LEFT(BR64,1)="1",3.0,BS64),$D$5+$E$5*(CI64*CB64/($K$5*1000))+$F$5*(CI64*CB64/($K$5*1000))*MAX(MIN(BP64,$J$5),$I$5)*MAX(MIN(BP64,$J$5),$I$5)+$G$5*MAX(MIN(BP64,$J$5),$I$5)*(CI64*CB64/($K$5*1000))+$H$5*(CI64*CB64/($K$5*1000))*(CI64*CB64/($K$5*1000)))</f>
        <v>0</v>
      </c>
      <c r="Q64">
        <f>I64*(1000-(1000*0.61365*exp(17.502*U64/(240.97+U64))/(CB64+CC64)+BW64)/2)/(1000*0.61365*exp(17.502*U64/(240.97+U64))/(CB64+CC64)-BW64)</f>
        <v>0</v>
      </c>
      <c r="R64">
        <f>1/((BQ64+1)/(O64/1.6)+1/(P64/1.37)) + BQ64/((BQ64+1)/(O64/1.6) + BQ64/(P64/1.37))</f>
        <v>0</v>
      </c>
      <c r="S64">
        <f>(BM64*BO64)</f>
        <v>0</v>
      </c>
      <c r="T64">
        <f>(CD64+(S64+2*0.95*5.67E-8*(((CD64+$B$7)+273)^4-(CD64+273)^4)-44100*I64)/(1.84*29.3*P64+8*0.95*5.67E-8*(CD64+273)^3))</f>
        <v>0</v>
      </c>
      <c r="U64">
        <f>($C$7*CE64+$D$7*CF64+$E$7*T64)</f>
        <v>0</v>
      </c>
      <c r="V64">
        <f>0.61365*exp(17.502*U64/(240.97+U64))</f>
        <v>0</v>
      </c>
      <c r="W64">
        <f>(X64/Y64*100)</f>
        <v>0</v>
      </c>
      <c r="X64">
        <f>BW64*(CB64+CC64)/1000</f>
        <v>0</v>
      </c>
      <c r="Y64">
        <f>0.61365*exp(17.502*CD64/(240.97+CD64))</f>
        <v>0</v>
      </c>
      <c r="Z64">
        <f>(V64-BW64*(CB64+CC64)/1000)</f>
        <v>0</v>
      </c>
      <c r="AA64">
        <f>(-I64*44100)</f>
        <v>0</v>
      </c>
      <c r="AB64">
        <f>2*29.3*P64*0.92*(CD64-U64)</f>
        <v>0</v>
      </c>
      <c r="AC64">
        <f>2*0.95*5.67E-8*(((CD64+$B$7)+273)^4-(U64+273)^4)</f>
        <v>0</v>
      </c>
      <c r="AD64">
        <f>S64+AC64+AA64+AB64</f>
        <v>0</v>
      </c>
      <c r="AE64">
        <v>5</v>
      </c>
      <c r="AF64">
        <v>1</v>
      </c>
      <c r="AG64">
        <f>IF(AE64*$H$13&gt;=AI64,1.0,(AI64/(AI64-AE64*$H$13)))</f>
        <v>0</v>
      </c>
      <c r="AH64">
        <f>(AG64-1)*100</f>
        <v>0</v>
      </c>
      <c r="AI64">
        <f>MAX(0,($B$13+$C$13*CI64)/(1+$D$13*CI64)*CB64/(CD64+273)*$E$13)</f>
        <v>0</v>
      </c>
      <c r="AJ64" t="s">
        <v>291</v>
      </c>
      <c r="AK64">
        <v>15552.9</v>
      </c>
      <c r="AL64">
        <v>715.476923076923</v>
      </c>
      <c r="AM64">
        <v>3262.08</v>
      </c>
      <c r="AN64">
        <f>AM64-AL64</f>
        <v>0</v>
      </c>
      <c r="AO64">
        <f>AN64/AM64</f>
        <v>0</v>
      </c>
      <c r="AP64">
        <v>-0.577747479816223</v>
      </c>
      <c r="AQ64" t="s">
        <v>514</v>
      </c>
      <c r="AR64">
        <v>15492.3</v>
      </c>
      <c r="AS64">
        <v>841.96108</v>
      </c>
      <c r="AT64">
        <v>956.25</v>
      </c>
      <c r="AU64">
        <f>1-AS64/AT64</f>
        <v>0</v>
      </c>
      <c r="AV64">
        <v>0.5</v>
      </c>
      <c r="AW64">
        <f>BM64</f>
        <v>0</v>
      </c>
      <c r="AX64">
        <f>J64</f>
        <v>0</v>
      </c>
      <c r="AY64">
        <f>AU64*AV64*AW64</f>
        <v>0</v>
      </c>
      <c r="AZ64">
        <f>BE64/AT64</f>
        <v>0</v>
      </c>
      <c r="BA64">
        <f>(AX64-AP64)/AW64</f>
        <v>0</v>
      </c>
      <c r="BB64">
        <f>(AM64-AT64)/AT64</f>
        <v>0</v>
      </c>
      <c r="BC64" t="s">
        <v>515</v>
      </c>
      <c r="BD64">
        <v>659.58</v>
      </c>
      <c r="BE64">
        <f>AT64-BD64</f>
        <v>0</v>
      </c>
      <c r="BF64">
        <f>(AT64-AS64)/(AT64-BD64)</f>
        <v>0</v>
      </c>
      <c r="BG64">
        <f>(AM64-AT64)/(AM64-BD64)</f>
        <v>0</v>
      </c>
      <c r="BH64">
        <f>(AT64-AS64)/(AT64-AL64)</f>
        <v>0</v>
      </c>
      <c r="BI64">
        <f>(AM64-AT64)/(AM64-AL64)</f>
        <v>0</v>
      </c>
      <c r="BJ64">
        <f>(BF64*BD64/AS64)</f>
        <v>0</v>
      </c>
      <c r="BK64">
        <f>(1-BJ64)</f>
        <v>0</v>
      </c>
      <c r="BL64">
        <f>$B$11*CJ64+$C$11*CK64+$F$11*CL64*(1-CO64)</f>
        <v>0</v>
      </c>
      <c r="BM64">
        <f>BL64*BN64</f>
        <v>0</v>
      </c>
      <c r="BN64">
        <f>($B$11*$D$9+$C$11*$D$9+$F$11*((CY64+CQ64)/MAX(CY64+CQ64+CZ64, 0.1)*$I$9+CZ64/MAX(CY64+CQ64+CZ64, 0.1)*$J$9))/($B$11+$C$11+$F$11)</f>
        <v>0</v>
      </c>
      <c r="BO64">
        <f>($B$11*$K$9+$C$11*$K$9+$F$11*((CY64+CQ64)/MAX(CY64+CQ64+CZ64, 0.1)*$P$9+CZ64/MAX(CY64+CQ64+CZ64, 0.1)*$Q$9))/($B$11+$C$11+$F$11)</f>
        <v>0</v>
      </c>
      <c r="BP64">
        <v>6</v>
      </c>
      <c r="BQ64">
        <v>0.5</v>
      </c>
      <c r="BR64" t="s">
        <v>294</v>
      </c>
      <c r="BS64">
        <v>2</v>
      </c>
      <c r="BT64">
        <v>1603833751.25</v>
      </c>
      <c r="BU64">
        <v>391.262233333333</v>
      </c>
      <c r="BV64">
        <v>399.987533333333</v>
      </c>
      <c r="BW64">
        <v>32.24238</v>
      </c>
      <c r="BX64">
        <v>29.5834733333333</v>
      </c>
      <c r="BY64">
        <v>391.187033333333</v>
      </c>
      <c r="BZ64">
        <v>31.9740966666667</v>
      </c>
      <c r="CA64">
        <v>500.025433333333</v>
      </c>
      <c r="CB64">
        <v>101.649233333333</v>
      </c>
      <c r="CC64">
        <v>0.100046043333333</v>
      </c>
      <c r="CD64">
        <v>36.7399133333333</v>
      </c>
      <c r="CE64">
        <v>36.30977</v>
      </c>
      <c r="CF64">
        <v>999.9</v>
      </c>
      <c r="CG64">
        <v>0</v>
      </c>
      <c r="CH64">
        <v>0</v>
      </c>
      <c r="CI64">
        <v>9997.66766666667</v>
      </c>
      <c r="CJ64">
        <v>0</v>
      </c>
      <c r="CK64">
        <v>326.501166666667</v>
      </c>
      <c r="CL64">
        <v>1299.98133333333</v>
      </c>
      <c r="CM64">
        <v>0.899994866666667</v>
      </c>
      <c r="CN64">
        <v>0.10000513</v>
      </c>
      <c r="CO64">
        <v>0</v>
      </c>
      <c r="CP64">
        <v>846.737433333333</v>
      </c>
      <c r="CQ64">
        <v>4.99979</v>
      </c>
      <c r="CR64">
        <v>11199.5233333333</v>
      </c>
      <c r="CS64">
        <v>11051.1033333333</v>
      </c>
      <c r="CT64">
        <v>47.7164</v>
      </c>
      <c r="CU64">
        <v>49.9412</v>
      </c>
      <c r="CV64">
        <v>48.6124</v>
      </c>
      <c r="CW64">
        <v>49.3791333333333</v>
      </c>
      <c r="CX64">
        <v>49.6580666666667</v>
      </c>
      <c r="CY64">
        <v>1165.47633333333</v>
      </c>
      <c r="CZ64">
        <v>129.505</v>
      </c>
      <c r="DA64">
        <v>0</v>
      </c>
      <c r="DB64">
        <v>115.299999952316</v>
      </c>
      <c r="DC64">
        <v>0</v>
      </c>
      <c r="DD64">
        <v>841.96108</v>
      </c>
      <c r="DE64">
        <v>-399.883461538768</v>
      </c>
      <c r="DF64">
        <v>-5217.16153849089</v>
      </c>
      <c r="DG64">
        <v>11137.336</v>
      </c>
      <c r="DH64">
        <v>15</v>
      </c>
      <c r="DI64">
        <v>1603833077.5</v>
      </c>
      <c r="DJ64" t="s">
        <v>498</v>
      </c>
      <c r="DK64">
        <v>1603833072</v>
      </c>
      <c r="DL64">
        <v>1603833077.5</v>
      </c>
      <c r="DM64">
        <v>5</v>
      </c>
      <c r="DN64">
        <v>-0.087</v>
      </c>
      <c r="DO64">
        <v>-0.108</v>
      </c>
      <c r="DP64">
        <v>0.077</v>
      </c>
      <c r="DQ64">
        <v>0.155</v>
      </c>
      <c r="DR64">
        <v>400</v>
      </c>
      <c r="DS64">
        <v>30</v>
      </c>
      <c r="DT64">
        <v>0.2</v>
      </c>
      <c r="DU64">
        <v>0.02</v>
      </c>
      <c r="DV64">
        <v>6.37616230022441</v>
      </c>
      <c r="DW64">
        <v>-0.150453394802844</v>
      </c>
      <c r="DX64">
        <v>0.0330978414318171</v>
      </c>
      <c r="DY64">
        <v>1</v>
      </c>
      <c r="DZ64">
        <v>-8.725325</v>
      </c>
      <c r="EA64">
        <v>0.0293737041156821</v>
      </c>
      <c r="EB64">
        <v>0.0377288927967237</v>
      </c>
      <c r="EC64">
        <v>1</v>
      </c>
      <c r="ED64">
        <v>2.65890533333333</v>
      </c>
      <c r="EE64">
        <v>0.595525695216908</v>
      </c>
      <c r="EF64">
        <v>0.0433066458128028</v>
      </c>
      <c r="EG64">
        <v>0</v>
      </c>
      <c r="EH64">
        <v>2</v>
      </c>
      <c r="EI64">
        <v>3</v>
      </c>
      <c r="EJ64" t="s">
        <v>312</v>
      </c>
      <c r="EK64">
        <v>100</v>
      </c>
      <c r="EL64">
        <v>100</v>
      </c>
      <c r="EM64">
        <v>0.075</v>
      </c>
      <c r="EN64">
        <v>0.2701</v>
      </c>
      <c r="EO64">
        <v>-0.0759649533983909</v>
      </c>
      <c r="EP64">
        <v>0.000608231501840576</v>
      </c>
      <c r="EQ64">
        <v>-6.15721122119998e-07</v>
      </c>
      <c r="ER64">
        <v>1.2304956265122e-10</v>
      </c>
      <c r="ES64">
        <v>0.154960000000003</v>
      </c>
      <c r="ET64">
        <v>0</v>
      </c>
      <c r="EU64">
        <v>0</v>
      </c>
      <c r="EV64">
        <v>0</v>
      </c>
      <c r="EW64">
        <v>4</v>
      </c>
      <c r="EX64">
        <v>2168</v>
      </c>
      <c r="EY64">
        <v>1</v>
      </c>
      <c r="EZ64">
        <v>28</v>
      </c>
      <c r="FA64">
        <v>11.4</v>
      </c>
      <c r="FB64">
        <v>11.4</v>
      </c>
      <c r="FC64">
        <v>2</v>
      </c>
      <c r="FD64">
        <v>498.305</v>
      </c>
      <c r="FE64">
        <v>136.466</v>
      </c>
      <c r="FF64">
        <v>35.4795</v>
      </c>
      <c r="FG64">
        <v>33.8645</v>
      </c>
      <c r="FH64">
        <v>30.001</v>
      </c>
      <c r="FI64">
        <v>33.6081</v>
      </c>
      <c r="FJ64">
        <v>33.5599</v>
      </c>
      <c r="FK64">
        <v>20.1898</v>
      </c>
      <c r="FL64">
        <v>0</v>
      </c>
      <c r="FM64">
        <v>100</v>
      </c>
      <c r="FN64">
        <v>-999.9</v>
      </c>
      <c r="FO64">
        <v>400</v>
      </c>
      <c r="FP64">
        <v>33.1011</v>
      </c>
      <c r="FQ64">
        <v>100.788</v>
      </c>
      <c r="FR64">
        <v>100.814</v>
      </c>
    </row>
    <row r="65" spans="1:174">
      <c r="A65">
        <v>49</v>
      </c>
      <c r="B65">
        <v>1603833860</v>
      </c>
      <c r="C65">
        <v>8040.5</v>
      </c>
      <c r="D65" t="s">
        <v>516</v>
      </c>
      <c r="E65" t="s">
        <v>517</v>
      </c>
      <c r="F65" t="s">
        <v>513</v>
      </c>
      <c r="G65" t="s">
        <v>346</v>
      </c>
      <c r="H65">
        <v>1603833852</v>
      </c>
      <c r="I65">
        <f>CA65*AG65*(BW65-BX65)/(100*BP65*(1000-AG65*BW65))</f>
        <v>0</v>
      </c>
      <c r="J65">
        <f>CA65*AG65*(BV65-BU65*(1000-AG65*BX65)/(1000-AG65*BW65))/(100*BP65)</f>
        <v>0</v>
      </c>
      <c r="K65">
        <f>BU65 - IF(AG65&gt;1, J65*BP65*100.0/(AI65*CI65), 0)</f>
        <v>0</v>
      </c>
      <c r="L65">
        <f>((R65-I65/2)*K65-J65)/(R65+I65/2)</f>
        <v>0</v>
      </c>
      <c r="M65">
        <f>L65*(CB65+CC65)/1000.0</f>
        <v>0</v>
      </c>
      <c r="N65">
        <f>(BU65 - IF(AG65&gt;1, J65*BP65*100.0/(AI65*CI65), 0))*(CB65+CC65)/1000.0</f>
        <v>0</v>
      </c>
      <c r="O65">
        <f>2.0/((1/Q65-1/P65)+SIGN(Q65)*SQRT((1/Q65-1/P65)*(1/Q65-1/P65) + 4*BQ65/((BQ65+1)*(BQ65+1))*(2*1/Q65*1/P65-1/P65*1/P65)))</f>
        <v>0</v>
      </c>
      <c r="P65">
        <f>IF(LEFT(BR65,1)&lt;&gt;"0",IF(LEFT(BR65,1)="1",3.0,BS65),$D$5+$E$5*(CI65*CB65/($K$5*1000))+$F$5*(CI65*CB65/($K$5*1000))*MAX(MIN(BP65,$J$5),$I$5)*MAX(MIN(BP65,$J$5),$I$5)+$G$5*MAX(MIN(BP65,$J$5),$I$5)*(CI65*CB65/($K$5*1000))+$H$5*(CI65*CB65/($K$5*1000))*(CI65*CB65/($K$5*1000)))</f>
        <v>0</v>
      </c>
      <c r="Q65">
        <f>I65*(1000-(1000*0.61365*exp(17.502*U65/(240.97+U65))/(CB65+CC65)+BW65)/2)/(1000*0.61365*exp(17.502*U65/(240.97+U65))/(CB65+CC65)-BW65)</f>
        <v>0</v>
      </c>
      <c r="R65">
        <f>1/((BQ65+1)/(O65/1.6)+1/(P65/1.37)) + BQ65/((BQ65+1)/(O65/1.6) + BQ65/(P65/1.37))</f>
        <v>0</v>
      </c>
      <c r="S65">
        <f>(BM65*BO65)</f>
        <v>0</v>
      </c>
      <c r="T65">
        <f>(CD65+(S65+2*0.95*5.67E-8*(((CD65+$B$7)+273)^4-(CD65+273)^4)-44100*I65)/(1.84*29.3*P65+8*0.95*5.67E-8*(CD65+273)^3))</f>
        <v>0</v>
      </c>
      <c r="U65">
        <f>($C$7*CE65+$D$7*CF65+$E$7*T65)</f>
        <v>0</v>
      </c>
      <c r="V65">
        <f>0.61365*exp(17.502*U65/(240.97+U65))</f>
        <v>0</v>
      </c>
      <c r="W65">
        <f>(X65/Y65*100)</f>
        <v>0</v>
      </c>
      <c r="X65">
        <f>BW65*(CB65+CC65)/1000</f>
        <v>0</v>
      </c>
      <c r="Y65">
        <f>0.61365*exp(17.502*CD65/(240.97+CD65))</f>
        <v>0</v>
      </c>
      <c r="Z65">
        <f>(V65-BW65*(CB65+CC65)/1000)</f>
        <v>0</v>
      </c>
      <c r="AA65">
        <f>(-I65*44100)</f>
        <v>0</v>
      </c>
      <c r="AB65">
        <f>2*29.3*P65*0.92*(CD65-U65)</f>
        <v>0</v>
      </c>
      <c r="AC65">
        <f>2*0.95*5.67E-8*(((CD65+$B$7)+273)^4-(U65+273)^4)</f>
        <v>0</v>
      </c>
      <c r="AD65">
        <f>S65+AC65+AA65+AB65</f>
        <v>0</v>
      </c>
      <c r="AE65">
        <v>4</v>
      </c>
      <c r="AF65">
        <v>1</v>
      </c>
      <c r="AG65">
        <f>IF(AE65*$H$13&gt;=AI65,1.0,(AI65/(AI65-AE65*$H$13)))</f>
        <v>0</v>
      </c>
      <c r="AH65">
        <f>(AG65-1)*100</f>
        <v>0</v>
      </c>
      <c r="AI65">
        <f>MAX(0,($B$13+$C$13*CI65)/(1+$D$13*CI65)*CB65/(CD65+273)*$E$13)</f>
        <v>0</v>
      </c>
      <c r="AJ65" t="s">
        <v>291</v>
      </c>
      <c r="AK65">
        <v>15552.9</v>
      </c>
      <c r="AL65">
        <v>715.476923076923</v>
      </c>
      <c r="AM65">
        <v>3262.08</v>
      </c>
      <c r="AN65">
        <f>AM65-AL65</f>
        <v>0</v>
      </c>
      <c r="AO65">
        <f>AN65/AM65</f>
        <v>0</v>
      </c>
      <c r="AP65">
        <v>-0.577747479816223</v>
      </c>
      <c r="AQ65" t="s">
        <v>518</v>
      </c>
      <c r="AR65">
        <v>15428.3</v>
      </c>
      <c r="AS65">
        <v>1526.0132</v>
      </c>
      <c r="AT65">
        <v>1857.16</v>
      </c>
      <c r="AU65">
        <f>1-AS65/AT65</f>
        <v>0</v>
      </c>
      <c r="AV65">
        <v>0.5</v>
      </c>
      <c r="AW65">
        <f>BM65</f>
        <v>0</v>
      </c>
      <c r="AX65">
        <f>J65</f>
        <v>0</v>
      </c>
      <c r="AY65">
        <f>AU65*AV65*AW65</f>
        <v>0</v>
      </c>
      <c r="AZ65">
        <f>BE65/AT65</f>
        <v>0</v>
      </c>
      <c r="BA65">
        <f>(AX65-AP65)/AW65</f>
        <v>0</v>
      </c>
      <c r="BB65">
        <f>(AM65-AT65)/AT65</f>
        <v>0</v>
      </c>
      <c r="BC65" t="s">
        <v>519</v>
      </c>
      <c r="BD65">
        <v>787.68</v>
      </c>
      <c r="BE65">
        <f>AT65-BD65</f>
        <v>0</v>
      </c>
      <c r="BF65">
        <f>(AT65-AS65)/(AT65-BD65)</f>
        <v>0</v>
      </c>
      <c r="BG65">
        <f>(AM65-AT65)/(AM65-BD65)</f>
        <v>0</v>
      </c>
      <c r="BH65">
        <f>(AT65-AS65)/(AT65-AL65)</f>
        <v>0</v>
      </c>
      <c r="BI65">
        <f>(AM65-AT65)/(AM65-AL65)</f>
        <v>0</v>
      </c>
      <c r="BJ65">
        <f>(BF65*BD65/AS65)</f>
        <v>0</v>
      </c>
      <c r="BK65">
        <f>(1-BJ65)</f>
        <v>0</v>
      </c>
      <c r="BL65">
        <f>$B$11*CJ65+$C$11*CK65+$F$11*CL65*(1-CO65)</f>
        <v>0</v>
      </c>
      <c r="BM65">
        <f>BL65*BN65</f>
        <v>0</v>
      </c>
      <c r="BN65">
        <f>($B$11*$D$9+$C$11*$D$9+$F$11*((CY65+CQ65)/MAX(CY65+CQ65+CZ65, 0.1)*$I$9+CZ65/MAX(CY65+CQ65+CZ65, 0.1)*$J$9))/($B$11+$C$11+$F$11)</f>
        <v>0</v>
      </c>
      <c r="BO65">
        <f>($B$11*$K$9+$C$11*$K$9+$F$11*((CY65+CQ65)/MAX(CY65+CQ65+CZ65, 0.1)*$P$9+CZ65/MAX(CY65+CQ65+CZ65, 0.1)*$Q$9))/($B$11+$C$11+$F$11)</f>
        <v>0</v>
      </c>
      <c r="BP65">
        <v>6</v>
      </c>
      <c r="BQ65">
        <v>0.5</v>
      </c>
      <c r="BR65" t="s">
        <v>294</v>
      </c>
      <c r="BS65">
        <v>2</v>
      </c>
      <c r="BT65">
        <v>1603833852</v>
      </c>
      <c r="BU65">
        <v>386.228516129032</v>
      </c>
      <c r="BV65">
        <v>400.005290322581</v>
      </c>
      <c r="BW65">
        <v>32.9308225806452</v>
      </c>
      <c r="BX65">
        <v>29.4899612903226</v>
      </c>
      <c r="BY65">
        <v>386.154193548387</v>
      </c>
      <c r="BZ65">
        <v>32.6404258064516</v>
      </c>
      <c r="CA65">
        <v>500.015096774194</v>
      </c>
      <c r="CB65">
        <v>101.649580645161</v>
      </c>
      <c r="CC65">
        <v>0.0999640741935484</v>
      </c>
      <c r="CD65">
        <v>36.7466290322581</v>
      </c>
      <c r="CE65">
        <v>36.3515096774194</v>
      </c>
      <c r="CF65">
        <v>999.9</v>
      </c>
      <c r="CG65">
        <v>0</v>
      </c>
      <c r="CH65">
        <v>0</v>
      </c>
      <c r="CI65">
        <v>10001.4283870968</v>
      </c>
      <c r="CJ65">
        <v>0</v>
      </c>
      <c r="CK65">
        <v>340.848129032258</v>
      </c>
      <c r="CL65">
        <v>1299.98</v>
      </c>
      <c r="CM65">
        <v>0.900000741935484</v>
      </c>
      <c r="CN65">
        <v>0.0999991129032258</v>
      </c>
      <c r="CO65">
        <v>0</v>
      </c>
      <c r="CP65">
        <v>1534.31419354839</v>
      </c>
      <c r="CQ65">
        <v>4.99979</v>
      </c>
      <c r="CR65">
        <v>20143.4290322581</v>
      </c>
      <c r="CS65">
        <v>11051.1161290323</v>
      </c>
      <c r="CT65">
        <v>47.3567096774193</v>
      </c>
      <c r="CU65">
        <v>49.653</v>
      </c>
      <c r="CV65">
        <v>48.249935483871</v>
      </c>
      <c r="CW65">
        <v>49.133</v>
      </c>
      <c r="CX65">
        <v>49.3363870967742</v>
      </c>
      <c r="CY65">
        <v>1165.48451612903</v>
      </c>
      <c r="CZ65">
        <v>129.495483870968</v>
      </c>
      <c r="DA65">
        <v>0</v>
      </c>
      <c r="DB65">
        <v>100.299999952316</v>
      </c>
      <c r="DC65">
        <v>0</v>
      </c>
      <c r="DD65">
        <v>1526.0132</v>
      </c>
      <c r="DE65">
        <v>-584.761539356648</v>
      </c>
      <c r="DF65">
        <v>-7520.99231920424</v>
      </c>
      <c r="DG65">
        <v>20036.892</v>
      </c>
      <c r="DH65">
        <v>15</v>
      </c>
      <c r="DI65">
        <v>1603833077.5</v>
      </c>
      <c r="DJ65" t="s">
        <v>498</v>
      </c>
      <c r="DK65">
        <v>1603833072</v>
      </c>
      <c r="DL65">
        <v>1603833077.5</v>
      </c>
      <c r="DM65">
        <v>5</v>
      </c>
      <c r="DN65">
        <v>-0.087</v>
      </c>
      <c r="DO65">
        <v>-0.108</v>
      </c>
      <c r="DP65">
        <v>0.077</v>
      </c>
      <c r="DQ65">
        <v>0.155</v>
      </c>
      <c r="DR65">
        <v>400</v>
      </c>
      <c r="DS65">
        <v>30</v>
      </c>
      <c r="DT65">
        <v>0.2</v>
      </c>
      <c r="DU65">
        <v>0.02</v>
      </c>
      <c r="DV65">
        <v>10.337008625252</v>
      </c>
      <c r="DW65">
        <v>0.00626935085449376</v>
      </c>
      <c r="DX65">
        <v>0.0158648055483529</v>
      </c>
      <c r="DY65">
        <v>1</v>
      </c>
      <c r="DZ65">
        <v>-13.77772</v>
      </c>
      <c r="EA65">
        <v>-0.234324360400479</v>
      </c>
      <c r="EB65">
        <v>0.0270742485275829</v>
      </c>
      <c r="EC65">
        <v>0</v>
      </c>
      <c r="ED65">
        <v>3.44392933333333</v>
      </c>
      <c r="EE65">
        <v>0.630646318131255</v>
      </c>
      <c r="EF65">
        <v>0.0456937643399573</v>
      </c>
      <c r="EG65">
        <v>0</v>
      </c>
      <c r="EH65">
        <v>1</v>
      </c>
      <c r="EI65">
        <v>3</v>
      </c>
      <c r="EJ65" t="s">
        <v>296</v>
      </c>
      <c r="EK65">
        <v>100</v>
      </c>
      <c r="EL65">
        <v>100</v>
      </c>
      <c r="EM65">
        <v>0.074</v>
      </c>
      <c r="EN65">
        <v>0.2926</v>
      </c>
      <c r="EO65">
        <v>-0.0759649533983909</v>
      </c>
      <c r="EP65">
        <v>0.000608231501840576</v>
      </c>
      <c r="EQ65">
        <v>-6.15721122119998e-07</v>
      </c>
      <c r="ER65">
        <v>1.2304956265122e-10</v>
      </c>
      <c r="ES65">
        <v>0.154960000000003</v>
      </c>
      <c r="ET65">
        <v>0</v>
      </c>
      <c r="EU65">
        <v>0</v>
      </c>
      <c r="EV65">
        <v>0</v>
      </c>
      <c r="EW65">
        <v>4</v>
      </c>
      <c r="EX65">
        <v>2168</v>
      </c>
      <c r="EY65">
        <v>1</v>
      </c>
      <c r="EZ65">
        <v>28</v>
      </c>
      <c r="FA65">
        <v>13.1</v>
      </c>
      <c r="FB65">
        <v>13</v>
      </c>
      <c r="FC65">
        <v>2</v>
      </c>
      <c r="FD65">
        <v>498.848</v>
      </c>
      <c r="FE65">
        <v>137.38</v>
      </c>
      <c r="FF65">
        <v>35.5409</v>
      </c>
      <c r="FG65">
        <v>34.0628</v>
      </c>
      <c r="FH65">
        <v>30.001</v>
      </c>
      <c r="FI65">
        <v>33.7946</v>
      </c>
      <c r="FJ65">
        <v>33.7448</v>
      </c>
      <c r="FK65">
        <v>20.1941</v>
      </c>
      <c r="FL65">
        <v>0</v>
      </c>
      <c r="FM65">
        <v>100</v>
      </c>
      <c r="FN65">
        <v>-999.9</v>
      </c>
      <c r="FO65">
        <v>400</v>
      </c>
      <c r="FP65">
        <v>32.1289</v>
      </c>
      <c r="FQ65">
        <v>100.763</v>
      </c>
      <c r="FR65">
        <v>100.761</v>
      </c>
    </row>
    <row r="66" spans="1:174">
      <c r="A66">
        <v>50</v>
      </c>
      <c r="B66">
        <v>1603834348.1</v>
      </c>
      <c r="C66">
        <v>8528.59999990463</v>
      </c>
      <c r="D66" t="s">
        <v>520</v>
      </c>
      <c r="E66" t="s">
        <v>521</v>
      </c>
      <c r="F66" t="s">
        <v>522</v>
      </c>
      <c r="G66" t="s">
        <v>335</v>
      </c>
      <c r="H66">
        <v>1603834340.35</v>
      </c>
      <c r="I66">
        <f>CA66*AG66*(BW66-BX66)/(100*BP66*(1000-AG66*BW66))</f>
        <v>0</v>
      </c>
      <c r="J66">
        <f>CA66*AG66*(BV66-BU66*(1000-AG66*BX66)/(1000-AG66*BW66))/(100*BP66)</f>
        <v>0</v>
      </c>
      <c r="K66">
        <f>BU66 - IF(AG66&gt;1, J66*BP66*100.0/(AI66*CI66), 0)</f>
        <v>0</v>
      </c>
      <c r="L66">
        <f>((R66-I66/2)*K66-J66)/(R66+I66/2)</f>
        <v>0</v>
      </c>
      <c r="M66">
        <f>L66*(CB66+CC66)/1000.0</f>
        <v>0</v>
      </c>
      <c r="N66">
        <f>(BU66 - IF(AG66&gt;1, J66*BP66*100.0/(AI66*CI66), 0))*(CB66+CC66)/1000.0</f>
        <v>0</v>
      </c>
      <c r="O66">
        <f>2.0/((1/Q66-1/P66)+SIGN(Q66)*SQRT((1/Q66-1/P66)*(1/Q66-1/P66) + 4*BQ66/((BQ66+1)*(BQ66+1))*(2*1/Q66*1/P66-1/P66*1/P66)))</f>
        <v>0</v>
      </c>
      <c r="P66">
        <f>IF(LEFT(BR66,1)&lt;&gt;"0",IF(LEFT(BR66,1)="1",3.0,BS66),$D$5+$E$5*(CI66*CB66/($K$5*1000))+$F$5*(CI66*CB66/($K$5*1000))*MAX(MIN(BP66,$J$5),$I$5)*MAX(MIN(BP66,$J$5),$I$5)+$G$5*MAX(MIN(BP66,$J$5),$I$5)*(CI66*CB66/($K$5*1000))+$H$5*(CI66*CB66/($K$5*1000))*(CI66*CB66/($K$5*1000)))</f>
        <v>0</v>
      </c>
      <c r="Q66">
        <f>I66*(1000-(1000*0.61365*exp(17.502*U66/(240.97+U66))/(CB66+CC66)+BW66)/2)/(1000*0.61365*exp(17.502*U66/(240.97+U66))/(CB66+CC66)-BW66)</f>
        <v>0</v>
      </c>
      <c r="R66">
        <f>1/((BQ66+1)/(O66/1.6)+1/(P66/1.37)) + BQ66/((BQ66+1)/(O66/1.6) + BQ66/(P66/1.37))</f>
        <v>0</v>
      </c>
      <c r="S66">
        <f>(BM66*BO66)</f>
        <v>0</v>
      </c>
      <c r="T66">
        <f>(CD66+(S66+2*0.95*5.67E-8*(((CD66+$B$7)+273)^4-(CD66+273)^4)-44100*I66)/(1.84*29.3*P66+8*0.95*5.67E-8*(CD66+273)^3))</f>
        <v>0</v>
      </c>
      <c r="U66">
        <f>($C$7*CE66+$D$7*CF66+$E$7*T66)</f>
        <v>0</v>
      </c>
      <c r="V66">
        <f>0.61365*exp(17.502*U66/(240.97+U66))</f>
        <v>0</v>
      </c>
      <c r="W66">
        <f>(X66/Y66*100)</f>
        <v>0</v>
      </c>
      <c r="X66">
        <f>BW66*(CB66+CC66)/1000</f>
        <v>0</v>
      </c>
      <c r="Y66">
        <f>0.61365*exp(17.502*CD66/(240.97+CD66))</f>
        <v>0</v>
      </c>
      <c r="Z66">
        <f>(V66-BW66*(CB66+CC66)/1000)</f>
        <v>0</v>
      </c>
      <c r="AA66">
        <f>(-I66*44100)</f>
        <v>0</v>
      </c>
      <c r="AB66">
        <f>2*29.3*P66*0.92*(CD66-U66)</f>
        <v>0</v>
      </c>
      <c r="AC66">
        <f>2*0.95*5.67E-8*(((CD66+$B$7)+273)^4-(U66+273)^4)</f>
        <v>0</v>
      </c>
      <c r="AD66">
        <f>S66+AC66+AA66+AB66</f>
        <v>0</v>
      </c>
      <c r="AE66">
        <v>0</v>
      </c>
      <c r="AF66">
        <v>0</v>
      </c>
      <c r="AG66">
        <f>IF(AE66*$H$13&gt;=AI66,1.0,(AI66/(AI66-AE66*$H$13)))</f>
        <v>0</v>
      </c>
      <c r="AH66">
        <f>(AG66-1)*100</f>
        <v>0</v>
      </c>
      <c r="AI66">
        <f>MAX(0,($B$13+$C$13*CI66)/(1+$D$13*CI66)*CB66/(CD66+273)*$E$13)</f>
        <v>0</v>
      </c>
      <c r="AJ66" t="s">
        <v>291</v>
      </c>
      <c r="AK66">
        <v>15552.9</v>
      </c>
      <c r="AL66">
        <v>715.476923076923</v>
      </c>
      <c r="AM66">
        <v>3262.08</v>
      </c>
      <c r="AN66">
        <f>AM66-AL66</f>
        <v>0</v>
      </c>
      <c r="AO66">
        <f>AN66/AM66</f>
        <v>0</v>
      </c>
      <c r="AP66">
        <v>-0.577747479816223</v>
      </c>
      <c r="AQ66" t="s">
        <v>523</v>
      </c>
      <c r="AR66">
        <v>15410.7</v>
      </c>
      <c r="AS66">
        <v>1678.38269230769</v>
      </c>
      <c r="AT66">
        <v>1980.56</v>
      </c>
      <c r="AU66">
        <f>1-AS66/AT66</f>
        <v>0</v>
      </c>
      <c r="AV66">
        <v>0.5</v>
      </c>
      <c r="AW66">
        <f>BM66</f>
        <v>0</v>
      </c>
      <c r="AX66">
        <f>J66</f>
        <v>0</v>
      </c>
      <c r="AY66">
        <f>AU66*AV66*AW66</f>
        <v>0</v>
      </c>
      <c r="AZ66">
        <f>BE66/AT66</f>
        <v>0</v>
      </c>
      <c r="BA66">
        <f>(AX66-AP66)/AW66</f>
        <v>0</v>
      </c>
      <c r="BB66">
        <f>(AM66-AT66)/AT66</f>
        <v>0</v>
      </c>
      <c r="BC66" t="s">
        <v>524</v>
      </c>
      <c r="BD66">
        <v>861.71</v>
      </c>
      <c r="BE66">
        <f>AT66-BD66</f>
        <v>0</v>
      </c>
      <c r="BF66">
        <f>(AT66-AS66)/(AT66-BD66)</f>
        <v>0</v>
      </c>
      <c r="BG66">
        <f>(AM66-AT66)/(AM66-BD66)</f>
        <v>0</v>
      </c>
      <c r="BH66">
        <f>(AT66-AS66)/(AT66-AL66)</f>
        <v>0</v>
      </c>
      <c r="BI66">
        <f>(AM66-AT66)/(AM66-AL66)</f>
        <v>0</v>
      </c>
      <c r="BJ66">
        <f>(BF66*BD66/AS66)</f>
        <v>0</v>
      </c>
      <c r="BK66">
        <f>(1-BJ66)</f>
        <v>0</v>
      </c>
      <c r="BL66">
        <f>$B$11*CJ66+$C$11*CK66+$F$11*CL66*(1-CO66)</f>
        <v>0</v>
      </c>
      <c r="BM66">
        <f>BL66*BN66</f>
        <v>0</v>
      </c>
      <c r="BN66">
        <f>($B$11*$D$9+$C$11*$D$9+$F$11*((CY66+CQ66)/MAX(CY66+CQ66+CZ66, 0.1)*$I$9+CZ66/MAX(CY66+CQ66+CZ66, 0.1)*$J$9))/($B$11+$C$11+$F$11)</f>
        <v>0</v>
      </c>
      <c r="BO66">
        <f>($B$11*$K$9+$C$11*$K$9+$F$11*((CY66+CQ66)/MAX(CY66+CQ66+CZ66, 0.1)*$P$9+CZ66/MAX(CY66+CQ66+CZ66, 0.1)*$Q$9))/($B$11+$C$11+$F$11)</f>
        <v>0</v>
      </c>
      <c r="BP66">
        <v>6</v>
      </c>
      <c r="BQ66">
        <v>0.5</v>
      </c>
      <c r="BR66" t="s">
        <v>294</v>
      </c>
      <c r="BS66">
        <v>2</v>
      </c>
      <c r="BT66">
        <v>1603834340.35</v>
      </c>
      <c r="BU66">
        <v>386.320866666667</v>
      </c>
      <c r="BV66">
        <v>400.0124</v>
      </c>
      <c r="BW66">
        <v>33.06527</v>
      </c>
      <c r="BX66">
        <v>28.9792</v>
      </c>
      <c r="BY66">
        <v>386.2466</v>
      </c>
      <c r="BZ66">
        <v>32.7704866666667</v>
      </c>
      <c r="CA66">
        <v>500.015433333333</v>
      </c>
      <c r="CB66">
        <v>101.616766666667</v>
      </c>
      <c r="CC66">
        <v>0.0999637366666667</v>
      </c>
      <c r="CD66">
        <v>36.77161</v>
      </c>
      <c r="CE66">
        <v>36.0773433333333</v>
      </c>
      <c r="CF66">
        <v>999.9</v>
      </c>
      <c r="CG66">
        <v>0</v>
      </c>
      <c r="CH66">
        <v>0</v>
      </c>
      <c r="CI66">
        <v>10000.1576666667</v>
      </c>
      <c r="CJ66">
        <v>0</v>
      </c>
      <c r="CK66">
        <v>295.0185</v>
      </c>
      <c r="CL66">
        <v>1299.96433333333</v>
      </c>
      <c r="CM66">
        <v>0.8999995</v>
      </c>
      <c r="CN66">
        <v>0.10000078</v>
      </c>
      <c r="CO66">
        <v>0</v>
      </c>
      <c r="CP66">
        <v>1685.50966666667</v>
      </c>
      <c r="CQ66">
        <v>4.99979</v>
      </c>
      <c r="CR66">
        <v>22018.4966666667</v>
      </c>
      <c r="CS66">
        <v>11050.9666666667</v>
      </c>
      <c r="CT66">
        <v>45.937</v>
      </c>
      <c r="CU66">
        <v>48.3708</v>
      </c>
      <c r="CV66">
        <v>46.8498</v>
      </c>
      <c r="CW66">
        <v>47.8915333333333</v>
      </c>
      <c r="CX66">
        <v>48.0206666666667</v>
      </c>
      <c r="CY66">
        <v>1165.46666666667</v>
      </c>
      <c r="CZ66">
        <v>129.498333333333</v>
      </c>
      <c r="DA66">
        <v>0</v>
      </c>
      <c r="DB66">
        <v>128</v>
      </c>
      <c r="DC66">
        <v>0</v>
      </c>
      <c r="DD66">
        <v>1678.38269230769</v>
      </c>
      <c r="DE66">
        <v>-868.250598260627</v>
      </c>
      <c r="DF66">
        <v>-11211.7914526794</v>
      </c>
      <c r="DG66">
        <v>21926.35</v>
      </c>
      <c r="DH66">
        <v>15</v>
      </c>
      <c r="DI66">
        <v>1603833077.5</v>
      </c>
      <c r="DJ66" t="s">
        <v>498</v>
      </c>
      <c r="DK66">
        <v>1603833072</v>
      </c>
      <c r="DL66">
        <v>1603833077.5</v>
      </c>
      <c r="DM66">
        <v>5</v>
      </c>
      <c r="DN66">
        <v>-0.087</v>
      </c>
      <c r="DO66">
        <v>-0.108</v>
      </c>
      <c r="DP66">
        <v>0.077</v>
      </c>
      <c r="DQ66">
        <v>0.155</v>
      </c>
      <c r="DR66">
        <v>400</v>
      </c>
      <c r="DS66">
        <v>30</v>
      </c>
      <c r="DT66">
        <v>0.2</v>
      </c>
      <c r="DU66">
        <v>0.02</v>
      </c>
      <c r="DV66">
        <v>10.0476567229546</v>
      </c>
      <c r="DW66">
        <v>0.23145698198037</v>
      </c>
      <c r="DX66">
        <v>0.0294663208535671</v>
      </c>
      <c r="DY66">
        <v>1</v>
      </c>
      <c r="DZ66">
        <v>-13.6875129032258</v>
      </c>
      <c r="EA66">
        <v>-0.646596774193532</v>
      </c>
      <c r="EB66">
        <v>0.0583342965680346</v>
      </c>
      <c r="EC66">
        <v>0</v>
      </c>
      <c r="ED66">
        <v>4.08049032258065</v>
      </c>
      <c r="EE66">
        <v>1.14152129032258</v>
      </c>
      <c r="EF66">
        <v>0.0856654667685301</v>
      </c>
      <c r="EG66">
        <v>0</v>
      </c>
      <c r="EH66">
        <v>1</v>
      </c>
      <c r="EI66">
        <v>3</v>
      </c>
      <c r="EJ66" t="s">
        <v>296</v>
      </c>
      <c r="EK66">
        <v>100</v>
      </c>
      <c r="EL66">
        <v>100</v>
      </c>
      <c r="EM66">
        <v>0.074</v>
      </c>
      <c r="EN66">
        <v>0.2984</v>
      </c>
      <c r="EO66">
        <v>-0.0759649533983909</v>
      </c>
      <c r="EP66">
        <v>0.000608231501840576</v>
      </c>
      <c r="EQ66">
        <v>-6.15721122119998e-07</v>
      </c>
      <c r="ER66">
        <v>1.2304956265122e-10</v>
      </c>
      <c r="ES66">
        <v>0.154960000000003</v>
      </c>
      <c r="ET66">
        <v>0</v>
      </c>
      <c r="EU66">
        <v>0</v>
      </c>
      <c r="EV66">
        <v>0</v>
      </c>
      <c r="EW66">
        <v>4</v>
      </c>
      <c r="EX66">
        <v>2168</v>
      </c>
      <c r="EY66">
        <v>1</v>
      </c>
      <c r="EZ66">
        <v>28</v>
      </c>
      <c r="FA66">
        <v>21.3</v>
      </c>
      <c r="FB66">
        <v>21.2</v>
      </c>
      <c r="FC66">
        <v>2</v>
      </c>
      <c r="FD66">
        <v>509.884</v>
      </c>
      <c r="FE66">
        <v>135.506</v>
      </c>
      <c r="FF66">
        <v>35.7136</v>
      </c>
      <c r="FG66">
        <v>33.6611</v>
      </c>
      <c r="FH66">
        <v>29.9988</v>
      </c>
      <c r="FI66">
        <v>33.5023</v>
      </c>
      <c r="FJ66">
        <v>33.4415</v>
      </c>
      <c r="FK66">
        <v>20.1888</v>
      </c>
      <c r="FL66">
        <v>0</v>
      </c>
      <c r="FM66">
        <v>100</v>
      </c>
      <c r="FN66">
        <v>-999.9</v>
      </c>
      <c r="FO66">
        <v>400</v>
      </c>
      <c r="FP66">
        <v>29.2616</v>
      </c>
      <c r="FQ66">
        <v>100.854</v>
      </c>
      <c r="FR66">
        <v>100.911</v>
      </c>
    </row>
    <row r="67" spans="1:174">
      <c r="A67">
        <v>51</v>
      </c>
      <c r="B67">
        <v>1603834430.1</v>
      </c>
      <c r="C67">
        <v>8610.59999990463</v>
      </c>
      <c r="D67" t="s">
        <v>525</v>
      </c>
      <c r="E67" t="s">
        <v>526</v>
      </c>
      <c r="F67" t="s">
        <v>522</v>
      </c>
      <c r="G67" t="s">
        <v>335</v>
      </c>
      <c r="H67">
        <v>1603834422.1</v>
      </c>
      <c r="I67">
        <f>CA67*AG67*(BW67-BX67)/(100*BP67*(1000-AG67*BW67))</f>
        <v>0</v>
      </c>
      <c r="J67">
        <f>CA67*AG67*(BV67-BU67*(1000-AG67*BX67)/(1000-AG67*BW67))/(100*BP67)</f>
        <v>0</v>
      </c>
      <c r="K67">
        <f>BU67 - IF(AG67&gt;1, J67*BP67*100.0/(AI67*CI67), 0)</f>
        <v>0</v>
      </c>
      <c r="L67">
        <f>((R67-I67/2)*K67-J67)/(R67+I67/2)</f>
        <v>0</v>
      </c>
      <c r="M67">
        <f>L67*(CB67+CC67)/1000.0</f>
        <v>0</v>
      </c>
      <c r="N67">
        <f>(BU67 - IF(AG67&gt;1, J67*BP67*100.0/(AI67*CI67), 0))*(CB67+CC67)/1000.0</f>
        <v>0</v>
      </c>
      <c r="O67">
        <f>2.0/((1/Q67-1/P67)+SIGN(Q67)*SQRT((1/Q67-1/P67)*(1/Q67-1/P67) + 4*BQ67/((BQ67+1)*(BQ67+1))*(2*1/Q67*1/P67-1/P67*1/P67)))</f>
        <v>0</v>
      </c>
      <c r="P67">
        <f>IF(LEFT(BR67,1)&lt;&gt;"0",IF(LEFT(BR67,1)="1",3.0,BS67),$D$5+$E$5*(CI67*CB67/($K$5*1000))+$F$5*(CI67*CB67/($K$5*1000))*MAX(MIN(BP67,$J$5),$I$5)*MAX(MIN(BP67,$J$5),$I$5)+$G$5*MAX(MIN(BP67,$J$5),$I$5)*(CI67*CB67/($K$5*1000))+$H$5*(CI67*CB67/($K$5*1000))*(CI67*CB67/($K$5*1000)))</f>
        <v>0</v>
      </c>
      <c r="Q67">
        <f>I67*(1000-(1000*0.61365*exp(17.502*U67/(240.97+U67))/(CB67+CC67)+BW67)/2)/(1000*0.61365*exp(17.502*U67/(240.97+U67))/(CB67+CC67)-BW67)</f>
        <v>0</v>
      </c>
      <c r="R67">
        <f>1/((BQ67+1)/(O67/1.6)+1/(P67/1.37)) + BQ67/((BQ67+1)/(O67/1.6) + BQ67/(P67/1.37))</f>
        <v>0</v>
      </c>
      <c r="S67">
        <f>(BM67*BO67)</f>
        <v>0</v>
      </c>
      <c r="T67">
        <f>(CD67+(S67+2*0.95*5.67E-8*(((CD67+$B$7)+273)^4-(CD67+273)^4)-44100*I67)/(1.84*29.3*P67+8*0.95*5.67E-8*(CD67+273)^3))</f>
        <v>0</v>
      </c>
      <c r="U67">
        <f>($C$7*CE67+$D$7*CF67+$E$7*T67)</f>
        <v>0</v>
      </c>
      <c r="V67">
        <f>0.61365*exp(17.502*U67/(240.97+U67))</f>
        <v>0</v>
      </c>
      <c r="W67">
        <f>(X67/Y67*100)</f>
        <v>0</v>
      </c>
      <c r="X67">
        <f>BW67*(CB67+CC67)/1000</f>
        <v>0</v>
      </c>
      <c r="Y67">
        <f>0.61365*exp(17.502*CD67/(240.97+CD67))</f>
        <v>0</v>
      </c>
      <c r="Z67">
        <f>(V67-BW67*(CB67+CC67)/1000)</f>
        <v>0</v>
      </c>
      <c r="AA67">
        <f>(-I67*44100)</f>
        <v>0</v>
      </c>
      <c r="AB67">
        <f>2*29.3*P67*0.92*(CD67-U67)</f>
        <v>0</v>
      </c>
      <c r="AC67">
        <f>2*0.95*5.67E-8*(((CD67+$B$7)+273)^4-(U67+273)^4)</f>
        <v>0</v>
      </c>
      <c r="AD67">
        <f>S67+AC67+AA67+AB67</f>
        <v>0</v>
      </c>
      <c r="AE67">
        <v>10</v>
      </c>
      <c r="AF67">
        <v>2</v>
      </c>
      <c r="AG67">
        <f>IF(AE67*$H$13&gt;=AI67,1.0,(AI67/(AI67-AE67*$H$13)))</f>
        <v>0</v>
      </c>
      <c r="AH67">
        <f>(AG67-1)*100</f>
        <v>0</v>
      </c>
      <c r="AI67">
        <f>MAX(0,($B$13+$C$13*CI67)/(1+$D$13*CI67)*CB67/(CD67+273)*$E$13)</f>
        <v>0</v>
      </c>
      <c r="AJ67" t="s">
        <v>291</v>
      </c>
      <c r="AK67">
        <v>15552.9</v>
      </c>
      <c r="AL67">
        <v>715.476923076923</v>
      </c>
      <c r="AM67">
        <v>3262.08</v>
      </c>
      <c r="AN67">
        <f>AM67-AL67</f>
        <v>0</v>
      </c>
      <c r="AO67">
        <f>AN67/AM67</f>
        <v>0</v>
      </c>
      <c r="AP67">
        <v>-0.577747479816223</v>
      </c>
      <c r="AQ67" t="s">
        <v>527</v>
      </c>
      <c r="AR67">
        <v>15416.6</v>
      </c>
      <c r="AS67">
        <v>1102.9172</v>
      </c>
      <c r="AT67">
        <v>1439.62</v>
      </c>
      <c r="AU67">
        <f>1-AS67/AT67</f>
        <v>0</v>
      </c>
      <c r="AV67">
        <v>0.5</v>
      </c>
      <c r="AW67">
        <f>BM67</f>
        <v>0</v>
      </c>
      <c r="AX67">
        <f>J67</f>
        <v>0</v>
      </c>
      <c r="AY67">
        <f>AU67*AV67*AW67</f>
        <v>0</v>
      </c>
      <c r="AZ67">
        <f>BE67/AT67</f>
        <v>0</v>
      </c>
      <c r="BA67">
        <f>(AX67-AP67)/AW67</f>
        <v>0</v>
      </c>
      <c r="BB67">
        <f>(AM67-AT67)/AT67</f>
        <v>0</v>
      </c>
      <c r="BC67" t="s">
        <v>528</v>
      </c>
      <c r="BD67">
        <v>746.29</v>
      </c>
      <c r="BE67">
        <f>AT67-BD67</f>
        <v>0</v>
      </c>
      <c r="BF67">
        <f>(AT67-AS67)/(AT67-BD67)</f>
        <v>0</v>
      </c>
      <c r="BG67">
        <f>(AM67-AT67)/(AM67-BD67)</f>
        <v>0</v>
      </c>
      <c r="BH67">
        <f>(AT67-AS67)/(AT67-AL67)</f>
        <v>0</v>
      </c>
      <c r="BI67">
        <f>(AM67-AT67)/(AM67-AL67)</f>
        <v>0</v>
      </c>
      <c r="BJ67">
        <f>(BF67*BD67/AS67)</f>
        <v>0</v>
      </c>
      <c r="BK67">
        <f>(1-BJ67)</f>
        <v>0</v>
      </c>
      <c r="BL67">
        <f>$B$11*CJ67+$C$11*CK67+$F$11*CL67*(1-CO67)</f>
        <v>0</v>
      </c>
      <c r="BM67">
        <f>BL67*BN67</f>
        <v>0</v>
      </c>
      <c r="BN67">
        <f>($B$11*$D$9+$C$11*$D$9+$F$11*((CY67+CQ67)/MAX(CY67+CQ67+CZ67, 0.1)*$I$9+CZ67/MAX(CY67+CQ67+CZ67, 0.1)*$J$9))/($B$11+$C$11+$F$11)</f>
        <v>0</v>
      </c>
      <c r="BO67">
        <f>($B$11*$K$9+$C$11*$K$9+$F$11*((CY67+CQ67)/MAX(CY67+CQ67+CZ67, 0.1)*$P$9+CZ67/MAX(CY67+CQ67+CZ67, 0.1)*$Q$9))/($B$11+$C$11+$F$11)</f>
        <v>0</v>
      </c>
      <c r="BP67">
        <v>6</v>
      </c>
      <c r="BQ67">
        <v>0.5</v>
      </c>
      <c r="BR67" t="s">
        <v>294</v>
      </c>
      <c r="BS67">
        <v>2</v>
      </c>
      <c r="BT67">
        <v>1603834422.1</v>
      </c>
      <c r="BU67">
        <v>385.836064516129</v>
      </c>
      <c r="BV67">
        <v>399.97735483871</v>
      </c>
      <c r="BW67">
        <v>32.6764935483871</v>
      </c>
      <c r="BX67">
        <v>28.8217741935484</v>
      </c>
      <c r="BY67">
        <v>385.761935483871</v>
      </c>
      <c r="BZ67">
        <v>32.3943193548387</v>
      </c>
      <c r="CA67">
        <v>500.01935483871</v>
      </c>
      <c r="CB67">
        <v>101.612387096774</v>
      </c>
      <c r="CC67">
        <v>0.0999959161290323</v>
      </c>
      <c r="CD67">
        <v>36.7574903225807</v>
      </c>
      <c r="CE67">
        <v>36.2054548387097</v>
      </c>
      <c r="CF67">
        <v>999.9</v>
      </c>
      <c r="CG67">
        <v>0</v>
      </c>
      <c r="CH67">
        <v>0</v>
      </c>
      <c r="CI67">
        <v>9999.91774193548</v>
      </c>
      <c r="CJ67">
        <v>0</v>
      </c>
      <c r="CK67">
        <v>327.451516129032</v>
      </c>
      <c r="CL67">
        <v>1300.00032258064</v>
      </c>
      <c r="CM67">
        <v>0.900002903225807</v>
      </c>
      <c r="CN67">
        <v>0.0999970258064516</v>
      </c>
      <c r="CO67">
        <v>0</v>
      </c>
      <c r="CP67">
        <v>1108.56258064516</v>
      </c>
      <c r="CQ67">
        <v>4.99979</v>
      </c>
      <c r="CR67">
        <v>14438.435483871</v>
      </c>
      <c r="CS67">
        <v>11051.2903225806</v>
      </c>
      <c r="CT67">
        <v>45.8648387096774</v>
      </c>
      <c r="CU67">
        <v>48.179</v>
      </c>
      <c r="CV67">
        <v>46.695129032258</v>
      </c>
      <c r="CW67">
        <v>47.812</v>
      </c>
      <c r="CX67">
        <v>47.941064516129</v>
      </c>
      <c r="CY67">
        <v>1165.50451612903</v>
      </c>
      <c r="CZ67">
        <v>129.495806451613</v>
      </c>
      <c r="DA67">
        <v>0</v>
      </c>
      <c r="DB67">
        <v>81.0999999046326</v>
      </c>
      <c r="DC67">
        <v>0</v>
      </c>
      <c r="DD67">
        <v>1102.9172</v>
      </c>
      <c r="DE67">
        <v>-495.883845403493</v>
      </c>
      <c r="DF67">
        <v>-6404.23075944947</v>
      </c>
      <c r="DG67">
        <v>14365.284</v>
      </c>
      <c r="DH67">
        <v>15</v>
      </c>
      <c r="DI67">
        <v>1603833077.5</v>
      </c>
      <c r="DJ67" t="s">
        <v>498</v>
      </c>
      <c r="DK67">
        <v>1603833072</v>
      </c>
      <c r="DL67">
        <v>1603833077.5</v>
      </c>
      <c r="DM67">
        <v>5</v>
      </c>
      <c r="DN67">
        <v>-0.087</v>
      </c>
      <c r="DO67">
        <v>-0.108</v>
      </c>
      <c r="DP67">
        <v>0.077</v>
      </c>
      <c r="DQ67">
        <v>0.155</v>
      </c>
      <c r="DR67">
        <v>400</v>
      </c>
      <c r="DS67">
        <v>30</v>
      </c>
      <c r="DT67">
        <v>0.2</v>
      </c>
      <c r="DU67">
        <v>0.02</v>
      </c>
      <c r="DV67">
        <v>10.497095765133</v>
      </c>
      <c r="DW67">
        <v>0.323696269277192</v>
      </c>
      <c r="DX67">
        <v>0.0421517579628725</v>
      </c>
      <c r="DY67">
        <v>1</v>
      </c>
      <c r="DZ67">
        <v>-14.1412129032258</v>
      </c>
      <c r="EA67">
        <v>-0.838185483870943</v>
      </c>
      <c r="EB67">
        <v>0.0742768176482971</v>
      </c>
      <c r="EC67">
        <v>0</v>
      </c>
      <c r="ED67">
        <v>3.85472612903226</v>
      </c>
      <c r="EE67">
        <v>1.30549838709677</v>
      </c>
      <c r="EF67">
        <v>0.098634142511032</v>
      </c>
      <c r="EG67">
        <v>0</v>
      </c>
      <c r="EH67">
        <v>1</v>
      </c>
      <c r="EI67">
        <v>3</v>
      </c>
      <c r="EJ67" t="s">
        <v>296</v>
      </c>
      <c r="EK67">
        <v>100</v>
      </c>
      <c r="EL67">
        <v>100</v>
      </c>
      <c r="EM67">
        <v>0.074</v>
      </c>
      <c r="EN67">
        <v>0.2862</v>
      </c>
      <c r="EO67">
        <v>-0.0759649533983909</v>
      </c>
      <c r="EP67">
        <v>0.000608231501840576</v>
      </c>
      <c r="EQ67">
        <v>-6.15721122119998e-07</v>
      </c>
      <c r="ER67">
        <v>1.2304956265122e-10</v>
      </c>
      <c r="ES67">
        <v>0.154960000000003</v>
      </c>
      <c r="ET67">
        <v>0</v>
      </c>
      <c r="EU67">
        <v>0</v>
      </c>
      <c r="EV67">
        <v>0</v>
      </c>
      <c r="EW67">
        <v>4</v>
      </c>
      <c r="EX67">
        <v>2168</v>
      </c>
      <c r="EY67">
        <v>1</v>
      </c>
      <c r="EZ67">
        <v>28</v>
      </c>
      <c r="FA67">
        <v>22.6</v>
      </c>
      <c r="FB67">
        <v>22.5</v>
      </c>
      <c r="FC67">
        <v>2</v>
      </c>
      <c r="FD67">
        <v>491.726</v>
      </c>
      <c r="FE67">
        <v>136.627</v>
      </c>
      <c r="FF67">
        <v>35.6863</v>
      </c>
      <c r="FG67">
        <v>33.4534</v>
      </c>
      <c r="FH67">
        <v>29.9992</v>
      </c>
      <c r="FI67">
        <v>33.3113</v>
      </c>
      <c r="FJ67">
        <v>33.2559</v>
      </c>
      <c r="FK67">
        <v>20.196</v>
      </c>
      <c r="FL67">
        <v>0</v>
      </c>
      <c r="FM67">
        <v>100</v>
      </c>
      <c r="FN67">
        <v>-999.9</v>
      </c>
      <c r="FO67">
        <v>400</v>
      </c>
      <c r="FP67">
        <v>32.8588</v>
      </c>
      <c r="FQ67">
        <v>100.927</v>
      </c>
      <c r="FR67">
        <v>100.889</v>
      </c>
    </row>
    <row r="68" spans="1:174">
      <c r="A68">
        <v>52</v>
      </c>
      <c r="B68">
        <v>1603834584.1</v>
      </c>
      <c r="C68">
        <v>8764.59999990463</v>
      </c>
      <c r="D68" t="s">
        <v>529</v>
      </c>
      <c r="E68" t="s">
        <v>530</v>
      </c>
      <c r="F68" t="s">
        <v>531</v>
      </c>
      <c r="G68" t="s">
        <v>361</v>
      </c>
      <c r="H68">
        <v>1603834576.35</v>
      </c>
      <c r="I68">
        <f>CA68*AG68*(BW68-BX68)/(100*BP68*(1000-AG68*BW68))</f>
        <v>0</v>
      </c>
      <c r="J68">
        <f>CA68*AG68*(BV68-BU68*(1000-AG68*BX68)/(1000-AG68*BW68))/(100*BP68)</f>
        <v>0</v>
      </c>
      <c r="K68">
        <f>BU68 - IF(AG68&gt;1, J68*BP68*100.0/(AI68*CI68), 0)</f>
        <v>0</v>
      </c>
      <c r="L68">
        <f>((R68-I68/2)*K68-J68)/(R68+I68/2)</f>
        <v>0</v>
      </c>
      <c r="M68">
        <f>L68*(CB68+CC68)/1000.0</f>
        <v>0</v>
      </c>
      <c r="N68">
        <f>(BU68 - IF(AG68&gt;1, J68*BP68*100.0/(AI68*CI68), 0))*(CB68+CC68)/1000.0</f>
        <v>0</v>
      </c>
      <c r="O68">
        <f>2.0/((1/Q68-1/P68)+SIGN(Q68)*SQRT((1/Q68-1/P68)*(1/Q68-1/P68) + 4*BQ68/((BQ68+1)*(BQ68+1))*(2*1/Q68*1/P68-1/P68*1/P68)))</f>
        <v>0</v>
      </c>
      <c r="P68">
        <f>IF(LEFT(BR68,1)&lt;&gt;"0",IF(LEFT(BR68,1)="1",3.0,BS68),$D$5+$E$5*(CI68*CB68/($K$5*1000))+$F$5*(CI68*CB68/($K$5*1000))*MAX(MIN(BP68,$J$5),$I$5)*MAX(MIN(BP68,$J$5),$I$5)+$G$5*MAX(MIN(BP68,$J$5),$I$5)*(CI68*CB68/($K$5*1000))+$H$5*(CI68*CB68/($K$5*1000))*(CI68*CB68/($K$5*1000)))</f>
        <v>0</v>
      </c>
      <c r="Q68">
        <f>I68*(1000-(1000*0.61365*exp(17.502*U68/(240.97+U68))/(CB68+CC68)+BW68)/2)/(1000*0.61365*exp(17.502*U68/(240.97+U68))/(CB68+CC68)-BW68)</f>
        <v>0</v>
      </c>
      <c r="R68">
        <f>1/((BQ68+1)/(O68/1.6)+1/(P68/1.37)) + BQ68/((BQ68+1)/(O68/1.6) + BQ68/(P68/1.37))</f>
        <v>0</v>
      </c>
      <c r="S68">
        <f>(BM68*BO68)</f>
        <v>0</v>
      </c>
      <c r="T68">
        <f>(CD68+(S68+2*0.95*5.67E-8*(((CD68+$B$7)+273)^4-(CD68+273)^4)-44100*I68)/(1.84*29.3*P68+8*0.95*5.67E-8*(CD68+273)^3))</f>
        <v>0</v>
      </c>
      <c r="U68">
        <f>($C$7*CE68+$D$7*CF68+$E$7*T68)</f>
        <v>0</v>
      </c>
      <c r="V68">
        <f>0.61365*exp(17.502*U68/(240.97+U68))</f>
        <v>0</v>
      </c>
      <c r="W68">
        <f>(X68/Y68*100)</f>
        <v>0</v>
      </c>
      <c r="X68">
        <f>BW68*(CB68+CC68)/1000</f>
        <v>0</v>
      </c>
      <c r="Y68">
        <f>0.61365*exp(17.502*CD68/(240.97+CD68))</f>
        <v>0</v>
      </c>
      <c r="Z68">
        <f>(V68-BW68*(CB68+CC68)/1000)</f>
        <v>0</v>
      </c>
      <c r="AA68">
        <f>(-I68*44100)</f>
        <v>0</v>
      </c>
      <c r="AB68">
        <f>2*29.3*P68*0.92*(CD68-U68)</f>
        <v>0</v>
      </c>
      <c r="AC68">
        <f>2*0.95*5.67E-8*(((CD68+$B$7)+273)^4-(U68+273)^4)</f>
        <v>0</v>
      </c>
      <c r="AD68">
        <f>S68+AC68+AA68+AB68</f>
        <v>0</v>
      </c>
      <c r="AE68">
        <v>0</v>
      </c>
      <c r="AF68">
        <v>0</v>
      </c>
      <c r="AG68">
        <f>IF(AE68*$H$13&gt;=AI68,1.0,(AI68/(AI68-AE68*$H$13)))</f>
        <v>0</v>
      </c>
      <c r="AH68">
        <f>(AG68-1)*100</f>
        <v>0</v>
      </c>
      <c r="AI68">
        <f>MAX(0,($B$13+$C$13*CI68)/(1+$D$13*CI68)*CB68/(CD68+273)*$E$13)</f>
        <v>0</v>
      </c>
      <c r="AJ68" t="s">
        <v>291</v>
      </c>
      <c r="AK68">
        <v>15552.9</v>
      </c>
      <c r="AL68">
        <v>715.476923076923</v>
      </c>
      <c r="AM68">
        <v>3262.08</v>
      </c>
      <c r="AN68">
        <f>AM68-AL68</f>
        <v>0</v>
      </c>
      <c r="AO68">
        <f>AN68/AM68</f>
        <v>0</v>
      </c>
      <c r="AP68">
        <v>-0.577747479816223</v>
      </c>
      <c r="AQ68" t="s">
        <v>532</v>
      </c>
      <c r="AR68">
        <v>15474.5</v>
      </c>
      <c r="AS68">
        <v>1285.415</v>
      </c>
      <c r="AT68">
        <v>1463.98</v>
      </c>
      <c r="AU68">
        <f>1-AS68/AT68</f>
        <v>0</v>
      </c>
      <c r="AV68">
        <v>0.5</v>
      </c>
      <c r="AW68">
        <f>BM68</f>
        <v>0</v>
      </c>
      <c r="AX68">
        <f>J68</f>
        <v>0</v>
      </c>
      <c r="AY68">
        <f>AU68*AV68*AW68</f>
        <v>0</v>
      </c>
      <c r="AZ68">
        <f>BE68/AT68</f>
        <v>0</v>
      </c>
      <c r="BA68">
        <f>(AX68-AP68)/AW68</f>
        <v>0</v>
      </c>
      <c r="BB68">
        <f>(AM68-AT68)/AT68</f>
        <v>0</v>
      </c>
      <c r="BC68" t="s">
        <v>533</v>
      </c>
      <c r="BD68">
        <v>754.46</v>
      </c>
      <c r="BE68">
        <f>AT68-BD68</f>
        <v>0</v>
      </c>
      <c r="BF68">
        <f>(AT68-AS68)/(AT68-BD68)</f>
        <v>0</v>
      </c>
      <c r="BG68">
        <f>(AM68-AT68)/(AM68-BD68)</f>
        <v>0</v>
      </c>
      <c r="BH68">
        <f>(AT68-AS68)/(AT68-AL68)</f>
        <v>0</v>
      </c>
      <c r="BI68">
        <f>(AM68-AT68)/(AM68-AL68)</f>
        <v>0</v>
      </c>
      <c r="BJ68">
        <f>(BF68*BD68/AS68)</f>
        <v>0</v>
      </c>
      <c r="BK68">
        <f>(1-BJ68)</f>
        <v>0</v>
      </c>
      <c r="BL68">
        <f>$B$11*CJ68+$C$11*CK68+$F$11*CL68*(1-CO68)</f>
        <v>0</v>
      </c>
      <c r="BM68">
        <f>BL68*BN68</f>
        <v>0</v>
      </c>
      <c r="BN68">
        <f>($B$11*$D$9+$C$11*$D$9+$F$11*((CY68+CQ68)/MAX(CY68+CQ68+CZ68, 0.1)*$I$9+CZ68/MAX(CY68+CQ68+CZ68, 0.1)*$J$9))/($B$11+$C$11+$F$11)</f>
        <v>0</v>
      </c>
      <c r="BO68">
        <f>($B$11*$K$9+$C$11*$K$9+$F$11*((CY68+CQ68)/MAX(CY68+CQ68+CZ68, 0.1)*$P$9+CZ68/MAX(CY68+CQ68+CZ68, 0.1)*$Q$9))/($B$11+$C$11+$F$11)</f>
        <v>0</v>
      </c>
      <c r="BP68">
        <v>6</v>
      </c>
      <c r="BQ68">
        <v>0.5</v>
      </c>
      <c r="BR68" t="s">
        <v>294</v>
      </c>
      <c r="BS68">
        <v>2</v>
      </c>
      <c r="BT68">
        <v>1603834576.35</v>
      </c>
      <c r="BU68">
        <v>391.9794</v>
      </c>
      <c r="BV68">
        <v>399.992933333333</v>
      </c>
      <c r="BW68">
        <v>30.88466</v>
      </c>
      <c r="BX68">
        <v>28.4733933333333</v>
      </c>
      <c r="BY68">
        <v>391.9041</v>
      </c>
      <c r="BZ68">
        <v>30.6587433333333</v>
      </c>
      <c r="CA68">
        <v>500.042733333333</v>
      </c>
      <c r="CB68">
        <v>101.604033333333</v>
      </c>
      <c r="CC68">
        <v>0.100116976666667</v>
      </c>
      <c r="CD68">
        <v>36.4779033333333</v>
      </c>
      <c r="CE68">
        <v>35.65362</v>
      </c>
      <c r="CF68">
        <v>999.9</v>
      </c>
      <c r="CG68">
        <v>0</v>
      </c>
      <c r="CH68">
        <v>0</v>
      </c>
      <c r="CI68">
        <v>9994.419</v>
      </c>
      <c r="CJ68">
        <v>0</v>
      </c>
      <c r="CK68">
        <v>294.5953</v>
      </c>
      <c r="CL68">
        <v>1299.961</v>
      </c>
      <c r="CM68">
        <v>0.899995166666667</v>
      </c>
      <c r="CN68">
        <v>0.100004833333333</v>
      </c>
      <c r="CO68">
        <v>0</v>
      </c>
      <c r="CP68">
        <v>1289.36266666667</v>
      </c>
      <c r="CQ68">
        <v>4.99979</v>
      </c>
      <c r="CR68">
        <v>16883.3766666667</v>
      </c>
      <c r="CS68">
        <v>11050.9433333333</v>
      </c>
      <c r="CT68">
        <v>46.1291333333333</v>
      </c>
      <c r="CU68">
        <v>48.375</v>
      </c>
      <c r="CV68">
        <v>46.9916</v>
      </c>
      <c r="CW68">
        <v>48.125</v>
      </c>
      <c r="CX68">
        <v>48.2332</v>
      </c>
      <c r="CY68">
        <v>1165.45966666667</v>
      </c>
      <c r="CZ68">
        <v>129.501666666667</v>
      </c>
      <c r="DA68">
        <v>0</v>
      </c>
      <c r="DB68">
        <v>106.400000095367</v>
      </c>
      <c r="DC68">
        <v>0</v>
      </c>
      <c r="DD68">
        <v>1285.415</v>
      </c>
      <c r="DE68">
        <v>-483.386324783065</v>
      </c>
      <c r="DF68">
        <v>-6215.68888913644</v>
      </c>
      <c r="DG68">
        <v>16832.4807692308</v>
      </c>
      <c r="DH68">
        <v>15</v>
      </c>
      <c r="DI68">
        <v>1603833077.5</v>
      </c>
      <c r="DJ68" t="s">
        <v>498</v>
      </c>
      <c r="DK68">
        <v>1603833072</v>
      </c>
      <c r="DL68">
        <v>1603833077.5</v>
      </c>
      <c r="DM68">
        <v>5</v>
      </c>
      <c r="DN68">
        <v>-0.087</v>
      </c>
      <c r="DO68">
        <v>-0.108</v>
      </c>
      <c r="DP68">
        <v>0.077</v>
      </c>
      <c r="DQ68">
        <v>0.155</v>
      </c>
      <c r="DR68">
        <v>400</v>
      </c>
      <c r="DS68">
        <v>30</v>
      </c>
      <c r="DT68">
        <v>0.2</v>
      </c>
      <c r="DU68">
        <v>0.02</v>
      </c>
      <c r="DV68">
        <v>5.8671336125181</v>
      </c>
      <c r="DW68">
        <v>-0.283463026497234</v>
      </c>
      <c r="DX68">
        <v>0.0323672442182434</v>
      </c>
      <c r="DY68">
        <v>1</v>
      </c>
      <c r="DZ68">
        <v>-8.01307129032258</v>
      </c>
      <c r="EA68">
        <v>0.147522096774213</v>
      </c>
      <c r="EB68">
        <v>0.0319053667992256</v>
      </c>
      <c r="EC68">
        <v>1</v>
      </c>
      <c r="ED68">
        <v>2.40893580645161</v>
      </c>
      <c r="EE68">
        <v>0.455765806451611</v>
      </c>
      <c r="EF68">
        <v>0.034584802813374</v>
      </c>
      <c r="EG68">
        <v>0</v>
      </c>
      <c r="EH68">
        <v>2</v>
      </c>
      <c r="EI68">
        <v>3</v>
      </c>
      <c r="EJ68" t="s">
        <v>312</v>
      </c>
      <c r="EK68">
        <v>100</v>
      </c>
      <c r="EL68">
        <v>100</v>
      </c>
      <c r="EM68">
        <v>0.075</v>
      </c>
      <c r="EN68">
        <v>0.2267</v>
      </c>
      <c r="EO68">
        <v>-0.0759649533983909</v>
      </c>
      <c r="EP68">
        <v>0.000608231501840576</v>
      </c>
      <c r="EQ68">
        <v>-6.15721122119998e-07</v>
      </c>
      <c r="ER68">
        <v>1.2304956265122e-10</v>
      </c>
      <c r="ES68">
        <v>-0.20688335982313</v>
      </c>
      <c r="ET68">
        <v>-0.00569765496608819</v>
      </c>
      <c r="EU68">
        <v>0.000722946965334274</v>
      </c>
      <c r="EV68">
        <v>-2.50093221867934e-06</v>
      </c>
      <c r="EW68">
        <v>4</v>
      </c>
      <c r="EX68">
        <v>2168</v>
      </c>
      <c r="EY68">
        <v>1</v>
      </c>
      <c r="EZ68">
        <v>28</v>
      </c>
      <c r="FA68">
        <v>25.2</v>
      </c>
      <c r="FB68">
        <v>25.1</v>
      </c>
      <c r="FC68">
        <v>2</v>
      </c>
      <c r="FD68">
        <v>509.155</v>
      </c>
      <c r="FE68">
        <v>136.716</v>
      </c>
      <c r="FF68">
        <v>35.4526</v>
      </c>
      <c r="FG68">
        <v>32.7084</v>
      </c>
      <c r="FH68">
        <v>29.9982</v>
      </c>
      <c r="FI68">
        <v>32.6347</v>
      </c>
      <c r="FJ68">
        <v>32.5781</v>
      </c>
      <c r="FK68">
        <v>20.2006</v>
      </c>
      <c r="FL68">
        <v>0</v>
      </c>
      <c r="FM68">
        <v>100</v>
      </c>
      <c r="FN68">
        <v>-999.9</v>
      </c>
      <c r="FO68">
        <v>400</v>
      </c>
      <c r="FP68">
        <v>39.3971</v>
      </c>
      <c r="FQ68">
        <v>101.098</v>
      </c>
      <c r="FR68">
        <v>101.014</v>
      </c>
    </row>
    <row r="69" spans="1:174">
      <c r="A69">
        <v>53</v>
      </c>
      <c r="B69">
        <v>1603834688.6</v>
      </c>
      <c r="C69">
        <v>8869.09999990463</v>
      </c>
      <c r="D69" t="s">
        <v>534</v>
      </c>
      <c r="E69" t="s">
        <v>535</v>
      </c>
      <c r="F69" t="s">
        <v>531</v>
      </c>
      <c r="G69" t="s">
        <v>361</v>
      </c>
      <c r="H69">
        <v>1603834680.85</v>
      </c>
      <c r="I69">
        <f>CA69*AG69*(BW69-BX69)/(100*BP69*(1000-AG69*BW69))</f>
        <v>0</v>
      </c>
      <c r="J69">
        <f>CA69*AG69*(BV69-BU69*(1000-AG69*BX69)/(1000-AG69*BW69))/(100*BP69)</f>
        <v>0</v>
      </c>
      <c r="K69">
        <f>BU69 - IF(AG69&gt;1, J69*BP69*100.0/(AI69*CI69), 0)</f>
        <v>0</v>
      </c>
      <c r="L69">
        <f>((R69-I69/2)*K69-J69)/(R69+I69/2)</f>
        <v>0</v>
      </c>
      <c r="M69">
        <f>L69*(CB69+CC69)/1000.0</f>
        <v>0</v>
      </c>
      <c r="N69">
        <f>(BU69 - IF(AG69&gt;1, J69*BP69*100.0/(AI69*CI69), 0))*(CB69+CC69)/1000.0</f>
        <v>0</v>
      </c>
      <c r="O69">
        <f>2.0/((1/Q69-1/P69)+SIGN(Q69)*SQRT((1/Q69-1/P69)*(1/Q69-1/P69) + 4*BQ69/((BQ69+1)*(BQ69+1))*(2*1/Q69*1/P69-1/P69*1/P69)))</f>
        <v>0</v>
      </c>
      <c r="P69">
        <f>IF(LEFT(BR69,1)&lt;&gt;"0",IF(LEFT(BR69,1)="1",3.0,BS69),$D$5+$E$5*(CI69*CB69/($K$5*1000))+$F$5*(CI69*CB69/($K$5*1000))*MAX(MIN(BP69,$J$5),$I$5)*MAX(MIN(BP69,$J$5),$I$5)+$G$5*MAX(MIN(BP69,$J$5),$I$5)*(CI69*CB69/($K$5*1000))+$H$5*(CI69*CB69/($K$5*1000))*(CI69*CB69/($K$5*1000)))</f>
        <v>0</v>
      </c>
      <c r="Q69">
        <f>I69*(1000-(1000*0.61365*exp(17.502*U69/(240.97+U69))/(CB69+CC69)+BW69)/2)/(1000*0.61365*exp(17.502*U69/(240.97+U69))/(CB69+CC69)-BW69)</f>
        <v>0</v>
      </c>
      <c r="R69">
        <f>1/((BQ69+1)/(O69/1.6)+1/(P69/1.37)) + BQ69/((BQ69+1)/(O69/1.6) + BQ69/(P69/1.37))</f>
        <v>0</v>
      </c>
      <c r="S69">
        <f>(BM69*BO69)</f>
        <v>0</v>
      </c>
      <c r="T69">
        <f>(CD69+(S69+2*0.95*5.67E-8*(((CD69+$B$7)+273)^4-(CD69+273)^4)-44100*I69)/(1.84*29.3*P69+8*0.95*5.67E-8*(CD69+273)^3))</f>
        <v>0</v>
      </c>
      <c r="U69">
        <f>($C$7*CE69+$D$7*CF69+$E$7*T69)</f>
        <v>0</v>
      </c>
      <c r="V69">
        <f>0.61365*exp(17.502*U69/(240.97+U69))</f>
        <v>0</v>
      </c>
      <c r="W69">
        <f>(X69/Y69*100)</f>
        <v>0</v>
      </c>
      <c r="X69">
        <f>BW69*(CB69+CC69)/1000</f>
        <v>0</v>
      </c>
      <c r="Y69">
        <f>0.61365*exp(17.502*CD69/(240.97+CD69))</f>
        <v>0</v>
      </c>
      <c r="Z69">
        <f>(V69-BW69*(CB69+CC69)/1000)</f>
        <v>0</v>
      </c>
      <c r="AA69">
        <f>(-I69*44100)</f>
        <v>0</v>
      </c>
      <c r="AB69">
        <f>2*29.3*P69*0.92*(CD69-U69)</f>
        <v>0</v>
      </c>
      <c r="AC69">
        <f>2*0.95*5.67E-8*(((CD69+$B$7)+273)^4-(U69+273)^4)</f>
        <v>0</v>
      </c>
      <c r="AD69">
        <f>S69+AC69+AA69+AB69</f>
        <v>0</v>
      </c>
      <c r="AE69">
        <v>0</v>
      </c>
      <c r="AF69">
        <v>0</v>
      </c>
      <c r="AG69">
        <f>IF(AE69*$H$13&gt;=AI69,1.0,(AI69/(AI69-AE69*$H$13)))</f>
        <v>0</v>
      </c>
      <c r="AH69">
        <f>(AG69-1)*100</f>
        <v>0</v>
      </c>
      <c r="AI69">
        <f>MAX(0,($B$13+$C$13*CI69)/(1+$D$13*CI69)*CB69/(CD69+273)*$E$13)</f>
        <v>0</v>
      </c>
      <c r="AJ69" t="s">
        <v>291</v>
      </c>
      <c r="AK69">
        <v>15552.9</v>
      </c>
      <c r="AL69">
        <v>715.476923076923</v>
      </c>
      <c r="AM69">
        <v>3262.08</v>
      </c>
      <c r="AN69">
        <f>AM69-AL69</f>
        <v>0</v>
      </c>
      <c r="AO69">
        <f>AN69/AM69</f>
        <v>0</v>
      </c>
      <c r="AP69">
        <v>-0.577747479816223</v>
      </c>
      <c r="AQ69" t="s">
        <v>536</v>
      </c>
      <c r="AR69">
        <v>15476.1</v>
      </c>
      <c r="AS69">
        <v>994.33436</v>
      </c>
      <c r="AT69">
        <v>1203.11</v>
      </c>
      <c r="AU69">
        <f>1-AS69/AT69</f>
        <v>0</v>
      </c>
      <c r="AV69">
        <v>0.5</v>
      </c>
      <c r="AW69">
        <f>BM69</f>
        <v>0</v>
      </c>
      <c r="AX69">
        <f>J69</f>
        <v>0</v>
      </c>
      <c r="AY69">
        <f>AU69*AV69*AW69</f>
        <v>0</v>
      </c>
      <c r="AZ69">
        <f>BE69/AT69</f>
        <v>0</v>
      </c>
      <c r="BA69">
        <f>(AX69-AP69)/AW69</f>
        <v>0</v>
      </c>
      <c r="BB69">
        <f>(AM69-AT69)/AT69</f>
        <v>0</v>
      </c>
      <c r="BC69" t="s">
        <v>537</v>
      </c>
      <c r="BD69">
        <v>660.07</v>
      </c>
      <c r="BE69">
        <f>AT69-BD69</f>
        <v>0</v>
      </c>
      <c r="BF69">
        <f>(AT69-AS69)/(AT69-BD69)</f>
        <v>0</v>
      </c>
      <c r="BG69">
        <f>(AM69-AT69)/(AM69-BD69)</f>
        <v>0</v>
      </c>
      <c r="BH69">
        <f>(AT69-AS69)/(AT69-AL69)</f>
        <v>0</v>
      </c>
      <c r="BI69">
        <f>(AM69-AT69)/(AM69-AL69)</f>
        <v>0</v>
      </c>
      <c r="BJ69">
        <f>(BF69*BD69/AS69)</f>
        <v>0</v>
      </c>
      <c r="BK69">
        <f>(1-BJ69)</f>
        <v>0</v>
      </c>
      <c r="BL69">
        <f>$B$11*CJ69+$C$11*CK69+$F$11*CL69*(1-CO69)</f>
        <v>0</v>
      </c>
      <c r="BM69">
        <f>BL69*BN69</f>
        <v>0</v>
      </c>
      <c r="BN69">
        <f>($B$11*$D$9+$C$11*$D$9+$F$11*((CY69+CQ69)/MAX(CY69+CQ69+CZ69, 0.1)*$I$9+CZ69/MAX(CY69+CQ69+CZ69, 0.1)*$J$9))/($B$11+$C$11+$F$11)</f>
        <v>0</v>
      </c>
      <c r="BO69">
        <f>($B$11*$K$9+$C$11*$K$9+$F$11*((CY69+CQ69)/MAX(CY69+CQ69+CZ69, 0.1)*$P$9+CZ69/MAX(CY69+CQ69+CZ69, 0.1)*$Q$9))/($B$11+$C$11+$F$11)</f>
        <v>0</v>
      </c>
      <c r="BP69">
        <v>6</v>
      </c>
      <c r="BQ69">
        <v>0.5</v>
      </c>
      <c r="BR69" t="s">
        <v>294</v>
      </c>
      <c r="BS69">
        <v>2</v>
      </c>
      <c r="BT69">
        <v>1603834680.85</v>
      </c>
      <c r="BU69">
        <v>387.8462</v>
      </c>
      <c r="BV69">
        <v>400.005133333333</v>
      </c>
      <c r="BW69">
        <v>31.6749933333333</v>
      </c>
      <c r="BX69">
        <v>28.22777</v>
      </c>
      <c r="BY69">
        <v>387.7717</v>
      </c>
      <c r="BZ69">
        <v>31.4246166666667</v>
      </c>
      <c r="CA69">
        <v>500.0087</v>
      </c>
      <c r="CB69">
        <v>101.605766666667</v>
      </c>
      <c r="CC69">
        <v>0.09996637</v>
      </c>
      <c r="CD69">
        <v>36.41508</v>
      </c>
      <c r="CE69">
        <v>35.57227</v>
      </c>
      <c r="CF69">
        <v>999.9</v>
      </c>
      <c r="CG69">
        <v>0</v>
      </c>
      <c r="CH69">
        <v>0</v>
      </c>
      <c r="CI69">
        <v>10003.2466666667</v>
      </c>
      <c r="CJ69">
        <v>0</v>
      </c>
      <c r="CK69">
        <v>294.0608</v>
      </c>
      <c r="CL69">
        <v>1299.99166666667</v>
      </c>
      <c r="CM69">
        <v>0.900001533333334</v>
      </c>
      <c r="CN69">
        <v>0.0999980933333333</v>
      </c>
      <c r="CO69">
        <v>0</v>
      </c>
      <c r="CP69">
        <v>999.0011</v>
      </c>
      <c r="CQ69">
        <v>4.99979</v>
      </c>
      <c r="CR69">
        <v>13114.8966666667</v>
      </c>
      <c r="CS69">
        <v>11051.2233333333</v>
      </c>
      <c r="CT69">
        <v>46.5</v>
      </c>
      <c r="CU69">
        <v>48.7248</v>
      </c>
      <c r="CV69">
        <v>47.3624</v>
      </c>
      <c r="CW69">
        <v>48.375</v>
      </c>
      <c r="CX69">
        <v>48.562</v>
      </c>
      <c r="CY69">
        <v>1165.496</v>
      </c>
      <c r="CZ69">
        <v>129.495666666667</v>
      </c>
      <c r="DA69">
        <v>0</v>
      </c>
      <c r="DB69">
        <v>103.799999952316</v>
      </c>
      <c r="DC69">
        <v>0</v>
      </c>
      <c r="DD69">
        <v>994.33436</v>
      </c>
      <c r="DE69">
        <v>-399.481385221902</v>
      </c>
      <c r="DF69">
        <v>-5245.07693100243</v>
      </c>
      <c r="DG69">
        <v>13053.268</v>
      </c>
      <c r="DH69">
        <v>15</v>
      </c>
      <c r="DI69">
        <v>1603833077.5</v>
      </c>
      <c r="DJ69" t="s">
        <v>498</v>
      </c>
      <c r="DK69">
        <v>1603833072</v>
      </c>
      <c r="DL69">
        <v>1603833077.5</v>
      </c>
      <c r="DM69">
        <v>5</v>
      </c>
      <c r="DN69">
        <v>-0.087</v>
      </c>
      <c r="DO69">
        <v>-0.108</v>
      </c>
      <c r="DP69">
        <v>0.077</v>
      </c>
      <c r="DQ69">
        <v>0.155</v>
      </c>
      <c r="DR69">
        <v>400</v>
      </c>
      <c r="DS69">
        <v>30</v>
      </c>
      <c r="DT69">
        <v>0.2</v>
      </c>
      <c r="DU69">
        <v>0.02</v>
      </c>
      <c r="DV69">
        <v>8.98779475760276</v>
      </c>
      <c r="DW69">
        <v>-0.358808258087445</v>
      </c>
      <c r="DX69">
        <v>0.0289586340259089</v>
      </c>
      <c r="DY69">
        <v>1</v>
      </c>
      <c r="DZ69">
        <v>-12.1622193548387</v>
      </c>
      <c r="EA69">
        <v>0.346954838709731</v>
      </c>
      <c r="EB69">
        <v>0.0290114706942242</v>
      </c>
      <c r="EC69">
        <v>0</v>
      </c>
      <c r="ED69">
        <v>3.44474</v>
      </c>
      <c r="EE69">
        <v>0.18682258064515</v>
      </c>
      <c r="EF69">
        <v>0.0141173231493518</v>
      </c>
      <c r="EG69">
        <v>1</v>
      </c>
      <c r="EH69">
        <v>2</v>
      </c>
      <c r="EI69">
        <v>3</v>
      </c>
      <c r="EJ69" t="s">
        <v>312</v>
      </c>
      <c r="EK69">
        <v>100</v>
      </c>
      <c r="EL69">
        <v>100</v>
      </c>
      <c r="EM69">
        <v>0.075</v>
      </c>
      <c r="EN69">
        <v>0.2503</v>
      </c>
      <c r="EO69">
        <v>-0.0759649533983909</v>
      </c>
      <c r="EP69">
        <v>0.000608231501840576</v>
      </c>
      <c r="EQ69">
        <v>-6.15721122119998e-07</v>
      </c>
      <c r="ER69">
        <v>1.2304956265122e-10</v>
      </c>
      <c r="ES69">
        <v>0.154960000000003</v>
      </c>
      <c r="ET69">
        <v>0</v>
      </c>
      <c r="EU69">
        <v>0</v>
      </c>
      <c r="EV69">
        <v>0</v>
      </c>
      <c r="EW69">
        <v>4</v>
      </c>
      <c r="EX69">
        <v>2168</v>
      </c>
      <c r="EY69">
        <v>1</v>
      </c>
      <c r="EZ69">
        <v>28</v>
      </c>
      <c r="FA69">
        <v>26.9</v>
      </c>
      <c r="FB69">
        <v>26.9</v>
      </c>
      <c r="FC69">
        <v>2</v>
      </c>
      <c r="FD69">
        <v>506.982</v>
      </c>
      <c r="FE69">
        <v>135.957</v>
      </c>
      <c r="FF69">
        <v>35.3022</v>
      </c>
      <c r="FG69">
        <v>32.2346</v>
      </c>
      <c r="FH69">
        <v>29.9987</v>
      </c>
      <c r="FI69">
        <v>32.1878</v>
      </c>
      <c r="FJ69">
        <v>32.1404</v>
      </c>
      <c r="FK69">
        <v>20.1996</v>
      </c>
      <c r="FL69">
        <v>0</v>
      </c>
      <c r="FM69">
        <v>100</v>
      </c>
      <c r="FN69">
        <v>-999.9</v>
      </c>
      <c r="FO69">
        <v>400</v>
      </c>
      <c r="FP69">
        <v>30.7427</v>
      </c>
      <c r="FQ69">
        <v>101.177</v>
      </c>
      <c r="FR69">
        <v>101.062</v>
      </c>
    </row>
    <row r="70" spans="1:174">
      <c r="A70">
        <v>54</v>
      </c>
      <c r="B70">
        <v>1603834827.6</v>
      </c>
      <c r="C70">
        <v>9008.09999990463</v>
      </c>
      <c r="D70" t="s">
        <v>538</v>
      </c>
      <c r="E70" t="s">
        <v>539</v>
      </c>
      <c r="F70" t="s">
        <v>540</v>
      </c>
      <c r="G70" t="s">
        <v>346</v>
      </c>
      <c r="H70">
        <v>1603834819.6</v>
      </c>
      <c r="I70">
        <f>CA70*AG70*(BW70-BX70)/(100*BP70*(1000-AG70*BW70))</f>
        <v>0</v>
      </c>
      <c r="J70">
        <f>CA70*AG70*(BV70-BU70*(1000-AG70*BX70)/(1000-AG70*BW70))/(100*BP70)</f>
        <v>0</v>
      </c>
      <c r="K70">
        <f>BU70 - IF(AG70&gt;1, J70*BP70*100.0/(AI70*CI70), 0)</f>
        <v>0</v>
      </c>
      <c r="L70">
        <f>((R70-I70/2)*K70-J70)/(R70+I70/2)</f>
        <v>0</v>
      </c>
      <c r="M70">
        <f>L70*(CB70+CC70)/1000.0</f>
        <v>0</v>
      </c>
      <c r="N70">
        <f>(BU70 - IF(AG70&gt;1, J70*BP70*100.0/(AI70*CI70), 0))*(CB70+CC70)/1000.0</f>
        <v>0</v>
      </c>
      <c r="O70">
        <f>2.0/((1/Q70-1/P70)+SIGN(Q70)*SQRT((1/Q70-1/P70)*(1/Q70-1/P70) + 4*BQ70/((BQ70+1)*(BQ70+1))*(2*1/Q70*1/P70-1/P70*1/P70)))</f>
        <v>0</v>
      </c>
      <c r="P70">
        <f>IF(LEFT(BR70,1)&lt;&gt;"0",IF(LEFT(BR70,1)="1",3.0,BS70),$D$5+$E$5*(CI70*CB70/($K$5*1000))+$F$5*(CI70*CB70/($K$5*1000))*MAX(MIN(BP70,$J$5),$I$5)*MAX(MIN(BP70,$J$5),$I$5)+$G$5*MAX(MIN(BP70,$J$5),$I$5)*(CI70*CB70/($K$5*1000))+$H$5*(CI70*CB70/($K$5*1000))*(CI70*CB70/($K$5*1000)))</f>
        <v>0</v>
      </c>
      <c r="Q70">
        <f>I70*(1000-(1000*0.61365*exp(17.502*U70/(240.97+U70))/(CB70+CC70)+BW70)/2)/(1000*0.61365*exp(17.502*U70/(240.97+U70))/(CB70+CC70)-BW70)</f>
        <v>0</v>
      </c>
      <c r="R70">
        <f>1/((BQ70+1)/(O70/1.6)+1/(P70/1.37)) + BQ70/((BQ70+1)/(O70/1.6) + BQ70/(P70/1.37))</f>
        <v>0</v>
      </c>
      <c r="S70">
        <f>(BM70*BO70)</f>
        <v>0</v>
      </c>
      <c r="T70">
        <f>(CD70+(S70+2*0.95*5.67E-8*(((CD70+$B$7)+273)^4-(CD70+273)^4)-44100*I70)/(1.84*29.3*P70+8*0.95*5.67E-8*(CD70+273)^3))</f>
        <v>0</v>
      </c>
      <c r="U70">
        <f>($C$7*CE70+$D$7*CF70+$E$7*T70)</f>
        <v>0</v>
      </c>
      <c r="V70">
        <f>0.61365*exp(17.502*U70/(240.97+U70))</f>
        <v>0</v>
      </c>
      <c r="W70">
        <f>(X70/Y70*100)</f>
        <v>0</v>
      </c>
      <c r="X70">
        <f>BW70*(CB70+CC70)/1000</f>
        <v>0</v>
      </c>
      <c r="Y70">
        <f>0.61365*exp(17.502*CD70/(240.97+CD70))</f>
        <v>0</v>
      </c>
      <c r="Z70">
        <f>(V70-BW70*(CB70+CC70)/1000)</f>
        <v>0</v>
      </c>
      <c r="AA70">
        <f>(-I70*44100)</f>
        <v>0</v>
      </c>
      <c r="AB70">
        <f>2*29.3*P70*0.92*(CD70-U70)</f>
        <v>0</v>
      </c>
      <c r="AC70">
        <f>2*0.95*5.67E-8*(((CD70+$B$7)+273)^4-(U70+273)^4)</f>
        <v>0</v>
      </c>
      <c r="AD70">
        <f>S70+AC70+AA70+AB70</f>
        <v>0</v>
      </c>
      <c r="AE70">
        <v>0</v>
      </c>
      <c r="AF70">
        <v>0</v>
      </c>
      <c r="AG70">
        <f>IF(AE70*$H$13&gt;=AI70,1.0,(AI70/(AI70-AE70*$H$13)))</f>
        <v>0</v>
      </c>
      <c r="AH70">
        <f>(AG70-1)*100</f>
        <v>0</v>
      </c>
      <c r="AI70">
        <f>MAX(0,($B$13+$C$13*CI70)/(1+$D$13*CI70)*CB70/(CD70+273)*$E$13)</f>
        <v>0</v>
      </c>
      <c r="AJ70" t="s">
        <v>291</v>
      </c>
      <c r="AK70">
        <v>15552.9</v>
      </c>
      <c r="AL70">
        <v>715.476923076923</v>
      </c>
      <c r="AM70">
        <v>3262.08</v>
      </c>
      <c r="AN70">
        <f>AM70-AL70</f>
        <v>0</v>
      </c>
      <c r="AO70">
        <f>AN70/AM70</f>
        <v>0</v>
      </c>
      <c r="AP70">
        <v>-0.577747479816223</v>
      </c>
      <c r="AQ70" t="s">
        <v>541</v>
      </c>
      <c r="AR70">
        <v>15410.4</v>
      </c>
      <c r="AS70">
        <v>1051.7032</v>
      </c>
      <c r="AT70">
        <v>1293.65</v>
      </c>
      <c r="AU70">
        <f>1-AS70/AT70</f>
        <v>0</v>
      </c>
      <c r="AV70">
        <v>0.5</v>
      </c>
      <c r="AW70">
        <f>BM70</f>
        <v>0</v>
      </c>
      <c r="AX70">
        <f>J70</f>
        <v>0</v>
      </c>
      <c r="AY70">
        <f>AU70*AV70*AW70</f>
        <v>0</v>
      </c>
      <c r="AZ70">
        <f>BE70/AT70</f>
        <v>0</v>
      </c>
      <c r="BA70">
        <f>(AX70-AP70)/AW70</f>
        <v>0</v>
      </c>
      <c r="BB70">
        <f>(AM70-AT70)/AT70</f>
        <v>0</v>
      </c>
      <c r="BC70" t="s">
        <v>542</v>
      </c>
      <c r="BD70">
        <v>743.84</v>
      </c>
      <c r="BE70">
        <f>AT70-BD70</f>
        <v>0</v>
      </c>
      <c r="BF70">
        <f>(AT70-AS70)/(AT70-BD70)</f>
        <v>0</v>
      </c>
      <c r="BG70">
        <f>(AM70-AT70)/(AM70-BD70)</f>
        <v>0</v>
      </c>
      <c r="BH70">
        <f>(AT70-AS70)/(AT70-AL70)</f>
        <v>0</v>
      </c>
      <c r="BI70">
        <f>(AM70-AT70)/(AM70-AL70)</f>
        <v>0</v>
      </c>
      <c r="BJ70">
        <f>(BF70*BD70/AS70)</f>
        <v>0</v>
      </c>
      <c r="BK70">
        <f>(1-BJ70)</f>
        <v>0</v>
      </c>
      <c r="BL70">
        <f>$B$11*CJ70+$C$11*CK70+$F$11*CL70*(1-CO70)</f>
        <v>0</v>
      </c>
      <c r="BM70">
        <f>BL70*BN70</f>
        <v>0</v>
      </c>
      <c r="BN70">
        <f>($B$11*$D$9+$C$11*$D$9+$F$11*((CY70+CQ70)/MAX(CY70+CQ70+CZ70, 0.1)*$I$9+CZ70/MAX(CY70+CQ70+CZ70, 0.1)*$J$9))/($B$11+$C$11+$F$11)</f>
        <v>0</v>
      </c>
      <c r="BO70">
        <f>($B$11*$K$9+$C$11*$K$9+$F$11*((CY70+CQ70)/MAX(CY70+CQ70+CZ70, 0.1)*$P$9+CZ70/MAX(CY70+CQ70+CZ70, 0.1)*$Q$9))/($B$11+$C$11+$F$11)</f>
        <v>0</v>
      </c>
      <c r="BP70">
        <v>6</v>
      </c>
      <c r="BQ70">
        <v>0.5</v>
      </c>
      <c r="BR70" t="s">
        <v>294</v>
      </c>
      <c r="BS70">
        <v>2</v>
      </c>
      <c r="BT70">
        <v>1603834819.6</v>
      </c>
      <c r="BU70">
        <v>384.764548387097</v>
      </c>
      <c r="BV70">
        <v>400.010322580645</v>
      </c>
      <c r="BW70">
        <v>33.2904161290323</v>
      </c>
      <c r="BX70">
        <v>27.8950290322581</v>
      </c>
      <c r="BY70">
        <v>384.690580645161</v>
      </c>
      <c r="BZ70">
        <v>32.9883032258065</v>
      </c>
      <c r="CA70">
        <v>500.039451612903</v>
      </c>
      <c r="CB70">
        <v>101.584838709677</v>
      </c>
      <c r="CC70">
        <v>0.0999015709677419</v>
      </c>
      <c r="CD70">
        <v>36.0328806451613</v>
      </c>
      <c r="CE70">
        <v>34.6948774193548</v>
      </c>
      <c r="CF70">
        <v>999.9</v>
      </c>
      <c r="CG70">
        <v>0</v>
      </c>
      <c r="CH70">
        <v>0</v>
      </c>
      <c r="CI70">
        <v>9996.81225806451</v>
      </c>
      <c r="CJ70">
        <v>0</v>
      </c>
      <c r="CK70">
        <v>261.561161290323</v>
      </c>
      <c r="CL70">
        <v>1299.9964516129</v>
      </c>
      <c r="CM70">
        <v>0.899997903225807</v>
      </c>
      <c r="CN70">
        <v>0.100002267741935</v>
      </c>
      <c r="CO70">
        <v>0</v>
      </c>
      <c r="CP70">
        <v>1058.62419354839</v>
      </c>
      <c r="CQ70">
        <v>4.99979</v>
      </c>
      <c r="CR70">
        <v>13768.0483870968</v>
      </c>
      <c r="CS70">
        <v>11051.2451612903</v>
      </c>
      <c r="CT70">
        <v>46.75</v>
      </c>
      <c r="CU70">
        <v>48.915</v>
      </c>
      <c r="CV70">
        <v>47.665</v>
      </c>
      <c r="CW70">
        <v>48.437</v>
      </c>
      <c r="CX70">
        <v>48.75</v>
      </c>
      <c r="CY70">
        <v>1165.49387096774</v>
      </c>
      <c r="CZ70">
        <v>129.503870967742</v>
      </c>
      <c r="DA70">
        <v>0</v>
      </c>
      <c r="DB70">
        <v>109.799999952316</v>
      </c>
      <c r="DC70">
        <v>0</v>
      </c>
      <c r="DD70">
        <v>1051.7032</v>
      </c>
      <c r="DE70">
        <v>-422.15307756746</v>
      </c>
      <c r="DF70">
        <v>-5403.33077757274</v>
      </c>
      <c r="DG70">
        <v>13679.34</v>
      </c>
      <c r="DH70">
        <v>15</v>
      </c>
      <c r="DI70">
        <v>1603833077.5</v>
      </c>
      <c r="DJ70" t="s">
        <v>498</v>
      </c>
      <c r="DK70">
        <v>1603833072</v>
      </c>
      <c r="DL70">
        <v>1603833077.5</v>
      </c>
      <c r="DM70">
        <v>5</v>
      </c>
      <c r="DN70">
        <v>-0.087</v>
      </c>
      <c r="DO70">
        <v>-0.108</v>
      </c>
      <c r="DP70">
        <v>0.077</v>
      </c>
      <c r="DQ70">
        <v>0.155</v>
      </c>
      <c r="DR70">
        <v>400</v>
      </c>
      <c r="DS70">
        <v>30</v>
      </c>
      <c r="DT70">
        <v>0.2</v>
      </c>
      <c r="DU70">
        <v>0.02</v>
      </c>
      <c r="DV70">
        <v>10.9223844062546</v>
      </c>
      <c r="DW70">
        <v>-0.250400036711841</v>
      </c>
      <c r="DX70">
        <v>0.0292838707644345</v>
      </c>
      <c r="DY70">
        <v>1</v>
      </c>
      <c r="DZ70">
        <v>-15.2476516129032</v>
      </c>
      <c r="EA70">
        <v>-0.031117741935458</v>
      </c>
      <c r="EB70">
        <v>0.0226265882845503</v>
      </c>
      <c r="EC70">
        <v>1</v>
      </c>
      <c r="ED70">
        <v>5.38927096774194</v>
      </c>
      <c r="EE70">
        <v>0.730475322580624</v>
      </c>
      <c r="EF70">
        <v>0.054749265622109</v>
      </c>
      <c r="EG70">
        <v>0</v>
      </c>
      <c r="EH70">
        <v>2</v>
      </c>
      <c r="EI70">
        <v>3</v>
      </c>
      <c r="EJ70" t="s">
        <v>312</v>
      </c>
      <c r="EK70">
        <v>100</v>
      </c>
      <c r="EL70">
        <v>100</v>
      </c>
      <c r="EM70">
        <v>0.074</v>
      </c>
      <c r="EN70">
        <v>0.3042</v>
      </c>
      <c r="EO70">
        <v>-0.0759649533983909</v>
      </c>
      <c r="EP70">
        <v>0.000608231501840576</v>
      </c>
      <c r="EQ70">
        <v>-6.15721122119998e-07</v>
      </c>
      <c r="ER70">
        <v>1.2304956265122e-10</v>
      </c>
      <c r="ES70">
        <v>0.154960000000003</v>
      </c>
      <c r="ET70">
        <v>0</v>
      </c>
      <c r="EU70">
        <v>0</v>
      </c>
      <c r="EV70">
        <v>0</v>
      </c>
      <c r="EW70">
        <v>4</v>
      </c>
      <c r="EX70">
        <v>2168</v>
      </c>
      <c r="EY70">
        <v>1</v>
      </c>
      <c r="EZ70">
        <v>28</v>
      </c>
      <c r="FA70">
        <v>29.3</v>
      </c>
      <c r="FB70">
        <v>29.2</v>
      </c>
      <c r="FC70">
        <v>2</v>
      </c>
      <c r="FD70">
        <v>505.921</v>
      </c>
      <c r="FE70">
        <v>137.541</v>
      </c>
      <c r="FF70">
        <v>35.0045</v>
      </c>
      <c r="FG70">
        <v>31.548</v>
      </c>
      <c r="FH70">
        <v>29.9983</v>
      </c>
      <c r="FI70">
        <v>31.5196</v>
      </c>
      <c r="FJ70">
        <v>31.4663</v>
      </c>
      <c r="FK70">
        <v>20.1985</v>
      </c>
      <c r="FL70">
        <v>0</v>
      </c>
      <c r="FM70">
        <v>100</v>
      </c>
      <c r="FN70">
        <v>-999.9</v>
      </c>
      <c r="FO70">
        <v>400</v>
      </c>
      <c r="FP70">
        <v>38.1576</v>
      </c>
      <c r="FQ70">
        <v>101.301</v>
      </c>
      <c r="FR70">
        <v>101.161</v>
      </c>
    </row>
    <row r="71" spans="1:174">
      <c r="A71">
        <v>55</v>
      </c>
      <c r="B71">
        <v>1603834908.1</v>
      </c>
      <c r="C71">
        <v>9088.59999990463</v>
      </c>
      <c r="D71" t="s">
        <v>543</v>
      </c>
      <c r="E71" t="s">
        <v>544</v>
      </c>
      <c r="F71" t="s">
        <v>540</v>
      </c>
      <c r="G71" t="s">
        <v>346</v>
      </c>
      <c r="H71">
        <v>1603834900.1</v>
      </c>
      <c r="I71">
        <f>CA71*AG71*(BW71-BX71)/(100*BP71*(1000-AG71*BW71))</f>
        <v>0</v>
      </c>
      <c r="J71">
        <f>CA71*AG71*(BV71-BU71*(1000-AG71*BX71)/(1000-AG71*BW71))/(100*BP71)</f>
        <v>0</v>
      </c>
      <c r="K71">
        <f>BU71 - IF(AG71&gt;1, J71*BP71*100.0/(AI71*CI71), 0)</f>
        <v>0</v>
      </c>
      <c r="L71">
        <f>((R71-I71/2)*K71-J71)/(R71+I71/2)</f>
        <v>0</v>
      </c>
      <c r="M71">
        <f>L71*(CB71+CC71)/1000.0</f>
        <v>0</v>
      </c>
      <c r="N71">
        <f>(BU71 - IF(AG71&gt;1, J71*BP71*100.0/(AI71*CI71), 0))*(CB71+CC71)/1000.0</f>
        <v>0</v>
      </c>
      <c r="O71">
        <f>2.0/((1/Q71-1/P71)+SIGN(Q71)*SQRT((1/Q71-1/P71)*(1/Q71-1/P71) + 4*BQ71/((BQ71+1)*(BQ71+1))*(2*1/Q71*1/P71-1/P71*1/P71)))</f>
        <v>0</v>
      </c>
      <c r="P71">
        <f>IF(LEFT(BR71,1)&lt;&gt;"0",IF(LEFT(BR71,1)="1",3.0,BS71),$D$5+$E$5*(CI71*CB71/($K$5*1000))+$F$5*(CI71*CB71/($K$5*1000))*MAX(MIN(BP71,$J$5),$I$5)*MAX(MIN(BP71,$J$5),$I$5)+$G$5*MAX(MIN(BP71,$J$5),$I$5)*(CI71*CB71/($K$5*1000))+$H$5*(CI71*CB71/($K$5*1000))*(CI71*CB71/($K$5*1000)))</f>
        <v>0</v>
      </c>
      <c r="Q71">
        <f>I71*(1000-(1000*0.61365*exp(17.502*U71/(240.97+U71))/(CB71+CC71)+BW71)/2)/(1000*0.61365*exp(17.502*U71/(240.97+U71))/(CB71+CC71)-BW71)</f>
        <v>0</v>
      </c>
      <c r="R71">
        <f>1/((BQ71+1)/(O71/1.6)+1/(P71/1.37)) + BQ71/((BQ71+1)/(O71/1.6) + BQ71/(P71/1.37))</f>
        <v>0</v>
      </c>
      <c r="S71">
        <f>(BM71*BO71)</f>
        <v>0</v>
      </c>
      <c r="T71">
        <f>(CD71+(S71+2*0.95*5.67E-8*(((CD71+$B$7)+273)^4-(CD71+273)^4)-44100*I71)/(1.84*29.3*P71+8*0.95*5.67E-8*(CD71+273)^3))</f>
        <v>0</v>
      </c>
      <c r="U71">
        <f>($C$7*CE71+$D$7*CF71+$E$7*T71)</f>
        <v>0</v>
      </c>
      <c r="V71">
        <f>0.61365*exp(17.502*U71/(240.97+U71))</f>
        <v>0</v>
      </c>
      <c r="W71">
        <f>(X71/Y71*100)</f>
        <v>0</v>
      </c>
      <c r="X71">
        <f>BW71*(CB71+CC71)/1000</f>
        <v>0</v>
      </c>
      <c r="Y71">
        <f>0.61365*exp(17.502*CD71/(240.97+CD71))</f>
        <v>0</v>
      </c>
      <c r="Z71">
        <f>(V71-BW71*(CB71+CC71)/1000)</f>
        <v>0</v>
      </c>
      <c r="AA71">
        <f>(-I71*44100)</f>
        <v>0</v>
      </c>
      <c r="AB71">
        <f>2*29.3*P71*0.92*(CD71-U71)</f>
        <v>0</v>
      </c>
      <c r="AC71">
        <f>2*0.95*5.67E-8*(((CD71+$B$7)+273)^4-(U71+273)^4)</f>
        <v>0</v>
      </c>
      <c r="AD71">
        <f>S71+AC71+AA71+AB71</f>
        <v>0</v>
      </c>
      <c r="AE71">
        <v>16</v>
      </c>
      <c r="AF71">
        <v>3</v>
      </c>
      <c r="AG71">
        <f>IF(AE71*$H$13&gt;=AI71,1.0,(AI71/(AI71-AE71*$H$13)))</f>
        <v>0</v>
      </c>
      <c r="AH71">
        <f>(AG71-1)*100</f>
        <v>0</v>
      </c>
      <c r="AI71">
        <f>MAX(0,($B$13+$C$13*CI71)/(1+$D$13*CI71)*CB71/(CD71+273)*$E$13)</f>
        <v>0</v>
      </c>
      <c r="AJ71" t="s">
        <v>291</v>
      </c>
      <c r="AK71">
        <v>15552.9</v>
      </c>
      <c r="AL71">
        <v>715.476923076923</v>
      </c>
      <c r="AM71">
        <v>3262.08</v>
      </c>
      <c r="AN71">
        <f>AM71-AL71</f>
        <v>0</v>
      </c>
      <c r="AO71">
        <f>AN71/AM71</f>
        <v>0</v>
      </c>
      <c r="AP71">
        <v>-0.577747479816223</v>
      </c>
      <c r="AQ71" t="s">
        <v>545</v>
      </c>
      <c r="AR71">
        <v>15410.6</v>
      </c>
      <c r="AS71">
        <v>938.03492</v>
      </c>
      <c r="AT71">
        <v>1120.85</v>
      </c>
      <c r="AU71">
        <f>1-AS71/AT71</f>
        <v>0</v>
      </c>
      <c r="AV71">
        <v>0.5</v>
      </c>
      <c r="AW71">
        <f>BM71</f>
        <v>0</v>
      </c>
      <c r="AX71">
        <f>J71</f>
        <v>0</v>
      </c>
      <c r="AY71">
        <f>AU71*AV71*AW71</f>
        <v>0</v>
      </c>
      <c r="AZ71">
        <f>BE71/AT71</f>
        <v>0</v>
      </c>
      <c r="BA71">
        <f>(AX71-AP71)/AW71</f>
        <v>0</v>
      </c>
      <c r="BB71">
        <f>(AM71-AT71)/AT71</f>
        <v>0</v>
      </c>
      <c r="BC71" t="s">
        <v>546</v>
      </c>
      <c r="BD71">
        <v>632.48</v>
      </c>
      <c r="BE71">
        <f>AT71-BD71</f>
        <v>0</v>
      </c>
      <c r="BF71">
        <f>(AT71-AS71)/(AT71-BD71)</f>
        <v>0</v>
      </c>
      <c r="BG71">
        <f>(AM71-AT71)/(AM71-BD71)</f>
        <v>0</v>
      </c>
      <c r="BH71">
        <f>(AT71-AS71)/(AT71-AL71)</f>
        <v>0</v>
      </c>
      <c r="BI71">
        <f>(AM71-AT71)/(AM71-AL71)</f>
        <v>0</v>
      </c>
      <c r="BJ71">
        <f>(BF71*BD71/AS71)</f>
        <v>0</v>
      </c>
      <c r="BK71">
        <f>(1-BJ71)</f>
        <v>0</v>
      </c>
      <c r="BL71">
        <f>$B$11*CJ71+$C$11*CK71+$F$11*CL71*(1-CO71)</f>
        <v>0</v>
      </c>
      <c r="BM71">
        <f>BL71*BN71</f>
        <v>0</v>
      </c>
      <c r="BN71">
        <f>($B$11*$D$9+$C$11*$D$9+$F$11*((CY71+CQ71)/MAX(CY71+CQ71+CZ71, 0.1)*$I$9+CZ71/MAX(CY71+CQ71+CZ71, 0.1)*$J$9))/($B$11+$C$11+$F$11)</f>
        <v>0</v>
      </c>
      <c r="BO71">
        <f>($B$11*$K$9+$C$11*$K$9+$F$11*((CY71+CQ71)/MAX(CY71+CQ71+CZ71, 0.1)*$P$9+CZ71/MAX(CY71+CQ71+CZ71, 0.1)*$Q$9))/($B$11+$C$11+$F$11)</f>
        <v>0</v>
      </c>
      <c r="BP71">
        <v>6</v>
      </c>
      <c r="BQ71">
        <v>0.5</v>
      </c>
      <c r="BR71" t="s">
        <v>294</v>
      </c>
      <c r="BS71">
        <v>2</v>
      </c>
      <c r="BT71">
        <v>1603834900.1</v>
      </c>
      <c r="BU71">
        <v>389.315322580645</v>
      </c>
      <c r="BV71">
        <v>400.008419354839</v>
      </c>
      <c r="BW71">
        <v>31.7904967741935</v>
      </c>
      <c r="BX71">
        <v>27.6901903225806</v>
      </c>
      <c r="BY71">
        <v>389.240677419355</v>
      </c>
      <c r="BZ71">
        <v>31.5364903225806</v>
      </c>
      <c r="CA71">
        <v>500.030096774194</v>
      </c>
      <c r="CB71">
        <v>101.575516129032</v>
      </c>
      <c r="CC71">
        <v>0.0999711290322581</v>
      </c>
      <c r="CD71">
        <v>36.0208709677419</v>
      </c>
      <c r="CE71">
        <v>35.0164096774194</v>
      </c>
      <c r="CF71">
        <v>999.9</v>
      </c>
      <c r="CG71">
        <v>0</v>
      </c>
      <c r="CH71">
        <v>0</v>
      </c>
      <c r="CI71">
        <v>10000.7216129032</v>
      </c>
      <c r="CJ71">
        <v>0</v>
      </c>
      <c r="CK71">
        <v>296.812387096774</v>
      </c>
      <c r="CL71">
        <v>1300.04483870968</v>
      </c>
      <c r="CM71">
        <v>0.899996548387097</v>
      </c>
      <c r="CN71">
        <v>0.1000036</v>
      </c>
      <c r="CO71">
        <v>0</v>
      </c>
      <c r="CP71">
        <v>941.401</v>
      </c>
      <c r="CQ71">
        <v>4.99979</v>
      </c>
      <c r="CR71">
        <v>12191.4677419355</v>
      </c>
      <c r="CS71">
        <v>11051.6677419355</v>
      </c>
      <c r="CT71">
        <v>46.875</v>
      </c>
      <c r="CU71">
        <v>49.042</v>
      </c>
      <c r="CV71">
        <v>47.804</v>
      </c>
      <c r="CW71">
        <v>48.5</v>
      </c>
      <c r="CX71">
        <v>48.875</v>
      </c>
      <c r="CY71">
        <v>1165.53677419355</v>
      </c>
      <c r="CZ71">
        <v>129.508709677419</v>
      </c>
      <c r="DA71">
        <v>0</v>
      </c>
      <c r="DB71">
        <v>79.7999999523163</v>
      </c>
      <c r="DC71">
        <v>0</v>
      </c>
      <c r="DD71">
        <v>938.03492</v>
      </c>
      <c r="DE71">
        <v>-256.676000399205</v>
      </c>
      <c r="DF71">
        <v>-3298.85385116567</v>
      </c>
      <c r="DG71">
        <v>12148.248</v>
      </c>
      <c r="DH71">
        <v>15</v>
      </c>
      <c r="DI71">
        <v>1603833077.5</v>
      </c>
      <c r="DJ71" t="s">
        <v>498</v>
      </c>
      <c r="DK71">
        <v>1603833072</v>
      </c>
      <c r="DL71">
        <v>1603833077.5</v>
      </c>
      <c r="DM71">
        <v>5</v>
      </c>
      <c r="DN71">
        <v>-0.087</v>
      </c>
      <c r="DO71">
        <v>-0.108</v>
      </c>
      <c r="DP71">
        <v>0.077</v>
      </c>
      <c r="DQ71">
        <v>0.155</v>
      </c>
      <c r="DR71">
        <v>400</v>
      </c>
      <c r="DS71">
        <v>30</v>
      </c>
      <c r="DT71">
        <v>0.2</v>
      </c>
      <c r="DU71">
        <v>0.02</v>
      </c>
      <c r="DV71">
        <v>7.53563255532705</v>
      </c>
      <c r="DW71">
        <v>0.293308012766002</v>
      </c>
      <c r="DX71">
        <v>0.0298541990147567</v>
      </c>
      <c r="DY71">
        <v>1</v>
      </c>
      <c r="DZ71">
        <v>-10.6930387096774</v>
      </c>
      <c r="EA71">
        <v>-0.775766129032225</v>
      </c>
      <c r="EB71">
        <v>0.0633493523016988</v>
      </c>
      <c r="EC71">
        <v>0</v>
      </c>
      <c r="ED71">
        <v>4.10029419354839</v>
      </c>
      <c r="EE71">
        <v>1.01056499999999</v>
      </c>
      <c r="EF71">
        <v>0.0759843605629217</v>
      </c>
      <c r="EG71">
        <v>0</v>
      </c>
      <c r="EH71">
        <v>1</v>
      </c>
      <c r="EI71">
        <v>3</v>
      </c>
      <c r="EJ71" t="s">
        <v>296</v>
      </c>
      <c r="EK71">
        <v>100</v>
      </c>
      <c r="EL71">
        <v>100</v>
      </c>
      <c r="EM71">
        <v>0.075</v>
      </c>
      <c r="EN71">
        <v>0.2567</v>
      </c>
      <c r="EO71">
        <v>-0.0759649533983909</v>
      </c>
      <c r="EP71">
        <v>0.000608231501840576</v>
      </c>
      <c r="EQ71">
        <v>-6.15721122119998e-07</v>
      </c>
      <c r="ER71">
        <v>1.2304956265122e-10</v>
      </c>
      <c r="ES71">
        <v>0.154960000000003</v>
      </c>
      <c r="ET71">
        <v>0</v>
      </c>
      <c r="EU71">
        <v>0</v>
      </c>
      <c r="EV71">
        <v>0</v>
      </c>
      <c r="EW71">
        <v>4</v>
      </c>
      <c r="EX71">
        <v>2168</v>
      </c>
      <c r="EY71">
        <v>1</v>
      </c>
      <c r="EZ71">
        <v>28</v>
      </c>
      <c r="FA71">
        <v>30.6</v>
      </c>
      <c r="FB71">
        <v>30.5</v>
      </c>
      <c r="FC71">
        <v>2</v>
      </c>
      <c r="FD71">
        <v>483.861</v>
      </c>
      <c r="FE71">
        <v>136.008</v>
      </c>
      <c r="FF71">
        <v>34.8594</v>
      </c>
      <c r="FG71">
        <v>31.2139</v>
      </c>
      <c r="FH71">
        <v>29.999</v>
      </c>
      <c r="FI71">
        <v>31.1827</v>
      </c>
      <c r="FJ71">
        <v>31.1406</v>
      </c>
      <c r="FK71">
        <v>20.196</v>
      </c>
      <c r="FL71">
        <v>0</v>
      </c>
      <c r="FM71">
        <v>100</v>
      </c>
      <c r="FN71">
        <v>-999.9</v>
      </c>
      <c r="FO71">
        <v>400</v>
      </c>
      <c r="FP71">
        <v>32.9457</v>
      </c>
      <c r="FQ71">
        <v>101.363</v>
      </c>
      <c r="FR71">
        <v>101.18</v>
      </c>
    </row>
    <row r="72" spans="1:174">
      <c r="A72">
        <v>56</v>
      </c>
      <c r="B72">
        <v>1603835060.1</v>
      </c>
      <c r="C72">
        <v>9240.59999990463</v>
      </c>
      <c r="D72" t="s">
        <v>547</v>
      </c>
      <c r="E72" t="s">
        <v>548</v>
      </c>
      <c r="F72" t="s">
        <v>549</v>
      </c>
      <c r="G72" t="s">
        <v>370</v>
      </c>
      <c r="H72">
        <v>1603835052.35</v>
      </c>
      <c r="I72">
        <f>CA72*AG72*(BW72-BX72)/(100*BP72*(1000-AG72*BW72))</f>
        <v>0</v>
      </c>
      <c r="J72">
        <f>CA72*AG72*(BV72-BU72*(1000-AG72*BX72)/(1000-AG72*BW72))/(100*BP72)</f>
        <v>0</v>
      </c>
      <c r="K72">
        <f>BU72 - IF(AG72&gt;1, J72*BP72*100.0/(AI72*CI72), 0)</f>
        <v>0</v>
      </c>
      <c r="L72">
        <f>((R72-I72/2)*K72-J72)/(R72+I72/2)</f>
        <v>0</v>
      </c>
      <c r="M72">
        <f>L72*(CB72+CC72)/1000.0</f>
        <v>0</v>
      </c>
      <c r="N72">
        <f>(BU72 - IF(AG72&gt;1, J72*BP72*100.0/(AI72*CI72), 0))*(CB72+CC72)/1000.0</f>
        <v>0</v>
      </c>
      <c r="O72">
        <f>2.0/((1/Q72-1/P72)+SIGN(Q72)*SQRT((1/Q72-1/P72)*(1/Q72-1/P72) + 4*BQ72/((BQ72+1)*(BQ72+1))*(2*1/Q72*1/P72-1/P72*1/P72)))</f>
        <v>0</v>
      </c>
      <c r="P72">
        <f>IF(LEFT(BR72,1)&lt;&gt;"0",IF(LEFT(BR72,1)="1",3.0,BS72),$D$5+$E$5*(CI72*CB72/($K$5*1000))+$F$5*(CI72*CB72/($K$5*1000))*MAX(MIN(BP72,$J$5),$I$5)*MAX(MIN(BP72,$J$5),$I$5)+$G$5*MAX(MIN(BP72,$J$5),$I$5)*(CI72*CB72/($K$5*1000))+$H$5*(CI72*CB72/($K$5*1000))*(CI72*CB72/($K$5*1000)))</f>
        <v>0</v>
      </c>
      <c r="Q72">
        <f>I72*(1000-(1000*0.61365*exp(17.502*U72/(240.97+U72))/(CB72+CC72)+BW72)/2)/(1000*0.61365*exp(17.502*U72/(240.97+U72))/(CB72+CC72)-BW72)</f>
        <v>0</v>
      </c>
      <c r="R72">
        <f>1/((BQ72+1)/(O72/1.6)+1/(P72/1.37)) + BQ72/((BQ72+1)/(O72/1.6) + BQ72/(P72/1.37))</f>
        <v>0</v>
      </c>
      <c r="S72">
        <f>(BM72*BO72)</f>
        <v>0</v>
      </c>
      <c r="T72">
        <f>(CD72+(S72+2*0.95*5.67E-8*(((CD72+$B$7)+273)^4-(CD72+273)^4)-44100*I72)/(1.84*29.3*P72+8*0.95*5.67E-8*(CD72+273)^3))</f>
        <v>0</v>
      </c>
      <c r="U72">
        <f>($C$7*CE72+$D$7*CF72+$E$7*T72)</f>
        <v>0</v>
      </c>
      <c r="V72">
        <f>0.61365*exp(17.502*U72/(240.97+U72))</f>
        <v>0</v>
      </c>
      <c r="W72">
        <f>(X72/Y72*100)</f>
        <v>0</v>
      </c>
      <c r="X72">
        <f>BW72*(CB72+CC72)/1000</f>
        <v>0</v>
      </c>
      <c r="Y72">
        <f>0.61365*exp(17.502*CD72/(240.97+CD72))</f>
        <v>0</v>
      </c>
      <c r="Z72">
        <f>(V72-BW72*(CB72+CC72)/1000)</f>
        <v>0</v>
      </c>
      <c r="AA72">
        <f>(-I72*44100)</f>
        <v>0</v>
      </c>
      <c r="AB72">
        <f>2*29.3*P72*0.92*(CD72-U72)</f>
        <v>0</v>
      </c>
      <c r="AC72">
        <f>2*0.95*5.67E-8*(((CD72+$B$7)+273)^4-(U72+273)^4)</f>
        <v>0</v>
      </c>
      <c r="AD72">
        <f>S72+AC72+AA72+AB72</f>
        <v>0</v>
      </c>
      <c r="AE72">
        <v>0</v>
      </c>
      <c r="AF72">
        <v>0</v>
      </c>
      <c r="AG72">
        <f>IF(AE72*$H$13&gt;=AI72,1.0,(AI72/(AI72-AE72*$H$13)))</f>
        <v>0</v>
      </c>
      <c r="AH72">
        <f>(AG72-1)*100</f>
        <v>0</v>
      </c>
      <c r="AI72">
        <f>MAX(0,($B$13+$C$13*CI72)/(1+$D$13*CI72)*CB72/(CD72+273)*$E$13)</f>
        <v>0</v>
      </c>
      <c r="AJ72" t="s">
        <v>291</v>
      </c>
      <c r="AK72">
        <v>15552.9</v>
      </c>
      <c r="AL72">
        <v>715.476923076923</v>
      </c>
      <c r="AM72">
        <v>3262.08</v>
      </c>
      <c r="AN72">
        <f>AM72-AL72</f>
        <v>0</v>
      </c>
      <c r="AO72">
        <f>AN72/AM72</f>
        <v>0</v>
      </c>
      <c r="AP72">
        <v>-0.577747479816223</v>
      </c>
      <c r="AQ72" t="s">
        <v>550</v>
      </c>
      <c r="AR72">
        <v>15404.4</v>
      </c>
      <c r="AS72">
        <v>1314.9144</v>
      </c>
      <c r="AT72">
        <v>1638.23</v>
      </c>
      <c r="AU72">
        <f>1-AS72/AT72</f>
        <v>0</v>
      </c>
      <c r="AV72">
        <v>0.5</v>
      </c>
      <c r="AW72">
        <f>BM72</f>
        <v>0</v>
      </c>
      <c r="AX72">
        <f>J72</f>
        <v>0</v>
      </c>
      <c r="AY72">
        <f>AU72*AV72*AW72</f>
        <v>0</v>
      </c>
      <c r="AZ72">
        <f>BE72/AT72</f>
        <v>0</v>
      </c>
      <c r="BA72">
        <f>(AX72-AP72)/AW72</f>
        <v>0</v>
      </c>
      <c r="BB72">
        <f>(AM72-AT72)/AT72</f>
        <v>0</v>
      </c>
      <c r="BC72" t="s">
        <v>551</v>
      </c>
      <c r="BD72">
        <v>759.17</v>
      </c>
      <c r="BE72">
        <f>AT72-BD72</f>
        <v>0</v>
      </c>
      <c r="BF72">
        <f>(AT72-AS72)/(AT72-BD72)</f>
        <v>0</v>
      </c>
      <c r="BG72">
        <f>(AM72-AT72)/(AM72-BD72)</f>
        <v>0</v>
      </c>
      <c r="BH72">
        <f>(AT72-AS72)/(AT72-AL72)</f>
        <v>0</v>
      </c>
      <c r="BI72">
        <f>(AM72-AT72)/(AM72-AL72)</f>
        <v>0</v>
      </c>
      <c r="BJ72">
        <f>(BF72*BD72/AS72)</f>
        <v>0</v>
      </c>
      <c r="BK72">
        <f>(1-BJ72)</f>
        <v>0</v>
      </c>
      <c r="BL72">
        <f>$B$11*CJ72+$C$11*CK72+$F$11*CL72*(1-CO72)</f>
        <v>0</v>
      </c>
      <c r="BM72">
        <f>BL72*BN72</f>
        <v>0</v>
      </c>
      <c r="BN72">
        <f>($B$11*$D$9+$C$11*$D$9+$F$11*((CY72+CQ72)/MAX(CY72+CQ72+CZ72, 0.1)*$I$9+CZ72/MAX(CY72+CQ72+CZ72, 0.1)*$J$9))/($B$11+$C$11+$F$11)</f>
        <v>0</v>
      </c>
      <c r="BO72">
        <f>($B$11*$K$9+$C$11*$K$9+$F$11*((CY72+CQ72)/MAX(CY72+CQ72+CZ72, 0.1)*$P$9+CZ72/MAX(CY72+CQ72+CZ72, 0.1)*$Q$9))/($B$11+$C$11+$F$11)</f>
        <v>0</v>
      </c>
      <c r="BP72">
        <v>6</v>
      </c>
      <c r="BQ72">
        <v>0.5</v>
      </c>
      <c r="BR72" t="s">
        <v>294</v>
      </c>
      <c r="BS72">
        <v>2</v>
      </c>
      <c r="BT72">
        <v>1603835052.35</v>
      </c>
      <c r="BU72">
        <v>380.874933333333</v>
      </c>
      <c r="BV72">
        <v>400.0166</v>
      </c>
      <c r="BW72">
        <v>33.1994933333333</v>
      </c>
      <c r="BX72">
        <v>27.4469766666667</v>
      </c>
      <c r="BY72">
        <v>380.801833333333</v>
      </c>
      <c r="BZ72">
        <v>32.9003433333333</v>
      </c>
      <c r="CA72">
        <v>500.009333333333</v>
      </c>
      <c r="CB72">
        <v>101.574733333333</v>
      </c>
      <c r="CC72">
        <v>0.0999651233333333</v>
      </c>
      <c r="CD72">
        <v>35.7987566666667</v>
      </c>
      <c r="CE72">
        <v>34.79478</v>
      </c>
      <c r="CF72">
        <v>999.9</v>
      </c>
      <c r="CG72">
        <v>0</v>
      </c>
      <c r="CH72">
        <v>0</v>
      </c>
      <c r="CI72">
        <v>10001.89</v>
      </c>
      <c r="CJ72">
        <v>0</v>
      </c>
      <c r="CK72">
        <v>296.9033</v>
      </c>
      <c r="CL72">
        <v>1299.95066666667</v>
      </c>
      <c r="CM72">
        <v>0.8999993</v>
      </c>
      <c r="CN72">
        <v>0.10000053</v>
      </c>
      <c r="CO72">
        <v>0</v>
      </c>
      <c r="CP72">
        <v>1325.485</v>
      </c>
      <c r="CQ72">
        <v>4.99979</v>
      </c>
      <c r="CR72">
        <v>17219.6766666667</v>
      </c>
      <c r="CS72">
        <v>11050.8633333333</v>
      </c>
      <c r="CT72">
        <v>47.0206666666667</v>
      </c>
      <c r="CU72">
        <v>49.25</v>
      </c>
      <c r="CV72">
        <v>47.9958</v>
      </c>
      <c r="CW72">
        <v>48.5851</v>
      </c>
      <c r="CX72">
        <v>48.9874</v>
      </c>
      <c r="CY72">
        <v>1165.45333333333</v>
      </c>
      <c r="CZ72">
        <v>129.497333333333</v>
      </c>
      <c r="DA72">
        <v>0</v>
      </c>
      <c r="DB72">
        <v>101.399999856949</v>
      </c>
      <c r="DC72">
        <v>0</v>
      </c>
      <c r="DD72">
        <v>1314.9144</v>
      </c>
      <c r="DE72">
        <v>-889.511539790422</v>
      </c>
      <c r="DF72">
        <v>-11491.4769404419</v>
      </c>
      <c r="DG72">
        <v>17083.604</v>
      </c>
      <c r="DH72">
        <v>15</v>
      </c>
      <c r="DI72">
        <v>1603833077.5</v>
      </c>
      <c r="DJ72" t="s">
        <v>498</v>
      </c>
      <c r="DK72">
        <v>1603833072</v>
      </c>
      <c r="DL72">
        <v>1603833077.5</v>
      </c>
      <c r="DM72">
        <v>5</v>
      </c>
      <c r="DN72">
        <v>-0.087</v>
      </c>
      <c r="DO72">
        <v>-0.108</v>
      </c>
      <c r="DP72">
        <v>0.077</v>
      </c>
      <c r="DQ72">
        <v>0.155</v>
      </c>
      <c r="DR72">
        <v>400</v>
      </c>
      <c r="DS72">
        <v>30</v>
      </c>
      <c r="DT72">
        <v>0.2</v>
      </c>
      <c r="DU72">
        <v>0.02</v>
      </c>
      <c r="DV72">
        <v>14.032844943204</v>
      </c>
      <c r="DW72">
        <v>3.4076792749233</v>
      </c>
      <c r="DX72">
        <v>0.256301795487827</v>
      </c>
      <c r="DY72">
        <v>0</v>
      </c>
      <c r="DZ72">
        <v>-19.1123258064516</v>
      </c>
      <c r="EA72">
        <v>-5.1261967741935</v>
      </c>
      <c r="EB72">
        <v>0.395355961265567</v>
      </c>
      <c r="EC72">
        <v>0</v>
      </c>
      <c r="ED72">
        <v>5.73745677419355</v>
      </c>
      <c r="EE72">
        <v>2.92285790322579</v>
      </c>
      <c r="EF72">
        <v>0.220928403471717</v>
      </c>
      <c r="EG72">
        <v>0</v>
      </c>
      <c r="EH72">
        <v>0</v>
      </c>
      <c r="EI72">
        <v>3</v>
      </c>
      <c r="EJ72" t="s">
        <v>349</v>
      </c>
      <c r="EK72">
        <v>100</v>
      </c>
      <c r="EL72">
        <v>100</v>
      </c>
      <c r="EM72">
        <v>0.073</v>
      </c>
      <c r="EN72">
        <v>0.308</v>
      </c>
      <c r="EO72">
        <v>-0.0759649533983909</v>
      </c>
      <c r="EP72">
        <v>0.000608231501840576</v>
      </c>
      <c r="EQ72">
        <v>-6.15721122119998e-07</v>
      </c>
      <c r="ER72">
        <v>1.2304956265122e-10</v>
      </c>
      <c r="ES72">
        <v>0.154960000000003</v>
      </c>
      <c r="ET72">
        <v>0</v>
      </c>
      <c r="EU72">
        <v>0</v>
      </c>
      <c r="EV72">
        <v>0</v>
      </c>
      <c r="EW72">
        <v>4</v>
      </c>
      <c r="EX72">
        <v>2168</v>
      </c>
      <c r="EY72">
        <v>1</v>
      </c>
      <c r="EZ72">
        <v>28</v>
      </c>
      <c r="FA72">
        <v>33.1</v>
      </c>
      <c r="FB72">
        <v>33</v>
      </c>
      <c r="FC72">
        <v>2</v>
      </c>
      <c r="FD72">
        <v>510.486</v>
      </c>
      <c r="FE72">
        <v>129.992</v>
      </c>
      <c r="FF72">
        <v>34.6363</v>
      </c>
      <c r="FG72">
        <v>30.8411</v>
      </c>
      <c r="FH72">
        <v>30.0001</v>
      </c>
      <c r="FI72">
        <v>30.7693</v>
      </c>
      <c r="FJ72">
        <v>30.7278</v>
      </c>
      <c r="FK72">
        <v>20.1927</v>
      </c>
      <c r="FL72">
        <v>0</v>
      </c>
      <c r="FM72">
        <v>100</v>
      </c>
      <c r="FN72">
        <v>-999.9</v>
      </c>
      <c r="FO72">
        <v>400</v>
      </c>
      <c r="FP72">
        <v>37.275</v>
      </c>
      <c r="FQ72">
        <v>101.39</v>
      </c>
      <c r="FR72">
        <v>101.205</v>
      </c>
    </row>
    <row r="73" spans="1:174">
      <c r="A73">
        <v>57</v>
      </c>
      <c r="B73">
        <v>1603835121.1</v>
      </c>
      <c r="C73">
        <v>9301.59999990463</v>
      </c>
      <c r="D73" t="s">
        <v>552</v>
      </c>
      <c r="E73" t="s">
        <v>553</v>
      </c>
      <c r="F73" t="s">
        <v>549</v>
      </c>
      <c r="G73" t="s">
        <v>370</v>
      </c>
      <c r="H73">
        <v>1603835114.85</v>
      </c>
      <c r="I73">
        <f>CA73*AG73*(BW73-BX73)/(100*BP73*(1000-AG73*BW73))</f>
        <v>0</v>
      </c>
      <c r="J73">
        <f>CA73*AG73*(BV73-BU73*(1000-AG73*BX73)/(1000-AG73*BW73))/(100*BP73)</f>
        <v>0</v>
      </c>
      <c r="K73">
        <f>BU73 - IF(AG73&gt;1, J73*BP73*100.0/(AI73*CI73), 0)</f>
        <v>0</v>
      </c>
      <c r="L73">
        <f>((R73-I73/2)*K73-J73)/(R73+I73/2)</f>
        <v>0</v>
      </c>
      <c r="M73">
        <f>L73*(CB73+CC73)/1000.0</f>
        <v>0</v>
      </c>
      <c r="N73">
        <f>(BU73 - IF(AG73&gt;1, J73*BP73*100.0/(AI73*CI73), 0))*(CB73+CC73)/1000.0</f>
        <v>0</v>
      </c>
      <c r="O73">
        <f>2.0/((1/Q73-1/P73)+SIGN(Q73)*SQRT((1/Q73-1/P73)*(1/Q73-1/P73) + 4*BQ73/((BQ73+1)*(BQ73+1))*(2*1/Q73*1/P73-1/P73*1/P73)))</f>
        <v>0</v>
      </c>
      <c r="P73">
        <f>IF(LEFT(BR73,1)&lt;&gt;"0",IF(LEFT(BR73,1)="1",3.0,BS73),$D$5+$E$5*(CI73*CB73/($K$5*1000))+$F$5*(CI73*CB73/($K$5*1000))*MAX(MIN(BP73,$J$5),$I$5)*MAX(MIN(BP73,$J$5),$I$5)+$G$5*MAX(MIN(BP73,$J$5),$I$5)*(CI73*CB73/($K$5*1000))+$H$5*(CI73*CB73/($K$5*1000))*(CI73*CB73/($K$5*1000)))</f>
        <v>0</v>
      </c>
      <c r="Q73">
        <f>I73*(1000-(1000*0.61365*exp(17.502*U73/(240.97+U73))/(CB73+CC73)+BW73)/2)/(1000*0.61365*exp(17.502*U73/(240.97+U73))/(CB73+CC73)-BW73)</f>
        <v>0</v>
      </c>
      <c r="R73">
        <f>1/((BQ73+1)/(O73/1.6)+1/(P73/1.37)) + BQ73/((BQ73+1)/(O73/1.6) + BQ73/(P73/1.37))</f>
        <v>0</v>
      </c>
      <c r="S73">
        <f>(BM73*BO73)</f>
        <v>0</v>
      </c>
      <c r="T73">
        <f>(CD73+(S73+2*0.95*5.67E-8*(((CD73+$B$7)+273)^4-(CD73+273)^4)-44100*I73)/(1.84*29.3*P73+8*0.95*5.67E-8*(CD73+273)^3))</f>
        <v>0</v>
      </c>
      <c r="U73">
        <f>($C$7*CE73+$D$7*CF73+$E$7*T73)</f>
        <v>0</v>
      </c>
      <c r="V73">
        <f>0.61365*exp(17.502*U73/(240.97+U73))</f>
        <v>0</v>
      </c>
      <c r="W73">
        <f>(X73/Y73*100)</f>
        <v>0</v>
      </c>
      <c r="X73">
        <f>BW73*(CB73+CC73)/1000</f>
        <v>0</v>
      </c>
      <c r="Y73">
        <f>0.61365*exp(17.502*CD73/(240.97+CD73))</f>
        <v>0</v>
      </c>
      <c r="Z73">
        <f>(V73-BW73*(CB73+CC73)/1000)</f>
        <v>0</v>
      </c>
      <c r="AA73">
        <f>(-I73*44100)</f>
        <v>0</v>
      </c>
      <c r="AB73">
        <f>2*29.3*P73*0.92*(CD73-U73)</f>
        <v>0</v>
      </c>
      <c r="AC73">
        <f>2*0.95*5.67E-8*(((CD73+$B$7)+273)^4-(U73+273)^4)</f>
        <v>0</v>
      </c>
      <c r="AD73">
        <f>S73+AC73+AA73+AB73</f>
        <v>0</v>
      </c>
      <c r="AE73">
        <v>0</v>
      </c>
      <c r="AF73">
        <v>0</v>
      </c>
      <c r="AG73">
        <f>IF(AE73*$H$13&gt;=AI73,1.0,(AI73/(AI73-AE73*$H$13)))</f>
        <v>0</v>
      </c>
      <c r="AH73">
        <f>(AG73-1)*100</f>
        <v>0</v>
      </c>
      <c r="AI73">
        <f>MAX(0,($B$13+$C$13*CI73)/(1+$D$13*CI73)*CB73/(CD73+273)*$E$13)</f>
        <v>0</v>
      </c>
      <c r="AJ73" t="s">
        <v>291</v>
      </c>
      <c r="AK73">
        <v>15552.9</v>
      </c>
      <c r="AL73">
        <v>715.476923076923</v>
      </c>
      <c r="AM73">
        <v>3262.08</v>
      </c>
      <c r="AN73">
        <f>AM73-AL73</f>
        <v>0</v>
      </c>
      <c r="AO73">
        <f>AN73/AM73</f>
        <v>0</v>
      </c>
      <c r="AP73">
        <v>-0.577747479816223</v>
      </c>
      <c r="AQ73" t="s">
        <v>554</v>
      </c>
      <c r="AR73">
        <v>15405.9</v>
      </c>
      <c r="AS73">
        <v>1417.25518518518</v>
      </c>
      <c r="AT73">
        <v>2000.06</v>
      </c>
      <c r="AU73">
        <f>1-AS73/AT73</f>
        <v>0</v>
      </c>
      <c r="AV73">
        <v>0.5</v>
      </c>
      <c r="AW73">
        <f>BM73</f>
        <v>0</v>
      </c>
      <c r="AX73">
        <f>J73</f>
        <v>0</v>
      </c>
      <c r="AY73">
        <f>AU73*AV73*AW73</f>
        <v>0</v>
      </c>
      <c r="AZ73">
        <f>BE73/AT73</f>
        <v>0</v>
      </c>
      <c r="BA73">
        <f>(AX73-AP73)/AW73</f>
        <v>0</v>
      </c>
      <c r="BB73">
        <f>(AM73-AT73)/AT73</f>
        <v>0</v>
      </c>
      <c r="BC73" t="s">
        <v>555</v>
      </c>
      <c r="BD73">
        <v>830.44</v>
      </c>
      <c r="BE73">
        <f>AT73-BD73</f>
        <v>0</v>
      </c>
      <c r="BF73">
        <f>(AT73-AS73)/(AT73-BD73)</f>
        <v>0</v>
      </c>
      <c r="BG73">
        <f>(AM73-AT73)/(AM73-BD73)</f>
        <v>0</v>
      </c>
      <c r="BH73">
        <f>(AT73-AS73)/(AT73-AL73)</f>
        <v>0</v>
      </c>
      <c r="BI73">
        <f>(AM73-AT73)/(AM73-AL73)</f>
        <v>0</v>
      </c>
      <c r="BJ73">
        <f>(BF73*BD73/AS73)</f>
        <v>0</v>
      </c>
      <c r="BK73">
        <f>(1-BJ73)</f>
        <v>0</v>
      </c>
      <c r="BL73">
        <f>$B$11*CJ73+$C$11*CK73+$F$11*CL73*(1-CO73)</f>
        <v>0</v>
      </c>
      <c r="BM73">
        <f>BL73*BN73</f>
        <v>0</v>
      </c>
      <c r="BN73">
        <f>($B$11*$D$9+$C$11*$D$9+$F$11*((CY73+CQ73)/MAX(CY73+CQ73+CZ73, 0.1)*$I$9+CZ73/MAX(CY73+CQ73+CZ73, 0.1)*$J$9))/($B$11+$C$11+$F$11)</f>
        <v>0</v>
      </c>
      <c r="BO73">
        <f>($B$11*$K$9+$C$11*$K$9+$F$11*((CY73+CQ73)/MAX(CY73+CQ73+CZ73, 0.1)*$P$9+CZ73/MAX(CY73+CQ73+CZ73, 0.1)*$Q$9))/($B$11+$C$11+$F$11)</f>
        <v>0</v>
      </c>
      <c r="BP73">
        <v>6</v>
      </c>
      <c r="BQ73">
        <v>0.5</v>
      </c>
      <c r="BR73" t="s">
        <v>294</v>
      </c>
      <c r="BS73">
        <v>2</v>
      </c>
      <c r="BT73">
        <v>1603835114.85</v>
      </c>
      <c r="BU73">
        <v>383.427125</v>
      </c>
      <c r="BV73">
        <v>400.000875</v>
      </c>
      <c r="BW73">
        <v>33.4655541666667</v>
      </c>
      <c r="BX73">
        <v>27.2785291666667</v>
      </c>
      <c r="BY73">
        <v>383.353375</v>
      </c>
      <c r="BZ73">
        <v>33.1577166666667</v>
      </c>
      <c r="CA73">
        <v>500.009208333333</v>
      </c>
      <c r="CB73">
        <v>101.566708333333</v>
      </c>
      <c r="CC73">
        <v>0.0999478791666667</v>
      </c>
      <c r="CD73">
        <v>35.8217416666667</v>
      </c>
      <c r="CE73">
        <v>35.0420291666667</v>
      </c>
      <c r="CF73">
        <v>999.9</v>
      </c>
      <c r="CG73">
        <v>0</v>
      </c>
      <c r="CH73">
        <v>0</v>
      </c>
      <c r="CI73">
        <v>9996.61083333333</v>
      </c>
      <c r="CJ73">
        <v>0</v>
      </c>
      <c r="CK73">
        <v>283.52375</v>
      </c>
      <c r="CL73">
        <v>867.744403554167</v>
      </c>
      <c r="CM73">
        <v>0.600000875</v>
      </c>
      <c r="CN73">
        <v>0.0666659083333333</v>
      </c>
      <c r="CO73">
        <v>0.0416666666666667</v>
      </c>
      <c r="CP73">
        <v>1469.38041666667</v>
      </c>
      <c r="CQ73">
        <v>3.1436179625</v>
      </c>
      <c r="CR73">
        <v>16717.875</v>
      </c>
      <c r="CS73">
        <v>7374.28333333333</v>
      </c>
      <c r="CT73">
        <v>47.3850833333333</v>
      </c>
      <c r="CU73">
        <v>49.375</v>
      </c>
      <c r="CV73">
        <v>48.1326666666667</v>
      </c>
      <c r="CW73">
        <v>48.74475</v>
      </c>
      <c r="CX73">
        <v>49.1353333333333</v>
      </c>
      <c r="CY73">
        <v>777.137916666667</v>
      </c>
      <c r="CZ73">
        <v>86.3479166666667</v>
      </c>
      <c r="DA73">
        <v>1.115</v>
      </c>
      <c r="DB73">
        <v>16.5</v>
      </c>
      <c r="DC73">
        <v>1.5</v>
      </c>
      <c r="DD73">
        <v>1417.25518518518</v>
      </c>
      <c r="DE73">
        <v>3120.5723828857</v>
      </c>
      <c r="DF73">
        <v>-3800.08871694245</v>
      </c>
      <c r="DG73">
        <v>19064.8866666667</v>
      </c>
      <c r="DH73">
        <v>15</v>
      </c>
      <c r="DI73">
        <v>1603833077.5</v>
      </c>
      <c r="DJ73" t="s">
        <v>498</v>
      </c>
      <c r="DK73">
        <v>1603833072</v>
      </c>
      <c r="DL73">
        <v>1603833077.5</v>
      </c>
      <c r="DM73">
        <v>5</v>
      </c>
      <c r="DN73">
        <v>-0.087</v>
      </c>
      <c r="DO73">
        <v>-0.108</v>
      </c>
      <c r="DP73">
        <v>0.077</v>
      </c>
      <c r="DQ73">
        <v>0.155</v>
      </c>
      <c r="DR73">
        <v>400</v>
      </c>
      <c r="DS73">
        <v>30</v>
      </c>
      <c r="DT73">
        <v>0.2</v>
      </c>
      <c r="DU73">
        <v>0.02</v>
      </c>
      <c r="DV73">
        <v>11.9236906813108</v>
      </c>
      <c r="DW73">
        <v>-8.00743566018639</v>
      </c>
      <c r="DX73">
        <v>0.717591235662788</v>
      </c>
      <c r="DY73">
        <v>0</v>
      </c>
      <c r="DZ73">
        <v>-16.6809774193548</v>
      </c>
      <c r="EA73">
        <v>7.49207419354839</v>
      </c>
      <c r="EB73">
        <v>0.788817796824392</v>
      </c>
      <c r="EC73">
        <v>0</v>
      </c>
      <c r="ED73">
        <v>6.02735935483871</v>
      </c>
      <c r="EE73">
        <v>3.30308177419354</v>
      </c>
      <c r="EF73">
        <v>0.320489041219071</v>
      </c>
      <c r="EG73">
        <v>0</v>
      </c>
      <c r="EH73">
        <v>0</v>
      </c>
      <c r="EI73">
        <v>3</v>
      </c>
      <c r="EJ73" t="s">
        <v>349</v>
      </c>
      <c r="EK73">
        <v>100</v>
      </c>
      <c r="EL73">
        <v>100</v>
      </c>
      <c r="EM73">
        <v>0.074</v>
      </c>
      <c r="EN73">
        <v>0.3071</v>
      </c>
      <c r="EO73">
        <v>-0.0759649533983909</v>
      </c>
      <c r="EP73">
        <v>0.000608231501840576</v>
      </c>
      <c r="EQ73">
        <v>-6.15721122119998e-07</v>
      </c>
      <c r="ER73">
        <v>1.2304956265122e-10</v>
      </c>
      <c r="ES73">
        <v>0.154960000000003</v>
      </c>
      <c r="ET73">
        <v>0</v>
      </c>
      <c r="EU73">
        <v>0</v>
      </c>
      <c r="EV73">
        <v>0</v>
      </c>
      <c r="EW73">
        <v>4</v>
      </c>
      <c r="EX73">
        <v>2168</v>
      </c>
      <c r="EY73">
        <v>1</v>
      </c>
      <c r="EZ73">
        <v>28</v>
      </c>
      <c r="FA73">
        <v>34.2</v>
      </c>
      <c r="FB73">
        <v>34.1</v>
      </c>
      <c r="FC73">
        <v>2</v>
      </c>
      <c r="FD73">
        <v>510.449</v>
      </c>
      <c r="FE73">
        <v>132.527</v>
      </c>
      <c r="FF73">
        <v>34.5567</v>
      </c>
      <c r="FG73">
        <v>30.8431</v>
      </c>
      <c r="FH73">
        <v>30.0007</v>
      </c>
      <c r="FI73">
        <v>30.7326</v>
      </c>
      <c r="FJ73">
        <v>30.6979</v>
      </c>
      <c r="FK73">
        <v>20.1909</v>
      </c>
      <c r="FL73">
        <v>0</v>
      </c>
      <c r="FM73">
        <v>100</v>
      </c>
      <c r="FN73">
        <v>-999.9</v>
      </c>
      <c r="FO73">
        <v>400</v>
      </c>
      <c r="FP73">
        <v>31.4678</v>
      </c>
      <c r="FQ73">
        <v>101.369</v>
      </c>
      <c r="FR73">
        <v>101.189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2020-10-27T14:49:25Z</dcterms:created>
  <dcterms:modified xsi:type="dcterms:W3CDTF">2020-10-27T14:49:25Z</dcterms:modified>
</cp:coreProperties>
</file>