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Documents\Forrestel Lab\GH Drydown\Data\6800\Loaner\"/>
    </mc:Choice>
  </mc:AlternateContent>
  <xr:revisionPtr revIDLastSave="0" documentId="13_ncr:1_{3B443B0E-C9F3-4E9A-BA52-4EEC6899FE2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n6DvVAZpk++dkOG03wPgN5vYQTQ=="/>
    </ext>
  </extLst>
</workbook>
</file>

<file path=xl/calcChain.xml><?xml version="1.0" encoding="utf-8"?>
<calcChain xmlns="http://schemas.openxmlformats.org/spreadsheetml/2006/main">
  <c r="BO44" i="1" l="1"/>
  <c r="BN44" i="1"/>
  <c r="BM44" i="1" s="1"/>
  <c r="BL44" i="1"/>
  <c r="BK44" i="1"/>
  <c r="BJ44" i="1"/>
  <c r="BI44" i="1"/>
  <c r="BH44" i="1"/>
  <c r="BG44" i="1"/>
  <c r="BF44" i="1"/>
  <c r="BE44" i="1"/>
  <c r="BA44" i="1"/>
  <c r="AU44" i="1"/>
  <c r="AO44" i="1"/>
  <c r="AJ44" i="1"/>
  <c r="AH44" i="1"/>
  <c r="Z44" i="1"/>
  <c r="Y44" i="1"/>
  <c r="X44" i="1"/>
  <c r="Q44" i="1"/>
  <c r="BO43" i="1"/>
  <c r="BN43" i="1"/>
  <c r="BL43" i="1"/>
  <c r="BM43" i="1" s="1"/>
  <c r="AW43" i="1" s="1"/>
  <c r="BI43" i="1"/>
  <c r="BH43" i="1"/>
  <c r="BG43" i="1"/>
  <c r="BF43" i="1"/>
  <c r="BJ43" i="1" s="1"/>
  <c r="BK43" i="1" s="1"/>
  <c r="BE43" i="1"/>
  <c r="BA43" i="1"/>
  <c r="AU43" i="1"/>
  <c r="AO43" i="1"/>
  <c r="AJ43" i="1"/>
  <c r="AI43" i="1"/>
  <c r="AH43" i="1"/>
  <c r="J43" i="1" s="1"/>
  <c r="I43" i="1" s="1"/>
  <c r="Z43" i="1"/>
  <c r="Y43" i="1"/>
  <c r="X43" i="1" s="1"/>
  <c r="T43" i="1"/>
  <c r="Q43" i="1"/>
  <c r="O43" i="1"/>
  <c r="L43" i="1"/>
  <c r="K43" i="1"/>
  <c r="AX43" i="1" s="1"/>
  <c r="BO42" i="1"/>
  <c r="BN42" i="1"/>
  <c r="BM42" i="1" s="1"/>
  <c r="T42" i="1" s="1"/>
  <c r="BL42" i="1"/>
  <c r="BJ42" i="1"/>
  <c r="BK42" i="1" s="1"/>
  <c r="BI42" i="1"/>
  <c r="BH42" i="1"/>
  <c r="BG42" i="1"/>
  <c r="BF42" i="1"/>
  <c r="BE42" i="1"/>
  <c r="BA42" i="1"/>
  <c r="AU42" i="1"/>
  <c r="AO42" i="1"/>
  <c r="AJ42" i="1"/>
  <c r="AH42" i="1"/>
  <c r="Z42" i="1"/>
  <c r="Y42" i="1"/>
  <c r="X42" i="1"/>
  <c r="Q42" i="1"/>
  <c r="O42" i="1"/>
  <c r="BO41" i="1"/>
  <c r="BN41" i="1"/>
  <c r="BL41" i="1"/>
  <c r="BM41" i="1" s="1"/>
  <c r="AW41" i="1" s="1"/>
  <c r="BI41" i="1"/>
  <c r="BH41" i="1"/>
  <c r="BG41" i="1"/>
  <c r="BF41" i="1"/>
  <c r="BJ41" i="1" s="1"/>
  <c r="BK41" i="1" s="1"/>
  <c r="BE41" i="1"/>
  <c r="BA41" i="1"/>
  <c r="AU41" i="1"/>
  <c r="AY41" i="1" s="1"/>
  <c r="AO41" i="1"/>
  <c r="AJ41" i="1"/>
  <c r="AI41" i="1"/>
  <c r="AH41" i="1"/>
  <c r="J41" i="1" s="1"/>
  <c r="I41" i="1" s="1"/>
  <c r="Z41" i="1"/>
  <c r="Y41" i="1"/>
  <c r="X41" i="1" s="1"/>
  <c r="T41" i="1"/>
  <c r="Q41" i="1"/>
  <c r="O41" i="1"/>
  <c r="L41" i="1"/>
  <c r="K41" i="1"/>
  <c r="AX41" i="1" s="1"/>
  <c r="AZ41" i="1" s="1"/>
  <c r="BO40" i="1"/>
  <c r="BN40" i="1"/>
  <c r="BM40" i="1" s="1"/>
  <c r="T40" i="1" s="1"/>
  <c r="BL40" i="1"/>
  <c r="BI40" i="1"/>
  <c r="BH40" i="1"/>
  <c r="BG40" i="1"/>
  <c r="BF40" i="1"/>
  <c r="BJ40" i="1" s="1"/>
  <c r="BK40" i="1" s="1"/>
  <c r="BE40" i="1"/>
  <c r="BA40" i="1"/>
  <c r="AW40" i="1"/>
  <c r="AY40" i="1" s="1"/>
  <c r="AU40" i="1"/>
  <c r="AO40" i="1"/>
  <c r="AJ40" i="1"/>
  <c r="AH40" i="1"/>
  <c r="Z40" i="1"/>
  <c r="Y40" i="1"/>
  <c r="X40" i="1"/>
  <c r="Q40" i="1"/>
  <c r="O40" i="1"/>
  <c r="BO39" i="1"/>
  <c r="BN39" i="1"/>
  <c r="BL39" i="1"/>
  <c r="BJ39" i="1"/>
  <c r="BK39" i="1" s="1"/>
  <c r="BI39" i="1"/>
  <c r="BH39" i="1"/>
  <c r="BG39" i="1"/>
  <c r="BF39" i="1"/>
  <c r="BE39" i="1"/>
  <c r="BA39" i="1"/>
  <c r="AU39" i="1"/>
  <c r="AO39" i="1"/>
  <c r="AJ39" i="1"/>
  <c r="AI39" i="1"/>
  <c r="AH39" i="1"/>
  <c r="J39" i="1" s="1"/>
  <c r="AB39" i="1"/>
  <c r="Z39" i="1"/>
  <c r="Y39" i="1"/>
  <c r="X39" i="1" s="1"/>
  <c r="Q39" i="1"/>
  <c r="O39" i="1"/>
  <c r="L39" i="1"/>
  <c r="K39" i="1"/>
  <c r="AX39" i="1" s="1"/>
  <c r="I39" i="1"/>
  <c r="BO38" i="1"/>
  <c r="BN38" i="1"/>
  <c r="BM38" i="1" s="1"/>
  <c r="T38" i="1" s="1"/>
  <c r="BL38" i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/>
  <c r="K38" i="1" s="1"/>
  <c r="AX38" i="1" s="1"/>
  <c r="Z38" i="1"/>
  <c r="Y38" i="1"/>
  <c r="X38" i="1"/>
  <c r="Q38" i="1"/>
  <c r="BO37" i="1"/>
  <c r="BN37" i="1"/>
  <c r="BL37" i="1"/>
  <c r="BJ37" i="1"/>
  <c r="BK37" i="1" s="1"/>
  <c r="BI37" i="1"/>
  <c r="BH37" i="1"/>
  <c r="BG37" i="1"/>
  <c r="BF37" i="1"/>
  <c r="BE37" i="1"/>
  <c r="BA37" i="1"/>
  <c r="AU37" i="1"/>
  <c r="AO37" i="1"/>
  <c r="AJ37" i="1"/>
  <c r="AI37" i="1"/>
  <c r="AH37" i="1"/>
  <c r="J37" i="1" s="1"/>
  <c r="AB37" i="1"/>
  <c r="Z37" i="1"/>
  <c r="Y37" i="1"/>
  <c r="X37" i="1" s="1"/>
  <c r="Q37" i="1"/>
  <c r="O37" i="1"/>
  <c r="L37" i="1"/>
  <c r="K37" i="1"/>
  <c r="AX37" i="1" s="1"/>
  <c r="I37" i="1"/>
  <c r="BO36" i="1"/>
  <c r="BN36" i="1"/>
  <c r="BL36" i="1"/>
  <c r="BJ36" i="1"/>
  <c r="BK36" i="1" s="1"/>
  <c r="BI36" i="1"/>
  <c r="BH36" i="1"/>
  <c r="BG36" i="1"/>
  <c r="BF36" i="1"/>
  <c r="BE36" i="1"/>
  <c r="BA36" i="1"/>
  <c r="AU36" i="1"/>
  <c r="AO36" i="1"/>
  <c r="AJ36" i="1"/>
  <c r="AH36" i="1"/>
  <c r="Z36" i="1"/>
  <c r="Y36" i="1"/>
  <c r="X36" i="1"/>
  <c r="Q36" i="1"/>
  <c r="BO35" i="1"/>
  <c r="BN35" i="1"/>
  <c r="BL35" i="1"/>
  <c r="BJ35" i="1"/>
  <c r="BK35" i="1" s="1"/>
  <c r="BI35" i="1"/>
  <c r="BH35" i="1"/>
  <c r="BG35" i="1"/>
  <c r="BF35" i="1"/>
  <c r="BE35" i="1"/>
  <c r="BA35" i="1"/>
  <c r="AU35" i="1"/>
  <c r="AO35" i="1"/>
  <c r="AJ35" i="1"/>
  <c r="AI35" i="1"/>
  <c r="AH35" i="1"/>
  <c r="J35" i="1" s="1"/>
  <c r="Z35" i="1"/>
  <c r="Y35" i="1"/>
  <c r="X35" i="1" s="1"/>
  <c r="Q35" i="1"/>
  <c r="O35" i="1"/>
  <c r="L35" i="1"/>
  <c r="K35" i="1"/>
  <c r="AX35" i="1" s="1"/>
  <c r="I35" i="1"/>
  <c r="AB35" i="1" s="1"/>
  <c r="BO34" i="1"/>
  <c r="BN34" i="1"/>
  <c r="BL34" i="1"/>
  <c r="BJ34" i="1"/>
  <c r="BK34" i="1" s="1"/>
  <c r="BI34" i="1"/>
  <c r="BH34" i="1"/>
  <c r="BG34" i="1"/>
  <c r="BF34" i="1"/>
  <c r="BE34" i="1"/>
  <c r="BA34" i="1"/>
  <c r="AU34" i="1"/>
  <c r="AO34" i="1"/>
  <c r="AJ34" i="1"/>
  <c r="AH34" i="1"/>
  <c r="O34" i="1" s="1"/>
  <c r="Z34" i="1"/>
  <c r="Y34" i="1"/>
  <c r="X34" i="1"/>
  <c r="Q34" i="1"/>
  <c r="K34" i="1"/>
  <c r="AX34" i="1" s="1"/>
  <c r="BO33" i="1"/>
  <c r="BN33" i="1"/>
  <c r="BL33" i="1"/>
  <c r="BI33" i="1"/>
  <c r="BH33" i="1"/>
  <c r="BG33" i="1"/>
  <c r="BF33" i="1"/>
  <c r="BJ33" i="1" s="1"/>
  <c r="BK33" i="1" s="1"/>
  <c r="BE33" i="1"/>
  <c r="BA33" i="1"/>
  <c r="AU33" i="1"/>
  <c r="AO33" i="1"/>
  <c r="AJ33" i="1"/>
  <c r="AI33" i="1"/>
  <c r="AH33" i="1"/>
  <c r="J33" i="1" s="1"/>
  <c r="I33" i="1" s="1"/>
  <c r="Z33" i="1"/>
  <c r="Y33" i="1"/>
  <c r="X33" i="1" s="1"/>
  <c r="Q33" i="1"/>
  <c r="O33" i="1"/>
  <c r="L33" i="1"/>
  <c r="K33" i="1"/>
  <c r="AX33" i="1" s="1"/>
  <c r="BO32" i="1"/>
  <c r="BN32" i="1"/>
  <c r="BL32" i="1"/>
  <c r="BM32" i="1" s="1"/>
  <c r="T32" i="1" s="1"/>
  <c r="BJ32" i="1"/>
  <c r="BK32" i="1" s="1"/>
  <c r="BI32" i="1"/>
  <c r="BH32" i="1"/>
  <c r="BG32" i="1"/>
  <c r="BF32" i="1"/>
  <c r="BE32" i="1"/>
  <c r="BA32" i="1"/>
  <c r="AU32" i="1"/>
  <c r="AO32" i="1"/>
  <c r="AJ32" i="1"/>
  <c r="AH32" i="1"/>
  <c r="Z32" i="1"/>
  <c r="Y32" i="1"/>
  <c r="X32" i="1"/>
  <c r="Q32" i="1"/>
  <c r="L32" i="1"/>
  <c r="K32" i="1"/>
  <c r="AX32" i="1" s="1"/>
  <c r="BO31" i="1"/>
  <c r="BN31" i="1"/>
  <c r="BL31" i="1"/>
  <c r="BJ31" i="1"/>
  <c r="BK31" i="1" s="1"/>
  <c r="BI31" i="1"/>
  <c r="BH31" i="1"/>
  <c r="BG31" i="1"/>
  <c r="BF31" i="1"/>
  <c r="BE31" i="1"/>
  <c r="BA31" i="1"/>
  <c r="AU31" i="1"/>
  <c r="AO31" i="1"/>
  <c r="AJ31" i="1"/>
  <c r="AH31" i="1"/>
  <c r="J31" i="1" s="1"/>
  <c r="I31" i="1" s="1"/>
  <c r="Z31" i="1"/>
  <c r="Y31" i="1"/>
  <c r="X31" i="1"/>
  <c r="Q31" i="1"/>
  <c r="L31" i="1"/>
  <c r="K31" i="1"/>
  <c r="AX31" i="1" s="1"/>
  <c r="BO30" i="1"/>
  <c r="T30" i="1" s="1"/>
  <c r="BN30" i="1"/>
  <c r="BL30" i="1"/>
  <c r="BM30" i="1" s="1"/>
  <c r="BI30" i="1"/>
  <c r="BH30" i="1"/>
  <c r="BG30" i="1"/>
  <c r="BF30" i="1"/>
  <c r="BJ30" i="1" s="1"/>
  <c r="BK30" i="1" s="1"/>
  <c r="BE30" i="1"/>
  <c r="BA30" i="1"/>
  <c r="AW30" i="1"/>
  <c r="AZ30" i="1" s="1"/>
  <c r="AU30" i="1"/>
  <c r="AY30" i="1" s="1"/>
  <c r="AO30" i="1"/>
  <c r="AJ30" i="1"/>
  <c r="AH30" i="1"/>
  <c r="Z30" i="1"/>
  <c r="Y30" i="1"/>
  <c r="X30" i="1"/>
  <c r="Q30" i="1"/>
  <c r="O30" i="1"/>
  <c r="L30" i="1"/>
  <c r="K30" i="1"/>
  <c r="AX30" i="1" s="1"/>
  <c r="BO29" i="1"/>
  <c r="BN29" i="1"/>
  <c r="BL29" i="1"/>
  <c r="BM29" i="1" s="1"/>
  <c r="AW29" i="1" s="1"/>
  <c r="BI29" i="1"/>
  <c r="BH29" i="1"/>
  <c r="BG29" i="1"/>
  <c r="BF29" i="1"/>
  <c r="BJ29" i="1" s="1"/>
  <c r="BK29" i="1" s="1"/>
  <c r="BE29" i="1"/>
  <c r="BA29" i="1"/>
  <c r="AZ29" i="1"/>
  <c r="AU29" i="1"/>
  <c r="AY29" i="1" s="1"/>
  <c r="AO29" i="1"/>
  <c r="AJ29" i="1"/>
  <c r="AI29" i="1"/>
  <c r="AH29" i="1"/>
  <c r="J29" i="1" s="1"/>
  <c r="AB29" i="1"/>
  <c r="Z29" i="1"/>
  <c r="Y29" i="1"/>
  <c r="X29" i="1"/>
  <c r="Q29" i="1"/>
  <c r="O29" i="1"/>
  <c r="L29" i="1"/>
  <c r="K29" i="1"/>
  <c r="AX29" i="1" s="1"/>
  <c r="I29" i="1"/>
  <c r="BO28" i="1"/>
  <c r="BN28" i="1"/>
  <c r="BL28" i="1"/>
  <c r="BM28" i="1" s="1"/>
  <c r="T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/>
  <c r="Z28" i="1"/>
  <c r="Y28" i="1"/>
  <c r="X28" i="1"/>
  <c r="Q28" i="1"/>
  <c r="L28" i="1"/>
  <c r="K28" i="1"/>
  <c r="AX28" i="1" s="1"/>
  <c r="BO27" i="1"/>
  <c r="BN27" i="1"/>
  <c r="BL27" i="1"/>
  <c r="BJ27" i="1"/>
  <c r="BK27" i="1" s="1"/>
  <c r="BI27" i="1"/>
  <c r="BH27" i="1"/>
  <c r="BG27" i="1"/>
  <c r="BF27" i="1"/>
  <c r="BE27" i="1"/>
  <c r="BA27" i="1"/>
  <c r="AU27" i="1"/>
  <c r="AO27" i="1"/>
  <c r="AJ27" i="1"/>
  <c r="AH27" i="1"/>
  <c r="J27" i="1" s="1"/>
  <c r="I27" i="1" s="1"/>
  <c r="Z27" i="1"/>
  <c r="Y27" i="1"/>
  <c r="X27" i="1"/>
  <c r="Q27" i="1"/>
  <c r="L27" i="1"/>
  <c r="K27" i="1"/>
  <c r="AX27" i="1" s="1"/>
  <c r="BO26" i="1"/>
  <c r="T26" i="1" s="1"/>
  <c r="BN26" i="1"/>
  <c r="BL26" i="1"/>
  <c r="BM26" i="1" s="1"/>
  <c r="BI26" i="1"/>
  <c r="BH26" i="1"/>
  <c r="BG26" i="1"/>
  <c r="BF26" i="1"/>
  <c r="BJ26" i="1" s="1"/>
  <c r="BK26" i="1" s="1"/>
  <c r="BE26" i="1"/>
  <c r="BA26" i="1"/>
  <c r="AW26" i="1"/>
  <c r="AZ26" i="1" s="1"/>
  <c r="AU26" i="1"/>
  <c r="AY26" i="1" s="1"/>
  <c r="AO26" i="1"/>
  <c r="AJ26" i="1"/>
  <c r="AH26" i="1"/>
  <c r="Z26" i="1"/>
  <c r="Y26" i="1"/>
  <c r="X26" i="1"/>
  <c r="Q26" i="1"/>
  <c r="O26" i="1"/>
  <c r="L26" i="1"/>
  <c r="K26" i="1"/>
  <c r="AX26" i="1" s="1"/>
  <c r="BO25" i="1"/>
  <c r="BN25" i="1"/>
  <c r="BL25" i="1"/>
  <c r="BM25" i="1" s="1"/>
  <c r="T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/>
  <c r="J25" i="1" s="1"/>
  <c r="I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W24" i="1"/>
  <c r="AY24" i="1" s="1"/>
  <c r="AU24" i="1"/>
  <c r="AO24" i="1"/>
  <c r="AJ24" i="1"/>
  <c r="AH24" i="1"/>
  <c r="J24" i="1" s="1"/>
  <c r="AB24" i="1"/>
  <c r="Z24" i="1"/>
  <c r="Y24" i="1"/>
  <c r="X24" i="1"/>
  <c r="T24" i="1"/>
  <c r="Q24" i="1"/>
  <c r="L24" i="1"/>
  <c r="I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J23" i="1" s="1"/>
  <c r="I23" i="1" s="1"/>
  <c r="Z23" i="1"/>
  <c r="Y23" i="1"/>
  <c r="X23" i="1" s="1"/>
  <c r="Q23" i="1"/>
  <c r="O23" i="1"/>
  <c r="L23" i="1"/>
  <c r="BO22" i="1"/>
  <c r="BN22" i="1"/>
  <c r="BL22" i="1"/>
  <c r="BM22" i="1" s="1"/>
  <c r="T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/>
  <c r="J22" i="1" s="1"/>
  <c r="I22" i="1" s="1"/>
  <c r="Z22" i="1"/>
  <c r="Y22" i="1"/>
  <c r="X22" i="1" s="1"/>
  <c r="Q22" i="1"/>
  <c r="L22" i="1"/>
  <c r="K22" i="1"/>
  <c r="AX22" i="1" s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X21" i="1" s="1"/>
  <c r="BO20" i="1"/>
  <c r="BN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X20" i="1" s="1"/>
  <c r="Y20" i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AW18" i="1" s="1"/>
  <c r="AY18" i="1" s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X18" i="1" s="1"/>
  <c r="Y18" i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AI18" i="1" l="1"/>
  <c r="O18" i="1"/>
  <c r="L18" i="1"/>
  <c r="K18" i="1"/>
  <c r="AX18" i="1" s="1"/>
  <c r="AZ18" i="1" s="1"/>
  <c r="J18" i="1"/>
  <c r="I18" i="1" s="1"/>
  <c r="U23" i="1"/>
  <c r="V23" i="1" s="1"/>
  <c r="AB27" i="1"/>
  <c r="AW17" i="1"/>
  <c r="AY17" i="1" s="1"/>
  <c r="T17" i="1"/>
  <c r="AW19" i="1"/>
  <c r="AY19" i="1" s="1"/>
  <c r="T19" i="1"/>
  <c r="AB21" i="1"/>
  <c r="U25" i="1"/>
  <c r="V25" i="1" s="1"/>
  <c r="L17" i="1"/>
  <c r="K17" i="1"/>
  <c r="AX17" i="1" s="1"/>
  <c r="J17" i="1"/>
  <c r="I17" i="1" s="1"/>
  <c r="AI17" i="1"/>
  <c r="O17" i="1"/>
  <c r="L19" i="1"/>
  <c r="K19" i="1"/>
  <c r="AX19" i="1" s="1"/>
  <c r="AZ19" i="1" s="1"/>
  <c r="J19" i="1"/>
  <c r="I19" i="1" s="1"/>
  <c r="AI19" i="1"/>
  <c r="O19" i="1"/>
  <c r="AB22" i="1"/>
  <c r="AB31" i="1"/>
  <c r="AB33" i="1"/>
  <c r="AI20" i="1"/>
  <c r="O20" i="1"/>
  <c r="J20" i="1"/>
  <c r="I20" i="1" s="1"/>
  <c r="L20" i="1"/>
  <c r="K20" i="1"/>
  <c r="AX20" i="1" s="1"/>
  <c r="U22" i="1"/>
  <c r="V22" i="1" s="1"/>
  <c r="AC22" i="1" s="1"/>
  <c r="AB23" i="1"/>
  <c r="AB25" i="1"/>
  <c r="AB41" i="1"/>
  <c r="AB43" i="1"/>
  <c r="L25" i="1"/>
  <c r="AI25" i="1"/>
  <c r="J28" i="1"/>
  <c r="I28" i="1" s="1"/>
  <c r="AI28" i="1"/>
  <c r="J32" i="1"/>
  <c r="I32" i="1" s="1"/>
  <c r="AI32" i="1"/>
  <c r="L44" i="1"/>
  <c r="K44" i="1"/>
  <c r="AX44" i="1" s="1"/>
  <c r="J44" i="1"/>
  <c r="I44" i="1" s="1"/>
  <c r="AI44" i="1"/>
  <c r="T18" i="1"/>
  <c r="AI22" i="1"/>
  <c r="K24" i="1"/>
  <c r="AX24" i="1" s="1"/>
  <c r="AZ24" i="1" s="1"/>
  <c r="U24" i="1"/>
  <c r="V24" i="1" s="1"/>
  <c r="R24" i="1" s="1"/>
  <c r="P24" i="1" s="1"/>
  <c r="S24" i="1" s="1"/>
  <c r="M24" i="1" s="1"/>
  <c r="N24" i="1" s="1"/>
  <c r="O25" i="1"/>
  <c r="O27" i="1"/>
  <c r="T29" i="1"/>
  <c r="O31" i="1"/>
  <c r="BM35" i="1"/>
  <c r="BM36" i="1"/>
  <c r="O22" i="1"/>
  <c r="AW23" i="1"/>
  <c r="AY23" i="1" s="1"/>
  <c r="O28" i="1"/>
  <c r="O32" i="1"/>
  <c r="L36" i="1"/>
  <c r="J36" i="1"/>
  <c r="I36" i="1" s="1"/>
  <c r="AI36" i="1"/>
  <c r="L42" i="1"/>
  <c r="K42" i="1"/>
  <c r="AX42" i="1" s="1"/>
  <c r="AZ42" i="1" s="1"/>
  <c r="J42" i="1"/>
  <c r="I42" i="1" s="1"/>
  <c r="U42" i="1" s="1"/>
  <c r="V42" i="1" s="1"/>
  <c r="AI42" i="1"/>
  <c r="U43" i="1"/>
  <c r="V43" i="1" s="1"/>
  <c r="L38" i="1"/>
  <c r="J38" i="1"/>
  <c r="I38" i="1" s="1"/>
  <c r="AI38" i="1"/>
  <c r="BM21" i="1"/>
  <c r="AI24" i="1"/>
  <c r="O38" i="1"/>
  <c r="AW38" i="1"/>
  <c r="AY38" i="1" s="1"/>
  <c r="BM39" i="1"/>
  <c r="AY43" i="1"/>
  <c r="U38" i="1"/>
  <c r="V38" i="1" s="1"/>
  <c r="K23" i="1"/>
  <c r="AX23" i="1" s="1"/>
  <c r="O24" i="1"/>
  <c r="AW25" i="1"/>
  <c r="AY25" i="1" s="1"/>
  <c r="J26" i="1"/>
  <c r="I26" i="1" s="1"/>
  <c r="AI26" i="1"/>
  <c r="BM27" i="1"/>
  <c r="AW28" i="1"/>
  <c r="AY28" i="1" s="1"/>
  <c r="J30" i="1"/>
  <c r="I30" i="1" s="1"/>
  <c r="U30" i="1" s="1"/>
  <c r="V30" i="1" s="1"/>
  <c r="AI30" i="1"/>
  <c r="BM31" i="1"/>
  <c r="AW32" i="1"/>
  <c r="AY32" i="1" s="1"/>
  <c r="BM33" i="1"/>
  <c r="BM34" i="1"/>
  <c r="K36" i="1"/>
  <c r="AX36" i="1" s="1"/>
  <c r="L40" i="1"/>
  <c r="J40" i="1"/>
  <c r="I40" i="1" s="1"/>
  <c r="AI40" i="1"/>
  <c r="U41" i="1"/>
  <c r="V41" i="1" s="1"/>
  <c r="AW22" i="1"/>
  <c r="AY22" i="1" s="1"/>
  <c r="L34" i="1"/>
  <c r="J34" i="1"/>
  <c r="I34" i="1" s="1"/>
  <c r="AI34" i="1"/>
  <c r="AZ43" i="1"/>
  <c r="T44" i="1"/>
  <c r="AW44" i="1"/>
  <c r="AY44" i="1" s="1"/>
  <c r="BM20" i="1"/>
  <c r="AI23" i="1"/>
  <c r="K25" i="1"/>
  <c r="AX25" i="1" s="1"/>
  <c r="AZ25" i="1" s="1"/>
  <c r="AI27" i="1"/>
  <c r="AI31" i="1"/>
  <c r="O36" i="1"/>
  <c r="BM37" i="1"/>
  <c r="K40" i="1"/>
  <c r="AX40" i="1" s="1"/>
  <c r="AZ40" i="1" s="1"/>
  <c r="AW42" i="1"/>
  <c r="AY42" i="1" s="1"/>
  <c r="O44" i="1"/>
  <c r="AD30" i="1" l="1"/>
  <c r="W30" i="1"/>
  <c r="AA30" i="1" s="1"/>
  <c r="AC30" i="1"/>
  <c r="AD42" i="1"/>
  <c r="W42" i="1"/>
  <c r="AA42" i="1" s="1"/>
  <c r="AC42" i="1"/>
  <c r="AD38" i="1"/>
  <c r="AE38" i="1" s="1"/>
  <c r="AC38" i="1"/>
  <c r="W38" i="1"/>
  <c r="AA38" i="1" s="1"/>
  <c r="AD23" i="1"/>
  <c r="W23" i="1"/>
  <c r="AA23" i="1" s="1"/>
  <c r="AC23" i="1"/>
  <c r="AB34" i="1"/>
  <c r="AB36" i="1"/>
  <c r="AD25" i="1"/>
  <c r="AE25" i="1" s="1"/>
  <c r="AC25" i="1"/>
  <c r="W25" i="1"/>
  <c r="AA25" i="1" s="1"/>
  <c r="AW20" i="1"/>
  <c r="AY20" i="1" s="1"/>
  <c r="T20" i="1"/>
  <c r="AW27" i="1"/>
  <c r="T27" i="1"/>
  <c r="AW39" i="1"/>
  <c r="T39" i="1"/>
  <c r="T21" i="1"/>
  <c r="AW21" i="1"/>
  <c r="T36" i="1"/>
  <c r="AW36" i="1"/>
  <c r="AY36" i="1" s="1"/>
  <c r="R25" i="1"/>
  <c r="P25" i="1" s="1"/>
  <c r="S25" i="1" s="1"/>
  <c r="M25" i="1" s="1"/>
  <c r="N25" i="1" s="1"/>
  <c r="AB20" i="1"/>
  <c r="R22" i="1"/>
  <c r="P22" i="1" s="1"/>
  <c r="S22" i="1" s="1"/>
  <c r="M22" i="1" s="1"/>
  <c r="N22" i="1" s="1"/>
  <c r="AB17" i="1"/>
  <c r="AZ22" i="1"/>
  <c r="W43" i="1"/>
  <c r="AA43" i="1" s="1"/>
  <c r="AD43" i="1"/>
  <c r="AE43" i="1" s="1"/>
  <c r="AW37" i="1"/>
  <c r="T37" i="1"/>
  <c r="T34" i="1"/>
  <c r="AW34" i="1"/>
  <c r="AB42" i="1"/>
  <c r="R42" i="1"/>
  <c r="P42" i="1" s="1"/>
  <c r="S42" i="1" s="1"/>
  <c r="M42" i="1" s="1"/>
  <c r="N42" i="1" s="1"/>
  <c r="AW35" i="1"/>
  <c r="T35" i="1"/>
  <c r="U18" i="1"/>
  <c r="V18" i="1" s="1"/>
  <c r="R43" i="1"/>
  <c r="P43" i="1" s="1"/>
  <c r="S43" i="1" s="1"/>
  <c r="M43" i="1" s="1"/>
  <c r="N43" i="1" s="1"/>
  <c r="AB19" i="1"/>
  <c r="AZ17" i="1"/>
  <c r="AZ38" i="1"/>
  <c r="R18" i="1"/>
  <c r="P18" i="1" s="1"/>
  <c r="S18" i="1" s="1"/>
  <c r="M18" i="1" s="1"/>
  <c r="N18" i="1" s="1"/>
  <c r="AB18" i="1"/>
  <c r="W41" i="1"/>
  <c r="AA41" i="1" s="1"/>
  <c r="AD41" i="1"/>
  <c r="AE41" i="1" s="1"/>
  <c r="AW33" i="1"/>
  <c r="T33" i="1"/>
  <c r="R32" i="1"/>
  <c r="P32" i="1" s="1"/>
  <c r="S32" i="1" s="1"/>
  <c r="M32" i="1" s="1"/>
  <c r="N32" i="1" s="1"/>
  <c r="AB32" i="1"/>
  <c r="AD24" i="1"/>
  <c r="AE24" i="1" s="1"/>
  <c r="W24" i="1"/>
  <c r="AA24" i="1" s="1"/>
  <c r="AC24" i="1"/>
  <c r="R26" i="1"/>
  <c r="P26" i="1" s="1"/>
  <c r="S26" i="1" s="1"/>
  <c r="M26" i="1" s="1"/>
  <c r="N26" i="1" s="1"/>
  <c r="AB26" i="1"/>
  <c r="U29" i="1"/>
  <c r="V29" i="1" s="1"/>
  <c r="AB44" i="1"/>
  <c r="R41" i="1"/>
  <c r="P41" i="1" s="1"/>
  <c r="S41" i="1" s="1"/>
  <c r="M41" i="1" s="1"/>
  <c r="N41" i="1" s="1"/>
  <c r="R23" i="1"/>
  <c r="P23" i="1" s="1"/>
  <c r="S23" i="1" s="1"/>
  <c r="M23" i="1" s="1"/>
  <c r="N23" i="1" s="1"/>
  <c r="U19" i="1"/>
  <c r="V19" i="1" s="1"/>
  <c r="R19" i="1" s="1"/>
  <c r="P19" i="1" s="1"/>
  <c r="S19" i="1" s="1"/>
  <c r="M19" i="1" s="1"/>
  <c r="N19" i="1" s="1"/>
  <c r="AZ20" i="1"/>
  <c r="AB38" i="1"/>
  <c r="R38" i="1"/>
  <c r="P38" i="1" s="1"/>
  <c r="S38" i="1" s="1"/>
  <c r="M38" i="1" s="1"/>
  <c r="N38" i="1" s="1"/>
  <c r="AZ44" i="1"/>
  <c r="AB28" i="1"/>
  <c r="AD22" i="1"/>
  <c r="AE22" i="1" s="1"/>
  <c r="W22" i="1"/>
  <c r="AA22" i="1" s="1"/>
  <c r="AZ28" i="1"/>
  <c r="U26" i="1"/>
  <c r="V26" i="1" s="1"/>
  <c r="R30" i="1"/>
  <c r="P30" i="1" s="1"/>
  <c r="S30" i="1" s="1"/>
  <c r="M30" i="1" s="1"/>
  <c r="N30" i="1" s="1"/>
  <c r="AB30" i="1"/>
  <c r="AC43" i="1"/>
  <c r="U44" i="1"/>
  <c r="V44" i="1" s="1"/>
  <c r="R44" i="1" s="1"/>
  <c r="P44" i="1" s="1"/>
  <c r="S44" i="1" s="1"/>
  <c r="M44" i="1" s="1"/>
  <c r="N44" i="1" s="1"/>
  <c r="AW31" i="1"/>
  <c r="T31" i="1"/>
  <c r="AC41" i="1"/>
  <c r="AB40" i="1"/>
  <c r="R40" i="1"/>
  <c r="P40" i="1" s="1"/>
  <c r="S40" i="1" s="1"/>
  <c r="M40" i="1" s="1"/>
  <c r="N40" i="1" s="1"/>
  <c r="U40" i="1"/>
  <c r="V40" i="1" s="1"/>
  <c r="AZ23" i="1"/>
  <c r="U28" i="1"/>
  <c r="V28" i="1" s="1"/>
  <c r="U32" i="1"/>
  <c r="V32" i="1" s="1"/>
  <c r="AZ32" i="1"/>
  <c r="U17" i="1"/>
  <c r="V17" i="1" s="1"/>
  <c r="AD28" i="1" l="1"/>
  <c r="AE28" i="1" s="1"/>
  <c r="AC28" i="1"/>
  <c r="W28" i="1"/>
  <c r="AA28" i="1" s="1"/>
  <c r="AD40" i="1"/>
  <c r="W40" i="1"/>
  <c r="AA40" i="1" s="1"/>
  <c r="AC40" i="1"/>
  <c r="R28" i="1"/>
  <c r="P28" i="1" s="1"/>
  <c r="S28" i="1" s="1"/>
  <c r="M28" i="1" s="1"/>
  <c r="N28" i="1" s="1"/>
  <c r="AZ37" i="1"/>
  <c r="AY37" i="1"/>
  <c r="U27" i="1"/>
  <c r="V27" i="1" s="1"/>
  <c r="U35" i="1"/>
  <c r="V35" i="1" s="1"/>
  <c r="AY35" i="1"/>
  <c r="AZ35" i="1"/>
  <c r="AZ36" i="1"/>
  <c r="AY27" i="1"/>
  <c r="AZ27" i="1"/>
  <c r="AD17" i="1"/>
  <c r="AE17" i="1" s="1"/>
  <c r="W17" i="1"/>
  <c r="AA17" i="1" s="1"/>
  <c r="AC17" i="1"/>
  <c r="U36" i="1"/>
  <c r="V36" i="1" s="1"/>
  <c r="U20" i="1"/>
  <c r="V20" i="1" s="1"/>
  <c r="AD29" i="1"/>
  <c r="W29" i="1"/>
  <c r="AA29" i="1" s="1"/>
  <c r="AC29" i="1"/>
  <c r="R29" i="1"/>
  <c r="P29" i="1" s="1"/>
  <c r="S29" i="1" s="1"/>
  <c r="M29" i="1" s="1"/>
  <c r="N29" i="1" s="1"/>
  <c r="U33" i="1"/>
  <c r="V33" i="1" s="1"/>
  <c r="R17" i="1"/>
  <c r="P17" i="1" s="1"/>
  <c r="S17" i="1" s="1"/>
  <c r="M17" i="1" s="1"/>
  <c r="N17" i="1" s="1"/>
  <c r="AY21" i="1"/>
  <c r="AZ21" i="1"/>
  <c r="AE42" i="1"/>
  <c r="AD26" i="1"/>
  <c r="W26" i="1"/>
  <c r="AA26" i="1" s="1"/>
  <c r="AC26" i="1"/>
  <c r="U31" i="1"/>
  <c r="V31" i="1" s="1"/>
  <c r="AD32" i="1"/>
  <c r="AC32" i="1"/>
  <c r="W32" i="1"/>
  <c r="AA32" i="1" s="1"/>
  <c r="AY31" i="1"/>
  <c r="AZ31" i="1"/>
  <c r="AZ33" i="1"/>
  <c r="AY33" i="1"/>
  <c r="AY34" i="1"/>
  <c r="AZ34" i="1"/>
  <c r="U21" i="1"/>
  <c r="V21" i="1" s="1"/>
  <c r="AD44" i="1"/>
  <c r="AC44" i="1"/>
  <c r="W44" i="1"/>
  <c r="AA44" i="1" s="1"/>
  <c r="AD19" i="1"/>
  <c r="AE19" i="1" s="1"/>
  <c r="W19" i="1"/>
  <c r="AA19" i="1" s="1"/>
  <c r="AC19" i="1"/>
  <c r="U34" i="1"/>
  <c r="V34" i="1" s="1"/>
  <c r="U39" i="1"/>
  <c r="V39" i="1" s="1"/>
  <c r="AE23" i="1"/>
  <c r="W18" i="1"/>
  <c r="AA18" i="1" s="1"/>
  <c r="AD18" i="1"/>
  <c r="AE18" i="1" s="1"/>
  <c r="AC18" i="1"/>
  <c r="U37" i="1"/>
  <c r="V37" i="1" s="1"/>
  <c r="AZ39" i="1"/>
  <c r="AY39" i="1"/>
  <c r="AE30" i="1"/>
  <c r="AD33" i="1" l="1"/>
  <c r="W33" i="1"/>
  <c r="AA33" i="1" s="1"/>
  <c r="AC33" i="1"/>
  <c r="R33" i="1"/>
  <c r="P33" i="1" s="1"/>
  <c r="S33" i="1" s="1"/>
  <c r="M33" i="1" s="1"/>
  <c r="N33" i="1" s="1"/>
  <c r="AD36" i="1"/>
  <c r="W36" i="1"/>
  <c r="AA36" i="1" s="1"/>
  <c r="AC36" i="1"/>
  <c r="R36" i="1"/>
  <c r="P36" i="1" s="1"/>
  <c r="S36" i="1" s="1"/>
  <c r="M36" i="1" s="1"/>
  <c r="N36" i="1" s="1"/>
  <c r="AD31" i="1"/>
  <c r="W31" i="1"/>
  <c r="AA31" i="1" s="1"/>
  <c r="AC31" i="1"/>
  <c r="R31" i="1"/>
  <c r="P31" i="1" s="1"/>
  <c r="S31" i="1" s="1"/>
  <c r="M31" i="1" s="1"/>
  <c r="N31" i="1" s="1"/>
  <c r="AD39" i="1"/>
  <c r="W39" i="1"/>
  <c r="AA39" i="1" s="1"/>
  <c r="AC39" i="1"/>
  <c r="R39" i="1"/>
  <c r="P39" i="1" s="1"/>
  <c r="S39" i="1" s="1"/>
  <c r="M39" i="1" s="1"/>
  <c r="N39" i="1" s="1"/>
  <c r="AE26" i="1"/>
  <c r="AD35" i="1"/>
  <c r="W35" i="1"/>
  <c r="AA35" i="1" s="1"/>
  <c r="R35" i="1"/>
  <c r="P35" i="1" s="1"/>
  <c r="S35" i="1" s="1"/>
  <c r="M35" i="1" s="1"/>
  <c r="N35" i="1" s="1"/>
  <c r="AC35" i="1"/>
  <c r="AE40" i="1"/>
  <c r="AD21" i="1"/>
  <c r="AE21" i="1" s="1"/>
  <c r="W21" i="1"/>
  <c r="AA21" i="1" s="1"/>
  <c r="R21" i="1"/>
  <c r="P21" i="1" s="1"/>
  <c r="S21" i="1" s="1"/>
  <c r="M21" i="1" s="1"/>
  <c r="N21" i="1" s="1"/>
  <c r="AC21" i="1"/>
  <c r="AE44" i="1"/>
  <c r="AD34" i="1"/>
  <c r="AE34" i="1" s="1"/>
  <c r="W34" i="1"/>
  <c r="AA34" i="1" s="1"/>
  <c r="AC34" i="1"/>
  <c r="R34" i="1"/>
  <c r="P34" i="1" s="1"/>
  <c r="S34" i="1" s="1"/>
  <c r="M34" i="1" s="1"/>
  <c r="N34" i="1" s="1"/>
  <c r="AE29" i="1"/>
  <c r="AD27" i="1"/>
  <c r="W27" i="1"/>
  <c r="AA27" i="1" s="1"/>
  <c r="R27" i="1"/>
  <c r="P27" i="1" s="1"/>
  <c r="S27" i="1" s="1"/>
  <c r="M27" i="1" s="1"/>
  <c r="N27" i="1" s="1"/>
  <c r="AC27" i="1"/>
  <c r="AD37" i="1"/>
  <c r="W37" i="1"/>
  <c r="AA37" i="1" s="1"/>
  <c r="AC37" i="1"/>
  <c r="R37" i="1"/>
  <c r="P37" i="1" s="1"/>
  <c r="S37" i="1" s="1"/>
  <c r="M37" i="1" s="1"/>
  <c r="N37" i="1" s="1"/>
  <c r="AE32" i="1"/>
  <c r="W20" i="1"/>
  <c r="AA20" i="1" s="1"/>
  <c r="AD20" i="1"/>
  <c r="AC20" i="1"/>
  <c r="R20" i="1"/>
  <c r="P20" i="1" s="1"/>
  <c r="S20" i="1" s="1"/>
  <c r="M20" i="1" s="1"/>
  <c r="N20" i="1" s="1"/>
  <c r="AE37" i="1" l="1"/>
  <c r="AE39" i="1"/>
  <c r="AE36" i="1"/>
  <c r="AE20" i="1"/>
  <c r="AE35" i="1"/>
  <c r="AE27" i="1"/>
  <c r="AE31" i="1"/>
  <c r="AE33" i="1"/>
</calcChain>
</file>

<file path=xl/sharedStrings.xml><?xml version="1.0" encoding="utf-8"?>
<sst xmlns="http://schemas.openxmlformats.org/spreadsheetml/2006/main" count="834" uniqueCount="435">
  <si>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</si>
  <si>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</si>
  <si>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</si>
  <si>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</si>
  <si>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</si>
  <si>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</si>
  <si>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</si>
  <si>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</si>
  <si>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</si>
  <si>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</si>
  <si>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</si>
  <si>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</si>
  <si>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</si>
  <si>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</si>
  <si>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</si>
  <si>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</si>
  <si>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</si>
  <si>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</si>
  <si>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</si>
  <si>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</si>
  <si>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</si>
  <si>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</si>
  <si>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</si>
  <si>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</si>
  <si>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</si>
  <si>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</si>
  <si>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</si>
  <si>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</si>
  <si>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</si>
  <si>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</si>
  <si>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</si>
  <si>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</si>
  <si>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</si>
  <si>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</si>
  <si>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</si>
  <si>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</si>
  <si>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</si>
  <si>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</si>
  <si>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</si>
  <si>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</si>
  <si>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</si>
  <si>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</si>
  <si>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</si>
  <si>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</si>
  <si>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</si>
  <si>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</si>
  <si>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</si>
  <si>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</si>
  <si>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</si>
  <si>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</si>
  <si>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</si>
  <si>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</si>
  <si>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</si>
  <si>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</si>
  <si>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</si>
  <si>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3.63263 91.1309 381.501 608.444 847.268 1044.02 1227.82 1374.36</t>
  </si>
  <si>
    <t>0.581689 102.577 403.728 601.164 804.672 1001.06 1202.94 1400.34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</si>
  <si>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</si>
  <si>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</si>
  <si>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</si>
  <si>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</si>
  <si>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</si>
  <si>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</si>
  <si>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</si>
  <si>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</si>
  <si>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</si>
  <si>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</si>
  <si>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</si>
  <si>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</si>
  <si>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</si>
  <si>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</si>
  <si>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</si>
  <si>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</si>
  <si>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</si>
  <si>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</si>
  <si>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</si>
  <si>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</si>
  <si>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</si>
  <si>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</si>
  <si>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</si>
  <si>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</si>
  <si>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</si>
  <si>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</si>
  <si>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</si>
  <si>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</si>
  <si>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</si>
  <si>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</si>
  <si>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</si>
  <si>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</si>
  <si>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</si>
  <si>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</si>
  <si>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</si>
  <si>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</si>
  <si>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</si>
  <si>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</si>
  <si>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</si>
  <si>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</si>
  <si>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</si>
  <si>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</si>
  <si>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</si>
  <si>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</si>
  <si>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</si>
  <si>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</si>
  <si>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</si>
  <si>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</si>
  <si>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</si>
  <si>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</si>
  <si>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</si>
  <si>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</si>
  <si>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</si>
  <si>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</si>
  <si>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</si>
  <si>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</si>
  <si>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</si>
  <si>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</si>
  <si>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</si>
  <si>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</si>
  <si>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</si>
  <si>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</si>
  <si>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</si>
  <si>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</si>
  <si>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</si>
  <si>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</si>
  <si>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</si>
  <si>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</si>
  <si>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</si>
  <si>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</si>
  <si>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</si>
  <si>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</si>
  <si>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</si>
  <si>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</si>
  <si>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</si>
  <si>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</si>
  <si>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</si>
  <si>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</si>
  <si>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</si>
  <si>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</si>
  <si>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</si>
  <si>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</si>
  <si>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</si>
  <si>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</si>
  <si>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</si>
  <si>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</si>
  <si>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</si>
  <si>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</si>
  <si>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</si>
  <si>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</si>
  <si>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</si>
  <si>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</si>
  <si>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</si>
  <si>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</si>
  <si>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</si>
  <si>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</si>
  <si>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</si>
  <si>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</si>
  <si>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</si>
  <si>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</si>
  <si>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</si>
  <si>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</si>
  <si>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</si>
  <si>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</si>
  <si>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</si>
  <si>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</si>
  <si>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</si>
  <si>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</si>
  <si>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</si>
  <si>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</si>
  <si>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</si>
  <si>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</si>
  <si>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</si>
  <si>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</si>
  <si>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</si>
  <si>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</si>
  <si>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</si>
  <si>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</si>
  <si>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</si>
  <si>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</si>
  <si>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</si>
  <si>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</si>
  <si>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</si>
  <si>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</si>
  <si>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</si>
  <si>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</si>
  <si>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</si>
  <si>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</si>
  <si>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</si>
  <si>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</si>
  <si>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</si>
  <si>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</si>
  <si>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</si>
  <si>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</si>
  <si>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</si>
  <si>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</si>
  <si>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</si>
  <si>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</si>
  <si>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</si>
  <si>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</si>
  <si>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</si>
  <si>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</si>
  <si>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</si>
  <si>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</si>
  <si>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</si>
  <si>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</si>
  <si>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</si>
  <si>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</si>
  <si>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</si>
  <si>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</si>
  <si>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</si>
  <si>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</si>
  <si>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</si>
  <si>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</si>
  <si>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</si>
  <si>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</si>
  <si>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</si>
  <si>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</si>
  <si>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</si>
  <si>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</si>
  <si>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</si>
  <si>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</si>
  <si>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</si>
  <si>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</si>
  <si>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</si>
  <si>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</si>
  <si>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</si>
  <si>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</si>
  <si>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</si>
  <si>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</si>
  <si>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</si>
  <si>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</si>
  <si>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</si>
  <si>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</si>
  <si>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</si>
  <si>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</si>
  <si>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</si>
  <si>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</si>
  <si>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</si>
  <si>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</si>
  <si>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</si>
  <si>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</si>
  <si>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</si>
  <si>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</si>
  <si>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</si>
  <si>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</si>
  <si>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</si>
  <si>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</si>
  <si>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</si>
  <si>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</si>
  <si>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</si>
  <si>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</si>
  <si>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</si>
  <si>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</si>
  <si>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</si>
  <si>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</si>
  <si>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</si>
  <si>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</si>
  <si>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</si>
  <si>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</si>
  <si>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</si>
  <si>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</si>
  <si>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</si>
  <si>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</si>
  <si>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</si>
  <si>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</si>
  <si>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</si>
  <si>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15:43:47</t>
  </si>
  <si>
    <t>15:43:47</t>
  </si>
  <si>
    <t>TX6704</t>
  </si>
  <si>
    <t>_5</t>
  </si>
  <si>
    <t>RECT-4143-20200907-06_33_50</t>
  </si>
  <si>
    <t>RECT-190-20201113-15_43_43</t>
  </si>
  <si>
    <t>DARK-191-20201113-15_43_51</t>
  </si>
  <si>
    <t>0: Broadleaf</t>
  </si>
  <si>
    <t>15:34:14</t>
  </si>
  <si>
    <t>2/3</t>
  </si>
  <si>
    <t>20201113 15:46:25</t>
  </si>
  <si>
    <t>15:46:25</t>
  </si>
  <si>
    <t>RECT-192-20201113-15_46_21</t>
  </si>
  <si>
    <t>DARK-193-20201113-15_46_29</t>
  </si>
  <si>
    <t>20201113 15:50:33</t>
  </si>
  <si>
    <t>15:50:33</t>
  </si>
  <si>
    <t>CC12</t>
  </si>
  <si>
    <t>_6</t>
  </si>
  <si>
    <t>RECT-194-20201113-15_50_29</t>
  </si>
  <si>
    <t>DARK-195-20201113-15_50_36</t>
  </si>
  <si>
    <t>1/3</t>
  </si>
  <si>
    <t>20201113 16:06:45</t>
  </si>
  <si>
    <t>16:06:45</t>
  </si>
  <si>
    <t>RECT-198-20201113-16_06_41</t>
  </si>
  <si>
    <t>DARK-199-20201113-16_06_49</t>
  </si>
  <si>
    <t>15:55:33</t>
  </si>
  <si>
    <t>20201113 16:12:35</t>
  </si>
  <si>
    <t>16:12:35</t>
  </si>
  <si>
    <t>V37-96</t>
  </si>
  <si>
    <t>_7</t>
  </si>
  <si>
    <t>RECT-200-20201113-16_12_31</t>
  </si>
  <si>
    <t>DARK-201-20201113-16_12_39</t>
  </si>
  <si>
    <t>20201113 16:18:02</t>
  </si>
  <si>
    <t>16:18:02</t>
  </si>
  <si>
    <t>RECT-202-20201113-16_17_58</t>
  </si>
  <si>
    <t>DARK-203-20201113-16_18_06</t>
  </si>
  <si>
    <t>3/3</t>
  </si>
  <si>
    <t>20201113 16:22:48</t>
  </si>
  <si>
    <t>16:22:48</t>
  </si>
  <si>
    <t>b42-24</t>
  </si>
  <si>
    <t>_10</t>
  </si>
  <si>
    <t>RECT-204-20201113-16_22_44</t>
  </si>
  <si>
    <t>DARK-205-20201113-16_22_52</t>
  </si>
  <si>
    <t>16:21:18</t>
  </si>
  <si>
    <t>20201113 16:27:10</t>
  </si>
  <si>
    <t>16:27:10</t>
  </si>
  <si>
    <t>RECT-206-20201113-16_27_07</t>
  </si>
  <si>
    <t>DARK-207-20201113-16_27_14</t>
  </si>
  <si>
    <t>0/3</t>
  </si>
  <si>
    <t>20201113 16:31:15</t>
  </si>
  <si>
    <t>16:31:15</t>
  </si>
  <si>
    <t>SC2</t>
  </si>
  <si>
    <t>_4</t>
  </si>
  <si>
    <t>RECT-208-20201113-16_31_12</t>
  </si>
  <si>
    <t>DARK-209-20201113-16_31_19</t>
  </si>
  <si>
    <t>20201113 16:37:24</t>
  </si>
  <si>
    <t>16:37:24</t>
  </si>
  <si>
    <t>RECT-210-20201113-16_37_20</t>
  </si>
  <si>
    <t>DARK-211-20201113-16_37_28</t>
  </si>
  <si>
    <t>20201113 16:40:49</t>
  </si>
  <si>
    <t>16:40:49</t>
  </si>
  <si>
    <t>TXNM0821</t>
  </si>
  <si>
    <t>_2</t>
  </si>
  <si>
    <t>RECT-212-20201113-16_40_46</t>
  </si>
  <si>
    <t>DARK-213-20201113-16_40_53</t>
  </si>
  <si>
    <t>20201113 16:43:30</t>
  </si>
  <si>
    <t>16:43:30</t>
  </si>
  <si>
    <t>RECT-214-20201113-16_43_26</t>
  </si>
  <si>
    <t>DARK-215-20201113-16_43_34</t>
  </si>
  <si>
    <t>16:42:20</t>
  </si>
  <si>
    <t>20201113 16:48:33</t>
  </si>
  <si>
    <t>16:48:33</t>
  </si>
  <si>
    <t>9035</t>
  </si>
  <si>
    <t>_8</t>
  </si>
  <si>
    <t>RECT-216-20201113-16_48_30</t>
  </si>
  <si>
    <t>DARK-217-20201113-16_48_37</t>
  </si>
  <si>
    <t>20201113 16:53:19</t>
  </si>
  <si>
    <t>16:53:19</t>
  </si>
  <si>
    <t>RECT-218-20201113-16_53_15</t>
  </si>
  <si>
    <t>DARK-219-20201113-16_53_23</t>
  </si>
  <si>
    <t>20201113 16:56:10</t>
  </si>
  <si>
    <t>16:56:10</t>
  </si>
  <si>
    <t>RECT-220-20201113-16_56_06</t>
  </si>
  <si>
    <t>DARK-221-20201113-16_56_14</t>
  </si>
  <si>
    <t>20201113 17:00:09</t>
  </si>
  <si>
    <t>17:00:09</t>
  </si>
  <si>
    <t>RECT-222-20201113-17_00_06</t>
  </si>
  <si>
    <t>DARK-223-20201113-17_00_14</t>
  </si>
  <si>
    <t>20201113 17:05:20</t>
  </si>
  <si>
    <t>17:05:20</t>
  </si>
  <si>
    <t>9018</t>
  </si>
  <si>
    <t>RECT-224-20201113-17_05_16</t>
  </si>
  <si>
    <t>DARK-225-20201113-17_05_24</t>
  </si>
  <si>
    <t>17:03:18</t>
  </si>
  <si>
    <t>20201113 17:09:13</t>
  </si>
  <si>
    <t>17:09:13</t>
  </si>
  <si>
    <t>RECT-226-20201113-17_09_10</t>
  </si>
  <si>
    <t>DARK-227-20201113-17_09_18</t>
  </si>
  <si>
    <t>20201113 17:14:43</t>
  </si>
  <si>
    <t>17:14:43</t>
  </si>
  <si>
    <t>25189.01</t>
  </si>
  <si>
    <t>RECT-228-20201113-17_14_40</t>
  </si>
  <si>
    <t>DARK-229-20201113-17_14_48</t>
  </si>
  <si>
    <t>20201113 17:19:25</t>
  </si>
  <si>
    <t>17:19:25</t>
  </si>
  <si>
    <t>RECT-230-20201113-17_19_22</t>
  </si>
  <si>
    <t>DARK-231-20201113-17_19_30</t>
  </si>
  <si>
    <t>20201113 17:25:34</t>
  </si>
  <si>
    <t>17:25:34</t>
  </si>
  <si>
    <t>RECT-232-20201113-17_25_31</t>
  </si>
  <si>
    <t>DARK-233-20201113-17_25_39</t>
  </si>
  <si>
    <t>20201113 17:29:56</t>
  </si>
  <si>
    <t>17:29:56</t>
  </si>
  <si>
    <t>RECT-234-20201113-17_29_53</t>
  </si>
  <si>
    <t>DARK-235-20201113-17_30_01</t>
  </si>
  <si>
    <t>20201113 17:33:44</t>
  </si>
  <si>
    <t>17:33:44</t>
  </si>
  <si>
    <t>9025</t>
  </si>
  <si>
    <t>RECT-236-20201113-17_33_41</t>
  </si>
  <si>
    <t>DARK-237-20201113-17_33_48</t>
  </si>
  <si>
    <t>17:30:45</t>
  </si>
  <si>
    <t>20201113 17:40:57</t>
  </si>
  <si>
    <t>17:40:57</t>
  </si>
  <si>
    <t>RECT-238-20201113-17_40_54</t>
  </si>
  <si>
    <t>DARK-239-20201113-17_41_02</t>
  </si>
  <si>
    <t>20201113 17:46:54</t>
  </si>
  <si>
    <t>17:46:54</t>
  </si>
  <si>
    <t>V57-96</t>
  </si>
  <si>
    <t>RECT-240-20201113-17_46_51</t>
  </si>
  <si>
    <t>DARK-241-20201113-17_46_59</t>
  </si>
  <si>
    <t>20201113 17:51:46</t>
  </si>
  <si>
    <t>17:51:46</t>
  </si>
  <si>
    <t>RECT-242-20201113-17_51_43</t>
  </si>
  <si>
    <t>DARK-243-20201113-17_51_51</t>
  </si>
  <si>
    <t>17:48:31</t>
  </si>
  <si>
    <t>20201113 17:55:53</t>
  </si>
  <si>
    <t>17:55:53</t>
  </si>
  <si>
    <t>V60-96</t>
  </si>
  <si>
    <t>RECT-244-20201113-17_55_50</t>
  </si>
  <si>
    <t>DARK-245-20201113-17_55_58</t>
  </si>
  <si>
    <t>20201113 17:58:40</t>
  </si>
  <si>
    <t>17:58:40</t>
  </si>
  <si>
    <t>RECT-246-20201113-17_58_37</t>
  </si>
  <si>
    <t>DARK-247-20201113-17_58_45</t>
  </si>
  <si>
    <t>File opened</t>
  </si>
  <si>
    <t>2020-11-13 15:34:40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</si>
  <si>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</si>
  <si>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</si>
  <si>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</si>
  <si>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</si>
  <si>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</si>
  <si>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</si>
  <si>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</si>
  <si>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</si>
  <si>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</si>
  <si>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</si>
  <si>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</si>
  <si>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{"oxygen": "21", "tazero": "0.00104713", "h2oaspan2": "0", "h2obspan2a": "0.0678114", "co2aspan2": "0", "chamberpressurezero": "2.57375", "h2obspan1": "0.998939", "h2oaspan1": "1.00398", "h2oazero": "1.16161", "co2aspan1": "1.00054", "ssb_ref": "34919.1", "flowazero": "0.317", "co2bspan2a": "0.0873229", "h2oaspanconc2": "0", "h2obspanconc2": "0", "co2bspan2b": "0.087286", "h2oaspan2b": "0.0671222", "tbzero": "0.0513058", "h2obspanconc1": "12.17", "co2aspan2a": "0.0865215", "h2oaspan2a": "0.0668561", "co2bzero": "0.898612", "flowbzero": "0.26", "h2obzero": "1.16501", "co2azero": "0.892502", "co2bspanconc2": "0", "ssa_ref": "37127.4", "co2aspanconc1": "400", "co2bspan2": "0", "co2aspan2b": "0.086568", "h2obspan2b": "0.0677395", "co2bspan1": "0.999577", "h2obspan2": "0", "co2bspanconc1": "400", "h2oaspanconc1": "12.17", "co2aspanconc2": "0", "flowmeterzero": "0.990581"}</t>
  </si>
  <si>
    <t>Chamber type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</si>
  <si>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</si>
  <si>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</si>
  <si>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</si>
  <si>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</si>
  <si>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</si>
  <si>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</si>
  <si>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</si>
  <si>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</si>
  <si>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15:34:40</t>
  </si>
  <si>
    <t>Stability Definition:	A (GasEx): Slp&lt;0.5 Per=15	ΔCO2 (Meas2): Slp&lt;0.2 Per=15	ΔH2O (Meas2): Slp&lt;0.2 Per=15</t>
  </si>
  <si>
    <t>17:57:00</t>
  </si>
  <si>
    <t>less than 8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</si>
</sst>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1000"/>
  <sheetViews>
    <sheetView workbookViewId="0"/>
  </sheetViews>
  <sheetFormatPr defaultColWidth="12.625" defaultRowHeight="15" customHeight="1" x14ac:dyDescent="0.2"/>
  <cols>
    <col min="1" max="1" width="7.625" customWidth="1"/>
    <col min="2" max="2" width="10.25" customWidth="1"/>
    <col min="3" max="174" width="7.625" customWidth="1"/>
  </cols>
  <sheetData>
    <row r="2" spans="1:174" x14ac:dyDescent="0.25">
      <c r="A2" s="1" t="s">
        <v>0</v>
      </c>
      <c r="B2" s="1" t="s">
        <v>1</v>
      </c>
      <c r="C2" s="1" t="s">
        <v>2</v>
      </c>
    </row>
    <row r="3" spans="1:174" x14ac:dyDescent="0.25">
      <c r="B3" s="1" t="s">
        <v>3</v>
      </c>
      <c r="C3" s="1">
        <v>21</v>
      </c>
    </row>
    <row r="4" spans="1:174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74" x14ac:dyDescent="0.25">
      <c r="B5" s="1" t="s">
        <v>15</v>
      </c>
      <c r="C5" s="1" t="s">
        <v>16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174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174" x14ac:dyDescent="0.25">
      <c r="B7" s="1">
        <v>0</v>
      </c>
      <c r="C7" s="1">
        <v>1</v>
      </c>
      <c r="D7" s="1">
        <v>0</v>
      </c>
      <c r="E7" s="1">
        <v>0</v>
      </c>
    </row>
    <row r="8" spans="1:174" x14ac:dyDescent="0.2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 spans="1:174" x14ac:dyDescent="0.25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174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 spans="1:174" x14ac:dyDescent="0.25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174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 spans="1:174" x14ac:dyDescent="0.25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55</v>
      </c>
      <c r="G13" s="1" t="s">
        <v>56</v>
      </c>
      <c r="H13" s="1">
        <v>0</v>
      </c>
    </row>
    <row r="14" spans="1:174" x14ac:dyDescent="0.25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60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  <c r="BJ14" s="1" t="s">
        <v>61</v>
      </c>
      <c r="BK14" s="1" t="s">
        <v>61</v>
      </c>
      <c r="BL14" s="1" t="s">
        <v>62</v>
      </c>
      <c r="BM14" s="1" t="s">
        <v>62</v>
      </c>
      <c r="BN14" s="1" t="s">
        <v>62</v>
      </c>
      <c r="BO14" s="1" t="s">
        <v>62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66</v>
      </c>
      <c r="DE14" s="1" t="s">
        <v>66</v>
      </c>
      <c r="DF14" s="1" t="s">
        <v>66</v>
      </c>
      <c r="DG14" s="1" t="s">
        <v>66</v>
      </c>
      <c r="DH14" s="1" t="s">
        <v>66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67</v>
      </c>
      <c r="DS14" s="1" t="s">
        <v>67</v>
      </c>
      <c r="DT14" s="1" t="s">
        <v>67</v>
      </c>
      <c r="DU14" s="1" t="s">
        <v>67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68</v>
      </c>
      <c r="EH14" s="1" t="s">
        <v>68</v>
      </c>
      <c r="EI14" s="1" t="s">
        <v>68</v>
      </c>
      <c r="EJ14" s="1" t="s">
        <v>68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69</v>
      </c>
      <c r="EZ14" s="1" t="s">
        <v>69</v>
      </c>
      <c r="FA14" s="1" t="s">
        <v>69</v>
      </c>
      <c r="FB14" s="1" t="s">
        <v>69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  <c r="FO14" s="1" t="s">
        <v>70</v>
      </c>
      <c r="FP14" s="1" t="s">
        <v>70</v>
      </c>
      <c r="FQ14" s="1" t="s">
        <v>70</v>
      </c>
      <c r="FR14" s="1" t="s">
        <v>70</v>
      </c>
    </row>
    <row r="15" spans="1:174" x14ac:dyDescent="0.2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101</v>
      </c>
      <c r="AF15" s="1" t="s">
        <v>60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137</v>
      </c>
      <c r="BQ15" s="1" t="s">
        <v>138</v>
      </c>
      <c r="BR15" s="1" t="s">
        <v>139</v>
      </c>
      <c r="BS15" s="1" t="s">
        <v>140</v>
      </c>
      <c r="BT15" s="1" t="s">
        <v>78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177</v>
      </c>
      <c r="DF15" s="1" t="s">
        <v>178</v>
      </c>
      <c r="DG15" s="1" t="s">
        <v>179</v>
      </c>
      <c r="DH15" s="1" t="s">
        <v>180</v>
      </c>
      <c r="DI15" s="1" t="s">
        <v>72</v>
      </c>
      <c r="DJ15" s="1" t="s">
        <v>75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  <c r="FO15" s="1" t="s">
        <v>237</v>
      </c>
      <c r="FP15" s="1" t="s">
        <v>238</v>
      </c>
      <c r="FQ15" s="1" t="s">
        <v>239</v>
      </c>
      <c r="FR15" s="1" t="s">
        <v>240</v>
      </c>
    </row>
    <row r="16" spans="1:174" x14ac:dyDescent="0.25">
      <c r="B16" s="1" t="s">
        <v>241</v>
      </c>
      <c r="C16" s="1" t="s">
        <v>241</v>
      </c>
      <c r="H16" s="1" t="s">
        <v>241</v>
      </c>
      <c r="I16" s="1" t="s">
        <v>242</v>
      </c>
      <c r="J16" s="1" t="s">
        <v>243</v>
      </c>
      <c r="K16" s="1" t="s">
        <v>244</v>
      </c>
      <c r="L16" s="1" t="s">
        <v>245</v>
      </c>
      <c r="M16" s="1" t="s">
        <v>245</v>
      </c>
      <c r="N16" s="1" t="s">
        <v>148</v>
      </c>
      <c r="O16" s="1" t="s">
        <v>148</v>
      </c>
      <c r="P16" s="1" t="s">
        <v>242</v>
      </c>
      <c r="Q16" s="1" t="s">
        <v>242</v>
      </c>
      <c r="R16" s="1" t="s">
        <v>242</v>
      </c>
      <c r="S16" s="1" t="s">
        <v>242</v>
      </c>
      <c r="T16" s="1" t="s">
        <v>246</v>
      </c>
      <c r="U16" s="1" t="s">
        <v>247</v>
      </c>
      <c r="V16" s="1" t="s">
        <v>247</v>
      </c>
      <c r="W16" s="1" t="s">
        <v>248</v>
      </c>
      <c r="X16" s="1" t="s">
        <v>249</v>
      </c>
      <c r="Y16" s="1" t="s">
        <v>248</v>
      </c>
      <c r="Z16" s="1" t="s">
        <v>248</v>
      </c>
      <c r="AA16" s="1" t="s">
        <v>248</v>
      </c>
      <c r="AB16" s="1" t="s">
        <v>246</v>
      </c>
      <c r="AC16" s="1" t="s">
        <v>246</v>
      </c>
      <c r="AD16" s="1" t="s">
        <v>246</v>
      </c>
      <c r="AE16" s="1" t="s">
        <v>246</v>
      </c>
      <c r="AF16" s="1" t="s">
        <v>250</v>
      </c>
      <c r="AG16" s="1" t="s">
        <v>249</v>
      </c>
      <c r="AI16" s="1" t="s">
        <v>249</v>
      </c>
      <c r="AJ16" s="1" t="s">
        <v>250</v>
      </c>
      <c r="AP16" s="1" t="s">
        <v>244</v>
      </c>
      <c r="AW16" s="1" t="s">
        <v>244</v>
      </c>
      <c r="AX16" s="1" t="s">
        <v>244</v>
      </c>
      <c r="AY16" s="1" t="s">
        <v>244</v>
      </c>
      <c r="AZ16" s="1" t="s">
        <v>251</v>
      </c>
      <c r="BL16" s="1" t="s">
        <v>244</v>
      </c>
      <c r="BM16" s="1" t="s">
        <v>244</v>
      </c>
      <c r="BO16" s="1" t="s">
        <v>252</v>
      </c>
      <c r="BP16" s="1" t="s">
        <v>253</v>
      </c>
      <c r="BS16" s="1" t="s">
        <v>242</v>
      </c>
      <c r="BT16" s="1" t="s">
        <v>241</v>
      </c>
      <c r="BU16" s="1" t="s">
        <v>245</v>
      </c>
      <c r="BV16" s="1" t="s">
        <v>245</v>
      </c>
      <c r="BW16" s="1" t="s">
        <v>254</v>
      </c>
      <c r="BX16" s="1" t="s">
        <v>254</v>
      </c>
      <c r="BY16" s="1" t="s">
        <v>245</v>
      </c>
      <c r="BZ16" s="1" t="s">
        <v>254</v>
      </c>
      <c r="CA16" s="1" t="s">
        <v>250</v>
      </c>
      <c r="CB16" s="1" t="s">
        <v>248</v>
      </c>
      <c r="CC16" s="1" t="s">
        <v>248</v>
      </c>
      <c r="CD16" s="1" t="s">
        <v>247</v>
      </c>
      <c r="CE16" s="1" t="s">
        <v>247</v>
      </c>
      <c r="CF16" s="1" t="s">
        <v>247</v>
      </c>
      <c r="CG16" s="1" t="s">
        <v>247</v>
      </c>
      <c r="CH16" s="1" t="s">
        <v>247</v>
      </c>
      <c r="CI16" s="1" t="s">
        <v>255</v>
      </c>
      <c r="CJ16" s="1" t="s">
        <v>244</v>
      </c>
      <c r="CK16" s="1" t="s">
        <v>244</v>
      </c>
      <c r="CL16" s="1" t="s">
        <v>244</v>
      </c>
      <c r="CQ16" s="1" t="s">
        <v>244</v>
      </c>
      <c r="CT16" s="1" t="s">
        <v>247</v>
      </c>
      <c r="CU16" s="1" t="s">
        <v>247</v>
      </c>
      <c r="CV16" s="1" t="s">
        <v>247</v>
      </c>
      <c r="CW16" s="1" t="s">
        <v>247</v>
      </c>
      <c r="CX16" s="1" t="s">
        <v>247</v>
      </c>
      <c r="CY16" s="1" t="s">
        <v>244</v>
      </c>
      <c r="CZ16" s="1" t="s">
        <v>244</v>
      </c>
      <c r="DA16" s="1" t="s">
        <v>244</v>
      </c>
      <c r="DB16" s="1" t="s">
        <v>241</v>
      </c>
      <c r="DE16" s="1" t="s">
        <v>256</v>
      </c>
      <c r="DF16" s="1" t="s">
        <v>256</v>
      </c>
      <c r="DH16" s="1" t="s">
        <v>241</v>
      </c>
      <c r="DI16" s="1" t="s">
        <v>257</v>
      </c>
      <c r="DK16" s="1" t="s">
        <v>241</v>
      </c>
      <c r="DL16" s="1" t="s">
        <v>241</v>
      </c>
      <c r="DN16" s="1" t="s">
        <v>258</v>
      </c>
      <c r="DO16" s="1" t="s">
        <v>259</v>
      </c>
      <c r="DP16" s="1" t="s">
        <v>258</v>
      </c>
      <c r="DQ16" s="1" t="s">
        <v>259</v>
      </c>
      <c r="DR16" s="1" t="s">
        <v>258</v>
      </c>
      <c r="DS16" s="1" t="s">
        <v>259</v>
      </c>
      <c r="DT16" s="1" t="s">
        <v>249</v>
      </c>
      <c r="DU16" s="1" t="s">
        <v>249</v>
      </c>
      <c r="DV16" s="1" t="s">
        <v>244</v>
      </c>
      <c r="DW16" s="1" t="s">
        <v>260</v>
      </c>
      <c r="DX16" s="1" t="s">
        <v>244</v>
      </c>
      <c r="DZ16" s="1" t="s">
        <v>245</v>
      </c>
      <c r="EA16" s="1" t="s">
        <v>261</v>
      </c>
      <c r="EB16" s="1" t="s">
        <v>245</v>
      </c>
      <c r="ED16" s="1" t="s">
        <v>254</v>
      </c>
      <c r="EE16" s="1" t="s">
        <v>262</v>
      </c>
      <c r="EF16" s="1" t="s">
        <v>254</v>
      </c>
      <c r="EK16" s="1" t="s">
        <v>249</v>
      </c>
      <c r="EL16" s="1" t="s">
        <v>249</v>
      </c>
      <c r="EM16" s="1" t="s">
        <v>258</v>
      </c>
      <c r="EN16" s="1" t="s">
        <v>259</v>
      </c>
      <c r="EO16" s="1" t="s">
        <v>259</v>
      </c>
      <c r="ES16" s="1" t="s">
        <v>259</v>
      </c>
      <c r="EW16" s="1" t="s">
        <v>245</v>
      </c>
      <c r="EX16" s="1" t="s">
        <v>245</v>
      </c>
      <c r="EY16" s="1" t="s">
        <v>254</v>
      </c>
      <c r="EZ16" s="1" t="s">
        <v>254</v>
      </c>
      <c r="FA16" s="1" t="s">
        <v>263</v>
      </c>
      <c r="FB16" s="1" t="s">
        <v>263</v>
      </c>
      <c r="FD16" s="1" t="s">
        <v>250</v>
      </c>
      <c r="FE16" s="1" t="s">
        <v>250</v>
      </c>
      <c r="FF16" s="1" t="s">
        <v>247</v>
      </c>
      <c r="FG16" s="1" t="s">
        <v>247</v>
      </c>
      <c r="FH16" s="1" t="s">
        <v>247</v>
      </c>
      <c r="FI16" s="1" t="s">
        <v>247</v>
      </c>
      <c r="FJ16" s="1" t="s">
        <v>247</v>
      </c>
      <c r="FK16" s="1" t="s">
        <v>249</v>
      </c>
      <c r="FL16" s="1" t="s">
        <v>249</v>
      </c>
      <c r="FM16" s="1" t="s">
        <v>249</v>
      </c>
      <c r="FN16" s="1" t="s">
        <v>247</v>
      </c>
      <c r="FO16" s="1" t="s">
        <v>245</v>
      </c>
      <c r="FP16" s="1" t="s">
        <v>254</v>
      </c>
      <c r="FQ16" s="1" t="s">
        <v>249</v>
      </c>
      <c r="FR16" s="1" t="s">
        <v>249</v>
      </c>
    </row>
    <row r="17" spans="1:174" x14ac:dyDescent="0.25">
      <c r="A17" s="1">
        <v>1</v>
      </c>
      <c r="B17" s="1">
        <v>1605303827</v>
      </c>
      <c r="C17" s="1">
        <v>0</v>
      </c>
      <c r="D17" s="1" t="s">
        <v>264</v>
      </c>
      <c r="E17" s="1" t="s">
        <v>265</v>
      </c>
      <c r="F17" s="1" t="s">
        <v>266</v>
      </c>
      <c r="G17" s="1" t="s">
        <v>267</v>
      </c>
      <c r="H17" s="1">
        <v>1605303819.25</v>
      </c>
      <c r="I17" s="1">
        <f t="shared" ref="I17:I44" si="0">(J17)/1000</f>
        <v>5.8869408712266527E-4</v>
      </c>
      <c r="J17" s="1">
        <f t="shared" ref="J17:J44" si="1">1000*CA17*AH17*(BW17-BX17)/(100*BP17*(1000-AH17*BW17))</f>
        <v>0.58869408712266524</v>
      </c>
      <c r="K17" s="1">
        <f t="shared" ref="K17:K44" si="2">CA17*AH17*(BV17-BU17*(1000-AH17*BX17)/(1000-AH17*BW17))/(100*BP17)</f>
        <v>3.1391412652171033</v>
      </c>
      <c r="L17" s="1">
        <f t="shared" ref="L17:L44" si="3">BU17 - IF(AH17&gt;1, K17*BP17*100/(AJ17*CI17), 0)</f>
        <v>395.95166666666699</v>
      </c>
      <c r="M17" s="1">
        <f t="shared" ref="M17:M44" si="4">((S17-I17/2)*L17-K17)/(S17+I17/2)</f>
        <v>163.16372857762394</v>
      </c>
      <c r="N17" s="1">
        <f t="shared" ref="N17:N44" si="5">M17*(CB17+CC17)/1000</f>
        <v>16.604358946777218</v>
      </c>
      <c r="O17" s="1">
        <f t="shared" ref="O17:O44" si="6">(BU17 - IF(AH17&gt;1, K17*BP17*100/(AJ17*CI17), 0))*(CB17+CC17)/1000</f>
        <v>40.294026474028769</v>
      </c>
      <c r="P17" s="1">
        <f t="shared" ref="P17:P44" si="7">2/((1/R17-1/Q17)+SIGN(R17)*SQRT((1/R17-1/Q17)*(1/R17-1/Q17) + 4*BQ17/((BQ17+1)*(BQ17+1))*(2*1/R17*1/Q17-1/Q17*1/Q17)))</f>
        <v>2.2790282300405161E-2</v>
      </c>
      <c r="Q17" s="1">
        <f t="shared" ref="Q17:Q44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2.9593931484066731</v>
      </c>
      <c r="R17" s="1">
        <f t="shared" ref="R17:R44" si="9">I17*(1000-(1000*0.61365*EXP(17.502*V17/(240.97+V17))/(CB17+CC17)+BW17)/2)/(1000*0.61365*EXP(17.502*V17/(240.97+V17))/(CB17+CC17)-BW17)</f>
        <v>2.2693226249601208E-2</v>
      </c>
      <c r="S17" s="1">
        <f t="shared" ref="S17:S44" si="10">1/((BQ17+1)/(P17/1.6)+1/(Q17/1.37)) + BQ17/((BQ17+1)/(P17/1.6) + BQ17/(Q17/1.37))</f>
        <v>1.4191951936758818E-2</v>
      </c>
      <c r="T17" s="1">
        <f t="shared" ref="T17:T44" si="11">(BM17*BO17)</f>
        <v>231.2884917989108</v>
      </c>
      <c r="U17" s="1">
        <f t="shared" ref="U17:U44" si="12">(CD17+(T17+2*0.95*0.0000000567*(((CD17+$B$7)+273)^4-(CD17+273)^4)-44100*I17)/(1.84*29.3*Q17+8*0.95*0.0000000567*(CD17+273)^3))</f>
        <v>36.883853302879736</v>
      </c>
      <c r="V17" s="1">
        <f t="shared" ref="V17:V44" si="13">($C$7*CE17+$D$7*CF17+$E$7*U17)</f>
        <v>35.873786666666703</v>
      </c>
      <c r="W17" s="1">
        <f t="shared" ref="W17:W44" si="14">0.61365*EXP(17.502*V17/(240.97+V17))</f>
        <v>5.9274963839151074</v>
      </c>
      <c r="X17" s="1">
        <f t="shared" ref="X17:X44" si="15">(Y17/Z17*100)</f>
        <v>58.085689080401927</v>
      </c>
      <c r="Y17" s="1">
        <f t="shared" ref="Y17:Y44" si="16">BW17*(CB17+CC17)/1000</f>
        <v>3.408665919661332</v>
      </c>
      <c r="Z17" s="1">
        <f t="shared" ref="Z17:Z44" si="17">0.61365*EXP(17.502*CD17/(240.97+CD17))</f>
        <v>5.8683403324062722</v>
      </c>
      <c r="AA17" s="1">
        <f t="shared" ref="AA17:AA44" si="18">(W17-BW17*(CB17+CC17)/1000)</f>
        <v>2.5188304642537753</v>
      </c>
      <c r="AB17" s="1">
        <f t="shared" ref="AB17:AB44" si="19">(-I17*44100)</f>
        <v>-25.961409242109539</v>
      </c>
      <c r="AC17" s="1">
        <f t="shared" ref="AC17:AC44" si="20">2*29.3*Q17*0.92*(CD17-V17)</f>
        <v>-29.061982065077625</v>
      </c>
      <c r="AD17" s="1">
        <f t="shared" ref="AD17:AD44" si="21">2*0.95*0.0000000567*(((CD17+$B$7)+273)^4-(V17+273)^4)</f>
        <v>-2.310961633045499</v>
      </c>
      <c r="AE17" s="1">
        <f t="shared" ref="AE17:AE44" si="22">T17+AD17+AB17+AC17</f>
        <v>173.95413885867814</v>
      </c>
      <c r="AF17" s="1">
        <v>0</v>
      </c>
      <c r="AG17" s="1">
        <v>0</v>
      </c>
      <c r="AH17" s="1">
        <f t="shared" ref="AH17:AH44" si="23">IF(AF17*$H$13&gt;=AJ17,1,(AJ17/(AJ17-AF17*$H$13)))</f>
        <v>1</v>
      </c>
      <c r="AI17" s="1">
        <f t="shared" ref="AI17:AI44" si="24">(AH17-1)*100</f>
        <v>0</v>
      </c>
      <c r="AJ17" s="1">
        <f t="shared" ref="AJ17:AJ44" si="25">MAX(0,($B$13+$C$13*CI17)/(1+$D$13*CI17)*CB17/(CD17+273)*$E$13)</f>
        <v>52266.726815624068</v>
      </c>
      <c r="AK17" s="1" t="s">
        <v>268</v>
      </c>
      <c r="AL17" s="1">
        <v>10143.9</v>
      </c>
      <c r="AM17" s="1">
        <v>715.47692307692296</v>
      </c>
      <c r="AN17" s="1">
        <v>3262.08</v>
      </c>
      <c r="AO17" s="1">
        <f t="shared" ref="AO17:AO44" si="26">1-AM17/AN17</f>
        <v>0.78066849277855754</v>
      </c>
      <c r="AP17" s="1">
        <v>-0.57774747981622299</v>
      </c>
      <c r="AQ17" s="1" t="s">
        <v>269</v>
      </c>
      <c r="AR17" s="1">
        <v>15392.8</v>
      </c>
      <c r="AS17" s="1">
        <v>884.53404</v>
      </c>
      <c r="AT17" s="1">
        <v>1010.46</v>
      </c>
      <c r="AU17" s="1">
        <f t="shared" ref="AU17:AU44" si="27">1-AS17/AT17</f>
        <v>0.12462240959562976</v>
      </c>
      <c r="AV17" s="1">
        <v>0.5</v>
      </c>
      <c r="AW17" s="1">
        <f t="shared" ref="AW17:AW44" si="28">BM17</f>
        <v>1180.1746205579648</v>
      </c>
      <c r="AX17" s="1">
        <f t="shared" ref="AX17:AX44" si="29">K17</f>
        <v>3.1391412652171033</v>
      </c>
      <c r="AY17" s="1">
        <f t="shared" ref="AY17:AY44" si="30">AU17*AV17*AW17</f>
        <v>73.53810247877081</v>
      </c>
      <c r="AZ17" s="1">
        <f t="shared" ref="AZ17:AZ44" si="31">(AX17-AP17)/AW17</f>
        <v>3.1494396509527127E-3</v>
      </c>
      <c r="BA17" s="1">
        <f t="shared" ref="BA17:BA44" si="32">(AN17-AT17)/AT17</f>
        <v>2.2283118579656787</v>
      </c>
      <c r="BB17" s="1" t="s">
        <v>270</v>
      </c>
      <c r="BC17" s="1">
        <v>884.53404</v>
      </c>
      <c r="BD17" s="1">
        <v>626.58000000000004</v>
      </c>
      <c r="BE17" s="1">
        <f t="shared" ref="BE17:BE44" si="33">1-BD17/AT17</f>
        <v>0.37990618134315057</v>
      </c>
      <c r="BF17" s="1">
        <f t="shared" ref="BF17:BF44" si="34">(AT17-BC17)/(AT17-BD17)</f>
        <v>0.32803469834323234</v>
      </c>
      <c r="BG17" s="1">
        <f t="shared" ref="BG17:BG44" si="35">(AN17-AT17)/(AN17-BD17)</f>
        <v>0.85434262948207162</v>
      </c>
      <c r="BH17" s="1">
        <f t="shared" ref="BH17:BH44" si="36">(AT17-BC17)/(AT17-AM17)</f>
        <v>0.4268921502667688</v>
      </c>
      <c r="BI17" s="1">
        <f t="shared" ref="BI17:BI44" si="37">(AN17-AT17)/(AN17-AM17)</f>
        <v>0.88416605650241764</v>
      </c>
      <c r="BJ17" s="1">
        <f t="shared" ref="BJ17:BJ44" si="38">(BF17*BD17/BC17)</f>
        <v>0.23237091168125373</v>
      </c>
      <c r="BK17" s="1">
        <f t="shared" ref="BK17:BK44" si="39">(1-BJ17)</f>
        <v>0.76762908831874621</v>
      </c>
      <c r="BL17" s="1">
        <f t="shared" ref="BL17:BL44" si="40">$B$11*CJ17+$C$11*CK17+$F$11*CL17*(1-CO17)</f>
        <v>1399.9880000000001</v>
      </c>
      <c r="BM17" s="1">
        <f t="shared" ref="BM17:BM44" si="41">BL17*BN17</f>
        <v>1180.1746205579648</v>
      </c>
      <c r="BN17" s="1">
        <f t="shared" ref="BN17:BN44" si="42">($B$11*$D$9+$C$11*$D$9+$F$11*((CY17+CQ17)/MAX(CY17+CQ17+CZ17, 0.1)*$I$9+CZ17/MAX(CY17+CQ17+CZ17, 0.1)*$J$9))/($B$11+$C$11+$F$11)</f>
        <v>0.84298909744795292</v>
      </c>
      <c r="BO17" s="1">
        <f t="shared" ref="BO17:BO44" si="43">($B$11*$K$9+$C$11*$K$9+$F$11*((CY17+CQ17)/MAX(CY17+CQ17+CZ17, 0.1)*$P$9+CZ17/MAX(CY17+CQ17+CZ17, 0.1)*$Q$9))/($B$11+$C$11+$F$11)</f>
        <v>0.19597819489590607</v>
      </c>
      <c r="BP17" s="1">
        <v>6</v>
      </c>
      <c r="BQ17" s="1">
        <v>0.5</v>
      </c>
      <c r="BR17" s="1" t="s">
        <v>271</v>
      </c>
      <c r="BS17" s="1">
        <v>2</v>
      </c>
      <c r="BT17" s="1">
        <v>1605303819.25</v>
      </c>
      <c r="BU17" s="1">
        <v>395.95166666666699</v>
      </c>
      <c r="BV17" s="1">
        <v>399.99720000000002</v>
      </c>
      <c r="BW17" s="1">
        <v>33.495460000000001</v>
      </c>
      <c r="BX17" s="1">
        <v>32.812883333333303</v>
      </c>
      <c r="BY17" s="1">
        <v>395.92910000000001</v>
      </c>
      <c r="BZ17" s="1">
        <v>32.870750000000001</v>
      </c>
      <c r="CA17" s="1">
        <v>500.14206666666701</v>
      </c>
      <c r="CB17" s="1">
        <v>101.665033333333</v>
      </c>
      <c r="CC17" s="1">
        <v>9.9979586666666703E-2</v>
      </c>
      <c r="CD17" s="1">
        <v>35.6916333333333</v>
      </c>
      <c r="CE17" s="1">
        <v>35.873786666666703</v>
      </c>
      <c r="CF17" s="1">
        <v>999.9</v>
      </c>
      <c r="CG17" s="1">
        <v>0</v>
      </c>
      <c r="CH17" s="1">
        <v>0</v>
      </c>
      <c r="CI17" s="1">
        <v>10004.5406666667</v>
      </c>
      <c r="CJ17" s="1">
        <v>0</v>
      </c>
      <c r="CK17" s="1">
        <v>147.783066666667</v>
      </c>
      <c r="CL17" s="1">
        <v>1399.9880000000001</v>
      </c>
      <c r="CM17" s="1">
        <v>0.90000533333333299</v>
      </c>
      <c r="CN17" s="1">
        <v>9.9994583333333303E-2</v>
      </c>
      <c r="CO17" s="1">
        <v>0</v>
      </c>
      <c r="CP17" s="1">
        <v>884.59780000000001</v>
      </c>
      <c r="CQ17" s="1">
        <v>4.9994800000000001</v>
      </c>
      <c r="CR17" s="1">
        <v>12563.8633333333</v>
      </c>
      <c r="CS17" s="1">
        <v>11417.49</v>
      </c>
      <c r="CT17" s="1">
        <v>45.366599999999998</v>
      </c>
      <c r="CU17" s="1">
        <v>46.483199999999997</v>
      </c>
      <c r="CV17" s="1">
        <v>46.0124</v>
      </c>
      <c r="CW17" s="1">
        <v>46.195399999999999</v>
      </c>
      <c r="CX17" s="1">
        <v>48.004066666666702</v>
      </c>
      <c r="CY17" s="1">
        <v>1255.49833333333</v>
      </c>
      <c r="CZ17" s="1">
        <v>139.49</v>
      </c>
      <c r="DA17" s="1">
        <v>0</v>
      </c>
      <c r="DB17" s="1">
        <v>611.29999995231606</v>
      </c>
      <c r="DC17" s="1">
        <v>0</v>
      </c>
      <c r="DD17" s="1">
        <v>884.53404</v>
      </c>
      <c r="DE17" s="1">
        <v>-7.1000769232297696</v>
      </c>
      <c r="DF17" s="1">
        <v>-135.069230932637</v>
      </c>
      <c r="DG17" s="1">
        <v>12561.94</v>
      </c>
      <c r="DH17" s="1">
        <v>15</v>
      </c>
      <c r="DI17" s="1">
        <v>1605303254.5999999</v>
      </c>
      <c r="DJ17" s="1" t="s">
        <v>272</v>
      </c>
      <c r="DK17" s="1">
        <v>1605303249.5999999</v>
      </c>
      <c r="DL17" s="1">
        <v>1605303254.5999999</v>
      </c>
      <c r="DM17" s="1">
        <v>6</v>
      </c>
      <c r="DN17" s="1">
        <v>6.5000000000000002E-2</v>
      </c>
      <c r="DO17" s="1">
        <v>-0.32100000000000001</v>
      </c>
      <c r="DP17" s="1">
        <v>0.02</v>
      </c>
      <c r="DQ17" s="1">
        <v>0.625</v>
      </c>
      <c r="DR17" s="1">
        <v>400</v>
      </c>
      <c r="DS17" s="1">
        <v>33</v>
      </c>
      <c r="DT17" s="1">
        <v>0.32</v>
      </c>
      <c r="DU17" s="1">
        <v>0.04</v>
      </c>
      <c r="DV17" s="1">
        <v>3.1324684671288199</v>
      </c>
      <c r="DW17" s="1">
        <v>0.1778009916095</v>
      </c>
      <c r="DX17" s="1">
        <v>2.3147164800973199E-2</v>
      </c>
      <c r="DY17" s="1">
        <v>1</v>
      </c>
      <c r="DZ17" s="1">
        <v>-4.0390164516129001</v>
      </c>
      <c r="EA17" s="1">
        <v>-0.233028387096752</v>
      </c>
      <c r="EB17" s="1">
        <v>2.90648193890591E-2</v>
      </c>
      <c r="EC17" s="1">
        <v>0</v>
      </c>
      <c r="ED17" s="1">
        <v>0.68242916129032305</v>
      </c>
      <c r="EE17" s="1">
        <v>1.30143387096767E-2</v>
      </c>
      <c r="EF17" s="1">
        <v>2.1892488783609599E-3</v>
      </c>
      <c r="EG17" s="1">
        <v>1</v>
      </c>
      <c r="EH17" s="1">
        <v>2</v>
      </c>
      <c r="EI17" s="1">
        <v>3</v>
      </c>
      <c r="EJ17" s="1" t="s">
        <v>273</v>
      </c>
      <c r="EK17" s="1">
        <v>100</v>
      </c>
      <c r="EL17" s="1">
        <v>100</v>
      </c>
      <c r="EM17" s="1">
        <v>2.1999999999999999E-2</v>
      </c>
      <c r="EN17" s="1">
        <v>0.62480000000000002</v>
      </c>
      <c r="EO17" s="1">
        <v>0.18701119279314801</v>
      </c>
      <c r="EP17" s="1">
        <v>-1.6043650578588901E-5</v>
      </c>
      <c r="EQ17" s="1">
        <v>-1.15305589960158E-6</v>
      </c>
      <c r="ER17" s="1">
        <v>3.6581349982770798E-10</v>
      </c>
      <c r="ES17" s="1">
        <v>0.62471499999999502</v>
      </c>
      <c r="ET17" s="1">
        <v>0</v>
      </c>
      <c r="EU17" s="1">
        <v>0</v>
      </c>
      <c r="EV17" s="1">
        <v>0</v>
      </c>
      <c r="EW17" s="1">
        <v>18</v>
      </c>
      <c r="EX17" s="1">
        <v>2225</v>
      </c>
      <c r="EY17" s="1">
        <v>1</v>
      </c>
      <c r="EZ17" s="1">
        <v>25</v>
      </c>
      <c r="FA17" s="1">
        <v>9.6</v>
      </c>
      <c r="FB17" s="1">
        <v>9.5</v>
      </c>
      <c r="FC17" s="1">
        <v>2</v>
      </c>
      <c r="FD17" s="1">
        <v>496.09800000000001</v>
      </c>
      <c r="FE17" s="1">
        <v>500.702</v>
      </c>
      <c r="FF17" s="1">
        <v>34.589199999999998</v>
      </c>
      <c r="FG17" s="1">
        <v>34.241199999999999</v>
      </c>
      <c r="FH17" s="1">
        <v>29.9998</v>
      </c>
      <c r="FI17" s="1">
        <v>34.124699999999997</v>
      </c>
      <c r="FJ17" s="1">
        <v>34.152099999999997</v>
      </c>
      <c r="FK17" s="1">
        <v>19.296900000000001</v>
      </c>
      <c r="FL17" s="1">
        <v>0</v>
      </c>
      <c r="FM17" s="1">
        <v>100</v>
      </c>
      <c r="FN17" s="1">
        <v>-999.9</v>
      </c>
      <c r="FO17" s="1">
        <v>400</v>
      </c>
      <c r="FP17" s="1">
        <v>34.459000000000003</v>
      </c>
      <c r="FQ17" s="1">
        <v>97.77</v>
      </c>
      <c r="FR17" s="1">
        <v>102.10599999999999</v>
      </c>
    </row>
    <row r="18" spans="1:174" x14ac:dyDescent="0.25">
      <c r="A18" s="1">
        <v>2</v>
      </c>
      <c r="B18" s="1">
        <v>1605303985.5</v>
      </c>
      <c r="C18" s="1">
        <v>158.5</v>
      </c>
      <c r="D18" s="1" t="s">
        <v>274</v>
      </c>
      <c r="E18" s="1" t="s">
        <v>275</v>
      </c>
      <c r="F18" s="1" t="s">
        <v>266</v>
      </c>
      <c r="G18" s="1" t="s">
        <v>267</v>
      </c>
      <c r="H18" s="1">
        <v>1605303977.5</v>
      </c>
      <c r="I18" s="1">
        <f t="shared" si="0"/>
        <v>8.2630195332167983E-4</v>
      </c>
      <c r="J18" s="1">
        <f t="shared" si="1"/>
        <v>0.82630195332167988</v>
      </c>
      <c r="K18" s="1">
        <f t="shared" si="2"/>
        <v>5.179191418114975</v>
      </c>
      <c r="L18" s="1">
        <f t="shared" si="3"/>
        <v>393.39361290322603</v>
      </c>
      <c r="M18" s="1">
        <f t="shared" si="4"/>
        <v>135.18973326710952</v>
      </c>
      <c r="N18" s="1">
        <f t="shared" si="5"/>
        <v>13.757482497861922</v>
      </c>
      <c r="O18" s="1">
        <f t="shared" si="6"/>
        <v>40.033407962966351</v>
      </c>
      <c r="P18" s="1">
        <f t="shared" si="7"/>
        <v>3.3627705975470691E-2</v>
      </c>
      <c r="Q18" s="1">
        <f t="shared" si="8"/>
        <v>2.958043592623151</v>
      </c>
      <c r="R18" s="1">
        <f t="shared" si="9"/>
        <v>3.3416762470828754E-2</v>
      </c>
      <c r="S18" s="1">
        <f t="shared" si="10"/>
        <v>2.0904318523171067E-2</v>
      </c>
      <c r="T18" s="1">
        <f t="shared" si="11"/>
        <v>231.28813798224749</v>
      </c>
      <c r="U18" s="1">
        <f t="shared" si="12"/>
        <v>36.563715270975585</v>
      </c>
      <c r="V18" s="1">
        <f t="shared" si="13"/>
        <v>35.592300000000002</v>
      </c>
      <c r="W18" s="1">
        <f t="shared" si="14"/>
        <v>5.8362975181795074</v>
      </c>
      <c r="X18" s="1">
        <f t="shared" si="15"/>
        <v>59.372463443942145</v>
      </c>
      <c r="Y18" s="1">
        <f t="shared" si="16"/>
        <v>3.4345767637693854</v>
      </c>
      <c r="Z18" s="1">
        <f t="shared" si="17"/>
        <v>5.7847974709895924</v>
      </c>
      <c r="AA18" s="1">
        <f t="shared" si="18"/>
        <v>2.401720754410122</v>
      </c>
      <c r="AB18" s="1">
        <f t="shared" si="19"/>
        <v>-36.43991614148608</v>
      </c>
      <c r="AC18" s="1">
        <f t="shared" si="20"/>
        <v>-25.619248300287957</v>
      </c>
      <c r="AD18" s="1">
        <f t="shared" si="21"/>
        <v>-2.0327741606338936</v>
      </c>
      <c r="AE18" s="1">
        <f t="shared" si="22"/>
        <v>167.19619937983958</v>
      </c>
      <c r="AF18" s="1">
        <v>0</v>
      </c>
      <c r="AG18" s="1">
        <v>0</v>
      </c>
      <c r="AH18" s="1">
        <f t="shared" si="23"/>
        <v>1</v>
      </c>
      <c r="AI18" s="1">
        <f t="shared" si="24"/>
        <v>0</v>
      </c>
      <c r="AJ18" s="1">
        <f t="shared" si="25"/>
        <v>52272.380696362176</v>
      </c>
      <c r="AK18" s="1" t="s">
        <v>268</v>
      </c>
      <c r="AL18" s="1">
        <v>10143.9</v>
      </c>
      <c r="AM18" s="1">
        <v>715.47692307692296</v>
      </c>
      <c r="AN18" s="1">
        <v>3262.08</v>
      </c>
      <c r="AO18" s="1">
        <f t="shared" si="26"/>
        <v>0.78066849277855754</v>
      </c>
      <c r="AP18" s="1">
        <v>-0.57774747981622299</v>
      </c>
      <c r="AQ18" s="1" t="s">
        <v>276</v>
      </c>
      <c r="AR18" s="1">
        <v>15396.7</v>
      </c>
      <c r="AS18" s="1">
        <v>1090.2123999999999</v>
      </c>
      <c r="AT18" s="1">
        <v>1251.8900000000001</v>
      </c>
      <c r="AU18" s="1">
        <f t="shared" si="27"/>
        <v>0.12914681002324502</v>
      </c>
      <c r="AV18" s="1">
        <v>0.5</v>
      </c>
      <c r="AW18" s="1">
        <f t="shared" si="28"/>
        <v>1180.1708270625322</v>
      </c>
      <c r="AX18" s="1">
        <f t="shared" si="29"/>
        <v>5.179191418114975</v>
      </c>
      <c r="AY18" s="1">
        <f t="shared" si="30"/>
        <v>76.207648798810396</v>
      </c>
      <c r="AZ18" s="1">
        <f t="shared" si="31"/>
        <v>4.8780555881561055E-3</v>
      </c>
      <c r="BA18" s="1">
        <f t="shared" si="32"/>
        <v>1.6057241450926196</v>
      </c>
      <c r="BB18" s="1" t="s">
        <v>277</v>
      </c>
      <c r="BC18" s="1">
        <v>1090.2123999999999</v>
      </c>
      <c r="BD18" s="1">
        <v>748.41</v>
      </c>
      <c r="BE18" s="1">
        <f t="shared" si="33"/>
        <v>0.40217591002404374</v>
      </c>
      <c r="BF18" s="1">
        <f t="shared" si="34"/>
        <v>0.32112020338444458</v>
      </c>
      <c r="BG18" s="1">
        <f t="shared" si="35"/>
        <v>0.79970322277785066</v>
      </c>
      <c r="BH18" s="1">
        <f t="shared" si="36"/>
        <v>0.30140503085308851</v>
      </c>
      <c r="BI18" s="1">
        <f t="shared" si="37"/>
        <v>0.78936133322700763</v>
      </c>
      <c r="BJ18" s="1">
        <f t="shared" si="38"/>
        <v>0.22044288930758096</v>
      </c>
      <c r="BK18" s="1">
        <f t="shared" si="39"/>
        <v>0.77955711069241906</v>
      </c>
      <c r="BL18" s="1">
        <f t="shared" si="40"/>
        <v>1399.98322580645</v>
      </c>
      <c r="BM18" s="1">
        <f t="shared" si="41"/>
        <v>1180.1708270625322</v>
      </c>
      <c r="BN18" s="1">
        <f t="shared" si="42"/>
        <v>0.84298926251970163</v>
      </c>
      <c r="BO18" s="1">
        <f t="shared" si="43"/>
        <v>0.19597852503940305</v>
      </c>
      <c r="BP18" s="1">
        <v>6</v>
      </c>
      <c r="BQ18" s="1">
        <v>0.5</v>
      </c>
      <c r="BR18" s="1" t="s">
        <v>271</v>
      </c>
      <c r="BS18" s="1">
        <v>2</v>
      </c>
      <c r="BT18" s="1">
        <v>1605303977.5</v>
      </c>
      <c r="BU18" s="1">
        <v>393.39361290322603</v>
      </c>
      <c r="BV18" s="1">
        <v>399.99687096774198</v>
      </c>
      <c r="BW18" s="1">
        <v>33.750325806451599</v>
      </c>
      <c r="BX18" s="1">
        <v>32.792496774193602</v>
      </c>
      <c r="BY18" s="1">
        <v>393.36919354838699</v>
      </c>
      <c r="BZ18" s="1">
        <v>33.125616129032302</v>
      </c>
      <c r="CA18" s="1">
        <v>500.13977419354802</v>
      </c>
      <c r="CB18" s="1">
        <v>101.66425806451601</v>
      </c>
      <c r="CC18" s="1">
        <v>9.9996996774193506E-2</v>
      </c>
      <c r="CD18" s="1">
        <v>35.431651612903202</v>
      </c>
      <c r="CE18" s="1">
        <v>35.592300000000002</v>
      </c>
      <c r="CF18" s="1">
        <v>999.9</v>
      </c>
      <c r="CG18" s="1">
        <v>0</v>
      </c>
      <c r="CH18" s="1">
        <v>0</v>
      </c>
      <c r="CI18" s="1">
        <v>9996.9625806451604</v>
      </c>
      <c r="CJ18" s="1">
        <v>0</v>
      </c>
      <c r="CK18" s="1">
        <v>163.33258064516099</v>
      </c>
      <c r="CL18" s="1">
        <v>1399.98322580645</v>
      </c>
      <c r="CM18" s="1">
        <v>0.90000183870967698</v>
      </c>
      <c r="CN18" s="1">
        <v>9.9998354838709697E-2</v>
      </c>
      <c r="CO18" s="1">
        <v>0</v>
      </c>
      <c r="CP18" s="1">
        <v>1093.9632258064501</v>
      </c>
      <c r="CQ18" s="1">
        <v>4.9994800000000001</v>
      </c>
      <c r="CR18" s="1">
        <v>15548.438709677401</v>
      </c>
      <c r="CS18" s="1">
        <v>11417.4322580645</v>
      </c>
      <c r="CT18" s="1">
        <v>46.255870967741899</v>
      </c>
      <c r="CU18" s="1">
        <v>47.336451612903197</v>
      </c>
      <c r="CV18" s="1">
        <v>46.949258064516101</v>
      </c>
      <c r="CW18" s="1">
        <v>47.334419354838701</v>
      </c>
      <c r="CX18" s="1">
        <v>48.860741935483901</v>
      </c>
      <c r="CY18" s="1">
        <v>1255.48806451613</v>
      </c>
      <c r="CZ18" s="1">
        <v>139.497419354839</v>
      </c>
      <c r="DA18" s="1">
        <v>0</v>
      </c>
      <c r="DB18" s="1">
        <v>157.39999985694899</v>
      </c>
      <c r="DC18" s="1">
        <v>0</v>
      </c>
      <c r="DD18" s="1">
        <v>1090.2123999999999</v>
      </c>
      <c r="DE18" s="1">
        <v>-283.76000041203599</v>
      </c>
      <c r="DF18" s="1">
        <v>-3914.1461598156002</v>
      </c>
      <c r="DG18" s="1">
        <v>15497.156000000001</v>
      </c>
      <c r="DH18" s="1">
        <v>15</v>
      </c>
      <c r="DI18" s="1">
        <v>1605303254.5999999</v>
      </c>
      <c r="DJ18" s="1" t="s">
        <v>272</v>
      </c>
      <c r="DK18" s="1">
        <v>1605303249.5999999</v>
      </c>
      <c r="DL18" s="1">
        <v>1605303254.5999999</v>
      </c>
      <c r="DM18" s="1">
        <v>6</v>
      </c>
      <c r="DN18" s="1">
        <v>6.5000000000000002E-2</v>
      </c>
      <c r="DO18" s="1">
        <v>-0.32100000000000001</v>
      </c>
      <c r="DP18" s="1">
        <v>0.02</v>
      </c>
      <c r="DQ18" s="1">
        <v>0.625</v>
      </c>
      <c r="DR18" s="1">
        <v>400</v>
      </c>
      <c r="DS18" s="1">
        <v>33</v>
      </c>
      <c r="DT18" s="1">
        <v>0.32</v>
      </c>
      <c r="DU18" s="1">
        <v>0.04</v>
      </c>
      <c r="DV18" s="1">
        <v>5.1816230428557599</v>
      </c>
      <c r="DW18" s="1">
        <v>-0.21119507046639599</v>
      </c>
      <c r="DX18" s="1">
        <v>2.2472343148850101E-2</v>
      </c>
      <c r="DY18" s="1">
        <v>1</v>
      </c>
      <c r="DZ18" s="1">
        <v>-6.6031722580645198</v>
      </c>
      <c r="EA18" s="1">
        <v>0.20283145161291199</v>
      </c>
      <c r="EB18" s="1">
        <v>2.2870979880792099E-2</v>
      </c>
      <c r="EC18" s="1">
        <v>0</v>
      </c>
      <c r="ED18" s="1">
        <v>0.95783145161290295</v>
      </c>
      <c r="EE18" s="1">
        <v>1.0152677419352199E-2</v>
      </c>
      <c r="EF18" s="1">
        <v>1.5077012803883E-3</v>
      </c>
      <c r="EG18" s="1">
        <v>1</v>
      </c>
      <c r="EH18" s="1">
        <v>2</v>
      </c>
      <c r="EI18" s="1">
        <v>3</v>
      </c>
      <c r="EJ18" s="1" t="s">
        <v>273</v>
      </c>
      <c r="EK18" s="1">
        <v>100</v>
      </c>
      <c r="EL18" s="1">
        <v>100</v>
      </c>
      <c r="EM18" s="1">
        <v>2.5000000000000001E-2</v>
      </c>
      <c r="EN18" s="1">
        <v>0.62470000000000003</v>
      </c>
      <c r="EO18" s="1">
        <v>0.18701119279314801</v>
      </c>
      <c r="EP18" s="1">
        <v>-1.6043650578588901E-5</v>
      </c>
      <c r="EQ18" s="1">
        <v>-1.15305589960158E-6</v>
      </c>
      <c r="ER18" s="1">
        <v>3.6581349982770798E-10</v>
      </c>
      <c r="ES18" s="1">
        <v>0.62471499999999502</v>
      </c>
      <c r="ET18" s="1">
        <v>0</v>
      </c>
      <c r="EU18" s="1">
        <v>0</v>
      </c>
      <c r="EV18" s="1">
        <v>0</v>
      </c>
      <c r="EW18" s="1">
        <v>18</v>
      </c>
      <c r="EX18" s="1">
        <v>2225</v>
      </c>
      <c r="EY18" s="1">
        <v>1</v>
      </c>
      <c r="EZ18" s="1">
        <v>25</v>
      </c>
      <c r="FA18" s="1">
        <v>12.3</v>
      </c>
      <c r="FB18" s="1">
        <v>12.2</v>
      </c>
      <c r="FC18" s="1">
        <v>2</v>
      </c>
      <c r="FD18" s="1">
        <v>511.327</v>
      </c>
      <c r="FE18" s="1">
        <v>501.22399999999999</v>
      </c>
      <c r="FF18" s="1">
        <v>34.4024</v>
      </c>
      <c r="FG18" s="1">
        <v>34.1449</v>
      </c>
      <c r="FH18" s="1">
        <v>29.9999</v>
      </c>
      <c r="FI18" s="1">
        <v>34.0351</v>
      </c>
      <c r="FJ18" s="1">
        <v>34.063299999999998</v>
      </c>
      <c r="FK18" s="1">
        <v>19.2959</v>
      </c>
      <c r="FL18" s="1">
        <v>0</v>
      </c>
      <c r="FM18" s="1">
        <v>100</v>
      </c>
      <c r="FN18" s="1">
        <v>-999.9</v>
      </c>
      <c r="FO18" s="1">
        <v>400</v>
      </c>
      <c r="FP18" s="1">
        <v>33.468499999999999</v>
      </c>
      <c r="FQ18" s="1">
        <v>97.793700000000001</v>
      </c>
      <c r="FR18" s="1">
        <v>102.124</v>
      </c>
    </row>
    <row r="19" spans="1:174" x14ac:dyDescent="0.25">
      <c r="A19" s="1">
        <v>3</v>
      </c>
      <c r="B19" s="1">
        <v>1605304233</v>
      </c>
      <c r="C19" s="1">
        <v>406</v>
      </c>
      <c r="D19" s="1" t="s">
        <v>278</v>
      </c>
      <c r="E19" s="1" t="s">
        <v>279</v>
      </c>
      <c r="F19" s="1" t="s">
        <v>280</v>
      </c>
      <c r="G19" s="1" t="s">
        <v>281</v>
      </c>
      <c r="H19" s="1">
        <v>1605304225.25</v>
      </c>
      <c r="I19" s="1">
        <f t="shared" si="0"/>
        <v>3.0771480864974624E-3</v>
      </c>
      <c r="J19" s="1">
        <f t="shared" si="1"/>
        <v>3.0771480864974623</v>
      </c>
      <c r="K19" s="1">
        <f t="shared" si="2"/>
        <v>11.594935475274113</v>
      </c>
      <c r="L19" s="1">
        <f t="shared" si="3"/>
        <v>384.68003333333297</v>
      </c>
      <c r="M19" s="1">
        <f t="shared" si="4"/>
        <v>251.83369205637794</v>
      </c>
      <c r="N19" s="1">
        <f t="shared" si="5"/>
        <v>25.626375003333088</v>
      </c>
      <c r="O19" s="1">
        <f t="shared" si="6"/>
        <v>39.144701846676512</v>
      </c>
      <c r="P19" s="1">
        <f t="shared" si="7"/>
        <v>0.15521713337498741</v>
      </c>
      <c r="Q19" s="1">
        <f t="shared" si="8"/>
        <v>2.9579844788063507</v>
      </c>
      <c r="R19" s="1">
        <f t="shared" si="9"/>
        <v>0.15083012507348087</v>
      </c>
      <c r="S19" s="1">
        <f t="shared" si="10"/>
        <v>9.465265546994435E-2</v>
      </c>
      <c r="T19" s="1">
        <f t="shared" si="11"/>
        <v>231.29092485482172</v>
      </c>
      <c r="U19" s="1">
        <f t="shared" si="12"/>
        <v>35.917402687185664</v>
      </c>
      <c r="V19" s="1">
        <f t="shared" si="13"/>
        <v>35.089276666666699</v>
      </c>
      <c r="W19" s="1">
        <f t="shared" si="14"/>
        <v>5.6763560923284793</v>
      </c>
      <c r="X19" s="1">
        <f t="shared" si="15"/>
        <v>64.136602281337773</v>
      </c>
      <c r="Y19" s="1">
        <f t="shared" si="16"/>
        <v>3.6959299232097593</v>
      </c>
      <c r="Z19" s="1">
        <f t="shared" si="17"/>
        <v>5.7625907699279342</v>
      </c>
      <c r="AA19" s="1">
        <f t="shared" si="18"/>
        <v>1.9804261691187199</v>
      </c>
      <c r="AB19" s="1">
        <f t="shared" si="19"/>
        <v>-135.70223061453808</v>
      </c>
      <c r="AC19" s="1">
        <f t="shared" si="20"/>
        <v>43.490892726862334</v>
      </c>
      <c r="AD19" s="1">
        <f t="shared" si="21"/>
        <v>3.4412799121706317</v>
      </c>
      <c r="AE19" s="1">
        <f t="shared" si="22"/>
        <v>142.52086687931663</v>
      </c>
      <c r="AF19" s="1">
        <v>0</v>
      </c>
      <c r="AG19" s="1">
        <v>0</v>
      </c>
      <c r="AH19" s="1">
        <f t="shared" si="23"/>
        <v>1</v>
      </c>
      <c r="AI19" s="1">
        <f t="shared" si="24"/>
        <v>0</v>
      </c>
      <c r="AJ19" s="1">
        <f t="shared" si="25"/>
        <v>52282.399306908686</v>
      </c>
      <c r="AK19" s="1" t="s">
        <v>268</v>
      </c>
      <c r="AL19" s="1">
        <v>10143.9</v>
      </c>
      <c r="AM19" s="1">
        <v>715.47692307692296</v>
      </c>
      <c r="AN19" s="1">
        <v>3262.08</v>
      </c>
      <c r="AO19" s="1">
        <f t="shared" si="26"/>
        <v>0.78066849277855754</v>
      </c>
      <c r="AP19" s="1">
        <v>-0.57774747981622299</v>
      </c>
      <c r="AQ19" s="1" t="s">
        <v>282</v>
      </c>
      <c r="AR19" s="1">
        <v>15407.8</v>
      </c>
      <c r="AS19" s="1">
        <v>899.53565384615399</v>
      </c>
      <c r="AT19" s="1">
        <v>1107.97</v>
      </c>
      <c r="AU19" s="1">
        <f t="shared" si="27"/>
        <v>0.18812273450891814</v>
      </c>
      <c r="AV19" s="1">
        <v>0.5</v>
      </c>
      <c r="AW19" s="1">
        <f t="shared" si="28"/>
        <v>1180.1814515545691</v>
      </c>
      <c r="AX19" s="1">
        <f t="shared" si="29"/>
        <v>11.594935475274113</v>
      </c>
      <c r="AY19" s="1">
        <f t="shared" si="30"/>
        <v>111.00948094157492</v>
      </c>
      <c r="AZ19" s="1">
        <f t="shared" si="31"/>
        <v>1.0314246965207025E-2</v>
      </c>
      <c r="BA19" s="1">
        <f t="shared" si="32"/>
        <v>1.9441952399433193</v>
      </c>
      <c r="BB19" s="1" t="s">
        <v>283</v>
      </c>
      <c r="BC19" s="1">
        <v>899.53565384615399</v>
      </c>
      <c r="BD19" s="1">
        <v>653.55999999999995</v>
      </c>
      <c r="BE19" s="1">
        <f t="shared" si="33"/>
        <v>0.4101284330803181</v>
      </c>
      <c r="BF19" s="1">
        <f t="shared" si="34"/>
        <v>0.4586922518295064</v>
      </c>
      <c r="BG19" s="1">
        <f t="shared" si="35"/>
        <v>0.82579777038320568</v>
      </c>
      <c r="BH19" s="1">
        <f t="shared" si="36"/>
        <v>0.53105228705650809</v>
      </c>
      <c r="BI19" s="1">
        <f t="shared" si="37"/>
        <v>0.84587583338770422</v>
      </c>
      <c r="BJ19" s="1">
        <f t="shared" si="38"/>
        <v>0.33326406443580892</v>
      </c>
      <c r="BK19" s="1">
        <f t="shared" si="39"/>
        <v>0.66673593556419108</v>
      </c>
      <c r="BL19" s="1">
        <f t="shared" si="40"/>
        <v>1399.9953333333301</v>
      </c>
      <c r="BM19" s="1">
        <f t="shared" si="41"/>
        <v>1180.1814515545691</v>
      </c>
      <c r="BN19" s="1">
        <f t="shared" si="42"/>
        <v>0.84298956107561207</v>
      </c>
      <c r="BO19" s="1">
        <f t="shared" si="43"/>
        <v>0.19597912215122398</v>
      </c>
      <c r="BP19" s="1">
        <v>6</v>
      </c>
      <c r="BQ19" s="1">
        <v>0.5</v>
      </c>
      <c r="BR19" s="1" t="s">
        <v>271</v>
      </c>
      <c r="BS19" s="1">
        <v>2</v>
      </c>
      <c r="BT19" s="1">
        <v>1605304225.25</v>
      </c>
      <c r="BU19" s="1">
        <v>384.68003333333297</v>
      </c>
      <c r="BV19" s="1">
        <v>400.0102</v>
      </c>
      <c r="BW19" s="1">
        <v>36.32038</v>
      </c>
      <c r="BX19" s="1">
        <v>32.762896666666698</v>
      </c>
      <c r="BY19" s="1">
        <v>384.64903333333302</v>
      </c>
      <c r="BZ19" s="1">
        <v>35.695673333333303</v>
      </c>
      <c r="CA19" s="1">
        <v>500.13753333333301</v>
      </c>
      <c r="CB19" s="1">
        <v>101.659133333333</v>
      </c>
      <c r="CC19" s="1">
        <v>9.9987116666666598E-2</v>
      </c>
      <c r="CD19" s="1">
        <v>35.361996666666698</v>
      </c>
      <c r="CE19" s="1">
        <v>35.089276666666699</v>
      </c>
      <c r="CF19" s="1">
        <v>999.9</v>
      </c>
      <c r="CG19" s="1">
        <v>0</v>
      </c>
      <c r="CH19" s="1">
        <v>0</v>
      </c>
      <c r="CI19" s="1">
        <v>9997.1313333333292</v>
      </c>
      <c r="CJ19" s="1">
        <v>0</v>
      </c>
      <c r="CK19" s="1">
        <v>104.988333333333</v>
      </c>
      <c r="CL19" s="1">
        <v>1399.9953333333301</v>
      </c>
      <c r="CM19" s="1">
        <v>0.89998876666666705</v>
      </c>
      <c r="CN19" s="1">
        <v>0.10001124</v>
      </c>
      <c r="CO19" s="1">
        <v>0</v>
      </c>
      <c r="CP19" s="1">
        <v>899.80186666666702</v>
      </c>
      <c r="CQ19" s="1">
        <v>4.9994800000000001</v>
      </c>
      <c r="CR19" s="1">
        <v>12813.49</v>
      </c>
      <c r="CS19" s="1">
        <v>11417.506666666701</v>
      </c>
      <c r="CT19" s="1">
        <v>47.207999999999998</v>
      </c>
      <c r="CU19" s="1">
        <v>48.176666666666598</v>
      </c>
      <c r="CV19" s="1">
        <v>47.910133333333299</v>
      </c>
      <c r="CW19" s="1">
        <v>48.1374</v>
      </c>
      <c r="CX19" s="1">
        <v>49.647666666666701</v>
      </c>
      <c r="CY19" s="1">
        <v>1255.4829999999999</v>
      </c>
      <c r="CZ19" s="1">
        <v>139.512333333333</v>
      </c>
      <c r="DA19" s="1">
        <v>0</v>
      </c>
      <c r="DB19" s="1">
        <v>246.700000047684</v>
      </c>
      <c r="DC19" s="1">
        <v>0</v>
      </c>
      <c r="DD19" s="1">
        <v>899.53565384615399</v>
      </c>
      <c r="DE19" s="1">
        <v>-43.741982926748399</v>
      </c>
      <c r="DF19" s="1">
        <v>-702.03760758886096</v>
      </c>
      <c r="DG19" s="1">
        <v>12808.746153846199</v>
      </c>
      <c r="DH19" s="1">
        <v>15</v>
      </c>
      <c r="DI19" s="1">
        <v>1605303254.5999999</v>
      </c>
      <c r="DJ19" s="1" t="s">
        <v>272</v>
      </c>
      <c r="DK19" s="1">
        <v>1605303249.5999999</v>
      </c>
      <c r="DL19" s="1">
        <v>1605303254.5999999</v>
      </c>
      <c r="DM19" s="1">
        <v>6</v>
      </c>
      <c r="DN19" s="1">
        <v>6.5000000000000002E-2</v>
      </c>
      <c r="DO19" s="1">
        <v>-0.32100000000000001</v>
      </c>
      <c r="DP19" s="1">
        <v>0.02</v>
      </c>
      <c r="DQ19" s="1">
        <v>0.625</v>
      </c>
      <c r="DR19" s="1">
        <v>400</v>
      </c>
      <c r="DS19" s="1">
        <v>33</v>
      </c>
      <c r="DT19" s="1">
        <v>0.32</v>
      </c>
      <c r="DU19" s="1">
        <v>0.04</v>
      </c>
      <c r="DV19" s="1">
        <v>11.585780331910399</v>
      </c>
      <c r="DW19" s="1">
        <v>0.63500369207753404</v>
      </c>
      <c r="DX19" s="1">
        <v>5.1567761724173301E-2</v>
      </c>
      <c r="DY19" s="1">
        <v>0</v>
      </c>
      <c r="DZ19" s="1">
        <v>-15.323222580645201</v>
      </c>
      <c r="EA19" s="1">
        <v>-0.79646129032255697</v>
      </c>
      <c r="EB19" s="1">
        <v>6.4187129197609202E-2</v>
      </c>
      <c r="EC19" s="1">
        <v>0</v>
      </c>
      <c r="ED19" s="1">
        <v>3.5556000000000001</v>
      </c>
      <c r="EE19" s="1">
        <v>0.136353387096773</v>
      </c>
      <c r="EF19" s="1">
        <v>1.02196193351239E-2</v>
      </c>
      <c r="EG19" s="1">
        <v>1</v>
      </c>
      <c r="EH19" s="1">
        <v>1</v>
      </c>
      <c r="EI19" s="1">
        <v>3</v>
      </c>
      <c r="EJ19" s="1" t="s">
        <v>284</v>
      </c>
      <c r="EK19" s="1">
        <v>100</v>
      </c>
      <c r="EL19" s="1">
        <v>100</v>
      </c>
      <c r="EM19" s="1">
        <v>3.1E-2</v>
      </c>
      <c r="EN19" s="1">
        <v>0.62470000000000003</v>
      </c>
      <c r="EO19" s="1">
        <v>0.18701119279314801</v>
      </c>
      <c r="EP19" s="1">
        <v>-1.6043650578588901E-5</v>
      </c>
      <c r="EQ19" s="1">
        <v>-1.15305589960158E-6</v>
      </c>
      <c r="ER19" s="1">
        <v>3.6581349982770798E-10</v>
      </c>
      <c r="ES19" s="1">
        <v>0.62471499999999502</v>
      </c>
      <c r="ET19" s="1">
        <v>0</v>
      </c>
      <c r="EU19" s="1">
        <v>0</v>
      </c>
      <c r="EV19" s="1">
        <v>0</v>
      </c>
      <c r="EW19" s="1">
        <v>18</v>
      </c>
      <c r="EX19" s="1">
        <v>2225</v>
      </c>
      <c r="EY19" s="1">
        <v>1</v>
      </c>
      <c r="EZ19" s="1">
        <v>25</v>
      </c>
      <c r="FA19" s="1">
        <v>16.399999999999999</v>
      </c>
      <c r="FB19" s="1">
        <v>16.3</v>
      </c>
      <c r="FC19" s="1">
        <v>2</v>
      </c>
      <c r="FD19" s="1">
        <v>502.31099999999998</v>
      </c>
      <c r="FE19" s="1">
        <v>499.97300000000001</v>
      </c>
      <c r="FF19" s="1">
        <v>34.275700000000001</v>
      </c>
      <c r="FG19" s="1">
        <v>34.0261</v>
      </c>
      <c r="FH19" s="1">
        <v>29.9999</v>
      </c>
      <c r="FI19" s="1">
        <v>33.915999999999997</v>
      </c>
      <c r="FJ19" s="1">
        <v>33.9435</v>
      </c>
      <c r="FK19" s="1">
        <v>19.294</v>
      </c>
      <c r="FL19" s="1">
        <v>0</v>
      </c>
      <c r="FM19" s="1">
        <v>100</v>
      </c>
      <c r="FN19" s="1">
        <v>-999.9</v>
      </c>
      <c r="FO19" s="1">
        <v>400</v>
      </c>
      <c r="FP19" s="1">
        <v>33.715899999999998</v>
      </c>
      <c r="FQ19" s="1">
        <v>97.801699999999997</v>
      </c>
      <c r="FR19" s="1">
        <v>102.129</v>
      </c>
    </row>
    <row r="20" spans="1:174" x14ac:dyDescent="0.25">
      <c r="A20" s="1">
        <v>4</v>
      </c>
      <c r="B20" s="1">
        <v>1605305205.5</v>
      </c>
      <c r="C20" s="1">
        <v>1378.5</v>
      </c>
      <c r="D20" s="1" t="s">
        <v>285</v>
      </c>
      <c r="E20" s="1" t="s">
        <v>286</v>
      </c>
      <c r="F20" s="1" t="s">
        <v>280</v>
      </c>
      <c r="G20" s="1" t="s">
        <v>281</v>
      </c>
      <c r="H20" s="1">
        <v>1605305197.5</v>
      </c>
      <c r="I20" s="1">
        <f t="shared" si="0"/>
        <v>4.1417687132660917E-3</v>
      </c>
      <c r="J20" s="1">
        <f t="shared" si="1"/>
        <v>4.1417687132660914</v>
      </c>
      <c r="K20" s="1">
        <f t="shared" si="2"/>
        <v>14.39638579786781</v>
      </c>
      <c r="L20" s="1">
        <f t="shared" si="3"/>
        <v>380.83761290322599</v>
      </c>
      <c r="M20" s="1">
        <f t="shared" si="4"/>
        <v>268.9031490406968</v>
      </c>
      <c r="N20" s="1">
        <f t="shared" si="5"/>
        <v>27.356753855332247</v>
      </c>
      <c r="O20" s="1">
        <f t="shared" si="6"/>
        <v>38.744361574840042</v>
      </c>
      <c r="P20" s="1">
        <f t="shared" si="7"/>
        <v>0.23343393701882065</v>
      </c>
      <c r="Q20" s="1">
        <f t="shared" si="8"/>
        <v>2.9597025370974266</v>
      </c>
      <c r="R20" s="1">
        <f t="shared" si="9"/>
        <v>0.2236667058627641</v>
      </c>
      <c r="S20" s="1">
        <f t="shared" si="10"/>
        <v>0.14063518271707234</v>
      </c>
      <c r="T20" s="1">
        <f t="shared" si="11"/>
        <v>231.30000927867056</v>
      </c>
      <c r="U20" s="1">
        <f t="shared" si="12"/>
        <v>35.594459866739577</v>
      </c>
      <c r="V20" s="1">
        <f t="shared" si="13"/>
        <v>34.861464516128997</v>
      </c>
      <c r="W20" s="1">
        <f t="shared" si="14"/>
        <v>5.6051833013443195</v>
      </c>
      <c r="X20" s="1">
        <f t="shared" si="15"/>
        <v>66.272425024181814</v>
      </c>
      <c r="Y20" s="1">
        <f t="shared" si="16"/>
        <v>3.8084625831763046</v>
      </c>
      <c r="Z20" s="1">
        <f t="shared" si="17"/>
        <v>5.7466775688178808</v>
      </c>
      <c r="AA20" s="1">
        <f t="shared" si="18"/>
        <v>1.7967207181680149</v>
      </c>
      <c r="AB20" s="1">
        <f t="shared" si="19"/>
        <v>-182.65200025503464</v>
      </c>
      <c r="AC20" s="1">
        <f t="shared" si="20"/>
        <v>71.879231405282923</v>
      </c>
      <c r="AD20" s="1">
        <f t="shared" si="21"/>
        <v>5.6765655563157535</v>
      </c>
      <c r="AE20" s="1">
        <f t="shared" si="22"/>
        <v>126.2038059852346</v>
      </c>
      <c r="AF20" s="1">
        <v>0</v>
      </c>
      <c r="AG20" s="1">
        <v>0</v>
      </c>
      <c r="AH20" s="1">
        <f t="shared" si="23"/>
        <v>1</v>
      </c>
      <c r="AI20" s="1">
        <f t="shared" si="24"/>
        <v>0</v>
      </c>
      <c r="AJ20" s="1">
        <f t="shared" si="25"/>
        <v>52339.256143753475</v>
      </c>
      <c r="AK20" s="1" t="s">
        <v>268</v>
      </c>
      <c r="AL20" s="1">
        <v>10143.9</v>
      </c>
      <c r="AM20" s="1">
        <v>715.47692307692296</v>
      </c>
      <c r="AN20" s="1">
        <v>3262.08</v>
      </c>
      <c r="AO20" s="1">
        <f t="shared" si="26"/>
        <v>0.78066849277855754</v>
      </c>
      <c r="AP20" s="1">
        <v>-0.57774747981622299</v>
      </c>
      <c r="AQ20" s="1" t="s">
        <v>287</v>
      </c>
      <c r="AR20" s="1">
        <v>15413.8</v>
      </c>
      <c r="AS20" s="1">
        <v>802.57265384615403</v>
      </c>
      <c r="AT20" s="1">
        <v>1035.94</v>
      </c>
      <c r="AU20" s="1">
        <f t="shared" si="27"/>
        <v>0.22527110272201678</v>
      </c>
      <c r="AV20" s="1">
        <v>0.5</v>
      </c>
      <c r="AW20" s="1">
        <f t="shared" si="28"/>
        <v>1180.2287812353459</v>
      </c>
      <c r="AX20" s="1">
        <f t="shared" si="29"/>
        <v>14.39638579786781</v>
      </c>
      <c r="AY20" s="1">
        <f t="shared" si="30"/>
        <v>132.93571950657415</v>
      </c>
      <c r="AZ20" s="1">
        <f t="shared" si="31"/>
        <v>1.268748357586281E-2</v>
      </c>
      <c r="BA20" s="1">
        <f t="shared" si="32"/>
        <v>2.1489082379288376</v>
      </c>
      <c r="BB20" s="1" t="s">
        <v>288</v>
      </c>
      <c r="BC20" s="1">
        <v>802.57265384615403</v>
      </c>
      <c r="BD20" s="1">
        <v>608.01</v>
      </c>
      <c r="BE20" s="1">
        <f t="shared" si="33"/>
        <v>0.41308376933027013</v>
      </c>
      <c r="BF20" s="1">
        <f t="shared" si="34"/>
        <v>0.54533999989214588</v>
      </c>
      <c r="BG20" s="1">
        <f t="shared" si="35"/>
        <v>0.83876461434702176</v>
      </c>
      <c r="BH20" s="1">
        <f t="shared" si="36"/>
        <v>0.7282191396104668</v>
      </c>
      <c r="BI20" s="1">
        <f t="shared" si="37"/>
        <v>0.87416057106540712</v>
      </c>
      <c r="BJ20" s="1">
        <f t="shared" si="38"/>
        <v>0.41313664469557548</v>
      </c>
      <c r="BK20" s="1">
        <f t="shared" si="39"/>
        <v>0.58686335530442446</v>
      </c>
      <c r="BL20" s="1">
        <f t="shared" si="40"/>
        <v>1400.0516129032301</v>
      </c>
      <c r="BM20" s="1">
        <f t="shared" si="41"/>
        <v>1180.2287812353459</v>
      </c>
      <c r="BN20" s="1">
        <f t="shared" si="42"/>
        <v>0.84298948007206209</v>
      </c>
      <c r="BO20" s="1">
        <f t="shared" si="43"/>
        <v>0.19597896014412455</v>
      </c>
      <c r="BP20" s="1">
        <v>6</v>
      </c>
      <c r="BQ20" s="1">
        <v>0.5</v>
      </c>
      <c r="BR20" s="1" t="s">
        <v>271</v>
      </c>
      <c r="BS20" s="1">
        <v>2</v>
      </c>
      <c r="BT20" s="1">
        <v>1605305197.5</v>
      </c>
      <c r="BU20" s="1">
        <v>380.83761290322599</v>
      </c>
      <c r="BV20" s="1">
        <v>400.00141935483902</v>
      </c>
      <c r="BW20" s="1">
        <v>37.435274193548402</v>
      </c>
      <c r="BX20" s="1">
        <v>32.652374193548397</v>
      </c>
      <c r="BY20" s="1">
        <v>380.67932258064502</v>
      </c>
      <c r="BZ20" s="1">
        <v>36.787293548387098</v>
      </c>
      <c r="CA20" s="1">
        <v>500.12174193548401</v>
      </c>
      <c r="CB20" s="1">
        <v>101.63458064516099</v>
      </c>
      <c r="CC20" s="1">
        <v>0.10001767741935499</v>
      </c>
      <c r="CD20" s="1">
        <v>35.311938709677399</v>
      </c>
      <c r="CE20" s="1">
        <v>34.861464516128997</v>
      </c>
      <c r="CF20" s="1">
        <v>999.9</v>
      </c>
      <c r="CG20" s="1">
        <v>0</v>
      </c>
      <c r="CH20" s="1">
        <v>0</v>
      </c>
      <c r="CI20" s="1">
        <v>10009.2941935484</v>
      </c>
      <c r="CJ20" s="1">
        <v>0</v>
      </c>
      <c r="CK20" s="1">
        <v>126.424419354839</v>
      </c>
      <c r="CL20" s="1">
        <v>1400.0516129032301</v>
      </c>
      <c r="CM20" s="1">
        <v>0.89999261290322596</v>
      </c>
      <c r="CN20" s="1">
        <v>0.10000664516129</v>
      </c>
      <c r="CO20" s="1">
        <v>0</v>
      </c>
      <c r="CP20" s="1">
        <v>802.52025806451604</v>
      </c>
      <c r="CQ20" s="1">
        <v>4.9994800000000001</v>
      </c>
      <c r="CR20" s="1">
        <v>11501.393548387099</v>
      </c>
      <c r="CS20" s="1">
        <v>11417.987096774201</v>
      </c>
      <c r="CT20" s="1">
        <v>49.007935483871002</v>
      </c>
      <c r="CU20" s="1">
        <v>49.920999999999999</v>
      </c>
      <c r="CV20" s="1">
        <v>49.793999999999997</v>
      </c>
      <c r="CW20" s="1">
        <v>49.765999999999998</v>
      </c>
      <c r="CX20" s="1">
        <v>51.336387096774203</v>
      </c>
      <c r="CY20" s="1">
        <v>1255.53774193548</v>
      </c>
      <c r="CZ20" s="1">
        <v>139.514193548387</v>
      </c>
      <c r="DA20" s="1">
        <v>0</v>
      </c>
      <c r="DB20" s="1">
        <v>346.40000009536698</v>
      </c>
      <c r="DC20" s="1">
        <v>0</v>
      </c>
      <c r="DD20" s="1">
        <v>802.57265384615403</v>
      </c>
      <c r="DE20" s="1">
        <v>2.6722393090119798</v>
      </c>
      <c r="DF20" s="1">
        <v>-13.435897167745599</v>
      </c>
      <c r="DG20" s="1">
        <v>11500.9769230769</v>
      </c>
      <c r="DH20" s="1">
        <v>15</v>
      </c>
      <c r="DI20" s="1">
        <v>1605304533.5</v>
      </c>
      <c r="DJ20" s="1" t="s">
        <v>289</v>
      </c>
      <c r="DK20" s="1">
        <v>1605304531.5</v>
      </c>
      <c r="DL20" s="1">
        <v>1605304533.5</v>
      </c>
      <c r="DM20" s="1">
        <v>7</v>
      </c>
      <c r="DN20" s="1">
        <v>0.124</v>
      </c>
      <c r="DO20" s="1">
        <v>2.3E-2</v>
      </c>
      <c r="DP20" s="1">
        <v>0.14399999999999999</v>
      </c>
      <c r="DQ20" s="1">
        <v>0.64800000000000002</v>
      </c>
      <c r="DR20" s="1">
        <v>400</v>
      </c>
      <c r="DS20" s="1">
        <v>33</v>
      </c>
      <c r="DT20" s="1">
        <v>0.13</v>
      </c>
      <c r="DU20" s="1">
        <v>0.04</v>
      </c>
      <c r="DV20" s="1">
        <v>14.393143731842599</v>
      </c>
      <c r="DW20" s="1">
        <v>0.34648536500850102</v>
      </c>
      <c r="DX20" s="1">
        <v>3.4000993426211101E-2</v>
      </c>
      <c r="DY20" s="1">
        <v>1</v>
      </c>
      <c r="DZ20" s="1">
        <v>-19.163751612903202</v>
      </c>
      <c r="EA20" s="1">
        <v>-0.40698387096772098</v>
      </c>
      <c r="EB20" s="1">
        <v>3.9957201869869598E-2</v>
      </c>
      <c r="EC20" s="1">
        <v>0</v>
      </c>
      <c r="ED20" s="1">
        <v>4.7828858064516098</v>
      </c>
      <c r="EE20" s="1">
        <v>7.2722419354826595E-2</v>
      </c>
      <c r="EF20" s="1">
        <v>5.5322367722717104E-3</v>
      </c>
      <c r="EG20" s="1">
        <v>1</v>
      </c>
      <c r="EH20" s="1">
        <v>2</v>
      </c>
      <c r="EI20" s="1">
        <v>3</v>
      </c>
      <c r="EJ20" s="1" t="s">
        <v>273</v>
      </c>
      <c r="EK20" s="1">
        <v>100</v>
      </c>
      <c r="EL20" s="1">
        <v>100</v>
      </c>
      <c r="EM20" s="1">
        <v>0.158</v>
      </c>
      <c r="EN20" s="1">
        <v>0.64790000000000003</v>
      </c>
      <c r="EO20" s="1">
        <v>0.31133582540281801</v>
      </c>
      <c r="EP20" s="1">
        <v>-1.6043650578588901E-5</v>
      </c>
      <c r="EQ20" s="1">
        <v>-1.15305589960158E-6</v>
      </c>
      <c r="ER20" s="1">
        <v>3.6581349982770798E-10</v>
      </c>
      <c r="ES20" s="1">
        <v>0.64796666666665503</v>
      </c>
      <c r="ET20" s="1">
        <v>0</v>
      </c>
      <c r="EU20" s="1">
        <v>0</v>
      </c>
      <c r="EV20" s="1">
        <v>0</v>
      </c>
      <c r="EW20" s="1">
        <v>18</v>
      </c>
      <c r="EX20" s="1">
        <v>2225</v>
      </c>
      <c r="EY20" s="1">
        <v>1</v>
      </c>
      <c r="EZ20" s="1">
        <v>25</v>
      </c>
      <c r="FA20" s="1">
        <v>11.2</v>
      </c>
      <c r="FB20" s="1">
        <v>11.2</v>
      </c>
      <c r="FC20" s="1">
        <v>2</v>
      </c>
      <c r="FD20" s="1">
        <v>506.55200000000002</v>
      </c>
      <c r="FE20" s="1">
        <v>500.99</v>
      </c>
      <c r="FF20" s="1">
        <v>34.045000000000002</v>
      </c>
      <c r="FG20" s="1">
        <v>33.777799999999999</v>
      </c>
      <c r="FH20" s="1">
        <v>30.0001</v>
      </c>
      <c r="FI20" s="1">
        <v>33.645499999999998</v>
      </c>
      <c r="FJ20" s="1">
        <v>33.668599999999998</v>
      </c>
      <c r="FK20" s="1">
        <v>19.2895</v>
      </c>
      <c r="FL20" s="1">
        <v>0</v>
      </c>
      <c r="FM20" s="1">
        <v>100</v>
      </c>
      <c r="FN20" s="1">
        <v>-999.9</v>
      </c>
      <c r="FO20" s="1">
        <v>400</v>
      </c>
      <c r="FP20" s="1">
        <v>36.316400000000002</v>
      </c>
      <c r="FQ20" s="1">
        <v>97.843699999999998</v>
      </c>
      <c r="FR20" s="1">
        <v>102.15</v>
      </c>
    </row>
    <row r="21" spans="1:174" ht="15.75" customHeight="1" x14ac:dyDescent="0.25">
      <c r="A21" s="1">
        <v>5</v>
      </c>
      <c r="B21" s="1">
        <v>1605305555.5999999</v>
      </c>
      <c r="C21" s="1">
        <v>1728.5999999046301</v>
      </c>
      <c r="D21" s="1" t="s">
        <v>290</v>
      </c>
      <c r="E21" s="1" t="s">
        <v>291</v>
      </c>
      <c r="F21" s="1" t="s">
        <v>292</v>
      </c>
      <c r="G21" s="1" t="s">
        <v>293</v>
      </c>
      <c r="H21" s="1">
        <v>1605305547.8499999</v>
      </c>
      <c r="I21" s="1">
        <f t="shared" si="0"/>
        <v>1.9284563392240384E-3</v>
      </c>
      <c r="J21" s="1">
        <f t="shared" si="1"/>
        <v>1.9284563392240384</v>
      </c>
      <c r="K21" s="1">
        <f t="shared" si="2"/>
        <v>4.8183818996717269</v>
      </c>
      <c r="L21" s="1">
        <f t="shared" si="3"/>
        <v>393.31653333333298</v>
      </c>
      <c r="M21" s="1">
        <f t="shared" si="4"/>
        <v>290.71541839576383</v>
      </c>
      <c r="N21" s="1">
        <f t="shared" si="5"/>
        <v>29.574023535957721</v>
      </c>
      <c r="O21" s="1">
        <f t="shared" si="6"/>
        <v>40.01147403212785</v>
      </c>
      <c r="P21" s="1">
        <f t="shared" si="7"/>
        <v>8.6613681397689865E-2</v>
      </c>
      <c r="Q21" s="1">
        <f t="shared" si="8"/>
        <v>2.9579878388191974</v>
      </c>
      <c r="R21" s="1">
        <f t="shared" si="9"/>
        <v>8.5229009853311485E-2</v>
      </c>
      <c r="S21" s="1">
        <f t="shared" si="10"/>
        <v>5.3390694436184619E-2</v>
      </c>
      <c r="T21" s="1">
        <f t="shared" si="11"/>
        <v>231.28980297787311</v>
      </c>
      <c r="U21" s="1">
        <f t="shared" si="12"/>
        <v>36.305159728957022</v>
      </c>
      <c r="V21" s="1">
        <f t="shared" si="13"/>
        <v>35.304536666666699</v>
      </c>
      <c r="W21" s="1">
        <f t="shared" si="14"/>
        <v>5.7443277361844238</v>
      </c>
      <c r="X21" s="1">
        <f t="shared" si="15"/>
        <v>61.246804737890734</v>
      </c>
      <c r="Y21" s="1">
        <f t="shared" si="16"/>
        <v>3.5476668093555341</v>
      </c>
      <c r="Z21" s="1">
        <f t="shared" si="17"/>
        <v>5.7924112523714184</v>
      </c>
      <c r="AA21" s="1">
        <f t="shared" si="18"/>
        <v>2.1966609268288897</v>
      </c>
      <c r="AB21" s="1">
        <f t="shared" si="19"/>
        <v>-85.0449245597801</v>
      </c>
      <c r="AC21" s="1">
        <f t="shared" si="20"/>
        <v>24.071090403037097</v>
      </c>
      <c r="AD21" s="1">
        <f t="shared" si="21"/>
        <v>1.9075207070895175</v>
      </c>
      <c r="AE21" s="1">
        <f t="shared" si="22"/>
        <v>172.2234895282196</v>
      </c>
      <c r="AF21" s="1">
        <v>0</v>
      </c>
      <c r="AG21" s="1">
        <v>0</v>
      </c>
      <c r="AH21" s="1">
        <f t="shared" si="23"/>
        <v>1</v>
      </c>
      <c r="AI21" s="1">
        <f t="shared" si="24"/>
        <v>0</v>
      </c>
      <c r="AJ21" s="1">
        <f t="shared" si="25"/>
        <v>52266.004953015596</v>
      </c>
      <c r="AK21" s="1" t="s">
        <v>268</v>
      </c>
      <c r="AL21" s="1">
        <v>10143.9</v>
      </c>
      <c r="AM21" s="1">
        <v>715.47692307692296</v>
      </c>
      <c r="AN21" s="1">
        <v>3262.08</v>
      </c>
      <c r="AO21" s="1">
        <f t="shared" si="26"/>
        <v>0.78066849277855754</v>
      </c>
      <c r="AP21" s="1">
        <v>-0.57774747981622299</v>
      </c>
      <c r="AQ21" s="1" t="s">
        <v>294</v>
      </c>
      <c r="AR21" s="1">
        <v>15358.7</v>
      </c>
      <c r="AS21" s="1">
        <v>847.68251999999995</v>
      </c>
      <c r="AT21" s="1">
        <v>984.7</v>
      </c>
      <c r="AU21" s="1">
        <f t="shared" si="27"/>
        <v>0.13914642022951162</v>
      </c>
      <c r="AV21" s="1">
        <v>0.5</v>
      </c>
      <c r="AW21" s="1">
        <f t="shared" si="28"/>
        <v>1180.1788415544402</v>
      </c>
      <c r="AX21" s="1">
        <f t="shared" si="29"/>
        <v>4.8183818996717269</v>
      </c>
      <c r="AY21" s="1">
        <f t="shared" si="30"/>
        <v>82.10883051645618</v>
      </c>
      <c r="AZ21" s="1">
        <f t="shared" si="31"/>
        <v>4.5722980191549491E-3</v>
      </c>
      <c r="BA21" s="1">
        <f t="shared" si="32"/>
        <v>2.3127653092312381</v>
      </c>
      <c r="BB21" s="1" t="s">
        <v>295</v>
      </c>
      <c r="BC21" s="1">
        <v>847.68251999999995</v>
      </c>
      <c r="BD21" s="1">
        <v>613.13</v>
      </c>
      <c r="BE21" s="1">
        <f t="shared" si="33"/>
        <v>0.37734335330557534</v>
      </c>
      <c r="BF21" s="1">
        <f t="shared" si="34"/>
        <v>0.36875280566245949</v>
      </c>
      <c r="BG21" s="1">
        <f t="shared" si="35"/>
        <v>0.85972932671435864</v>
      </c>
      <c r="BH21" s="1">
        <f t="shared" si="36"/>
        <v>0.50893660961741771</v>
      </c>
      <c r="BI21" s="1">
        <f t="shared" si="37"/>
        <v>0.89428149232884591</v>
      </c>
      <c r="BJ21" s="1">
        <f t="shared" si="38"/>
        <v>0.26671944083006899</v>
      </c>
      <c r="BK21" s="1">
        <f t="shared" si="39"/>
        <v>0.73328055916993096</v>
      </c>
      <c r="BL21" s="1">
        <f t="shared" si="40"/>
        <v>1399.9926666666699</v>
      </c>
      <c r="BM21" s="1">
        <f t="shared" si="41"/>
        <v>1180.1788415544402</v>
      </c>
      <c r="BN21" s="1">
        <f t="shared" si="42"/>
        <v>0.8429893024828492</v>
      </c>
      <c r="BO21" s="1">
        <f t="shared" si="43"/>
        <v>0.19597860496569833</v>
      </c>
      <c r="BP21" s="1">
        <v>6</v>
      </c>
      <c r="BQ21" s="1">
        <v>0.5</v>
      </c>
      <c r="BR21" s="1" t="s">
        <v>271</v>
      </c>
      <c r="BS21" s="1">
        <v>2</v>
      </c>
      <c r="BT21" s="1">
        <v>1605305547.8499999</v>
      </c>
      <c r="BU21" s="1">
        <v>393.31653333333298</v>
      </c>
      <c r="BV21" s="1">
        <v>400.007133333333</v>
      </c>
      <c r="BW21" s="1">
        <v>34.873896666666703</v>
      </c>
      <c r="BX21" s="1">
        <v>32.641003333333302</v>
      </c>
      <c r="BY21" s="1">
        <v>393.167466666667</v>
      </c>
      <c r="BZ21" s="1">
        <v>33.790293333333302</v>
      </c>
      <c r="CA21" s="1">
        <v>500.12336666666698</v>
      </c>
      <c r="CB21" s="1">
        <v>101.62843333333301</v>
      </c>
      <c r="CC21" s="1">
        <v>9.9998199999999995E-2</v>
      </c>
      <c r="CD21" s="1">
        <v>35.455480000000001</v>
      </c>
      <c r="CE21" s="1">
        <v>35.304536666666699</v>
      </c>
      <c r="CF21" s="1">
        <v>999.9</v>
      </c>
      <c r="CG21" s="1">
        <v>0</v>
      </c>
      <c r="CH21" s="1">
        <v>0</v>
      </c>
      <c r="CI21" s="1">
        <v>10000.170333333301</v>
      </c>
      <c r="CJ21" s="1">
        <v>0</v>
      </c>
      <c r="CK21" s="1">
        <v>101.45076666666699</v>
      </c>
      <c r="CL21" s="1">
        <v>1399.9926666666699</v>
      </c>
      <c r="CM21" s="1">
        <v>0.89999963333333299</v>
      </c>
      <c r="CN21" s="1">
        <v>0.100000596666667</v>
      </c>
      <c r="CO21" s="1">
        <v>0</v>
      </c>
      <c r="CP21" s="1">
        <v>847.84643333333304</v>
      </c>
      <c r="CQ21" s="1">
        <v>4.9994800000000001</v>
      </c>
      <c r="CR21" s="1">
        <v>12153.096666666699</v>
      </c>
      <c r="CS21" s="1">
        <v>11417.516666666699</v>
      </c>
      <c r="CT21" s="1">
        <v>49.274799999999999</v>
      </c>
      <c r="CU21" s="1">
        <v>50.224800000000002</v>
      </c>
      <c r="CV21" s="1">
        <v>50.0914</v>
      </c>
      <c r="CW21" s="1">
        <v>49.995733333333298</v>
      </c>
      <c r="CX21" s="1">
        <v>51.553733333333298</v>
      </c>
      <c r="CY21" s="1">
        <v>1255.4926666666699</v>
      </c>
      <c r="CZ21" s="1">
        <v>139.5</v>
      </c>
      <c r="DA21" s="1">
        <v>0</v>
      </c>
      <c r="DB21" s="1">
        <v>349.39999985694902</v>
      </c>
      <c r="DC21" s="1">
        <v>0</v>
      </c>
      <c r="DD21" s="1">
        <v>847.68251999999995</v>
      </c>
      <c r="DE21" s="1">
        <v>-15.464846181368999</v>
      </c>
      <c r="DF21" s="1">
        <v>-317.65384658439001</v>
      </c>
      <c r="DG21" s="1">
        <v>12149.172</v>
      </c>
      <c r="DH21" s="1">
        <v>15</v>
      </c>
      <c r="DI21" s="1">
        <v>1605304533.5</v>
      </c>
      <c r="DJ21" s="1" t="s">
        <v>289</v>
      </c>
      <c r="DK21" s="1">
        <v>1605304531.5</v>
      </c>
      <c r="DL21" s="1">
        <v>1605304533.5</v>
      </c>
      <c r="DM21" s="1">
        <v>7</v>
      </c>
      <c r="DN21" s="1">
        <v>0.124</v>
      </c>
      <c r="DO21" s="1">
        <v>2.3E-2</v>
      </c>
      <c r="DP21" s="1">
        <v>0.14399999999999999</v>
      </c>
      <c r="DQ21" s="1">
        <v>0.64800000000000002</v>
      </c>
      <c r="DR21" s="1">
        <v>400</v>
      </c>
      <c r="DS21" s="1">
        <v>33</v>
      </c>
      <c r="DT21" s="1">
        <v>0.13</v>
      </c>
      <c r="DU21" s="1">
        <v>0.04</v>
      </c>
      <c r="DV21" s="1">
        <v>4.8189308114629004</v>
      </c>
      <c r="DW21" s="1">
        <v>-0.26854217259955798</v>
      </c>
      <c r="DX21" s="1">
        <v>2.9120752367159601E-2</v>
      </c>
      <c r="DY21" s="1">
        <v>1</v>
      </c>
      <c r="DZ21" s="1">
        <v>-6.6905363333333296</v>
      </c>
      <c r="EA21" s="1">
        <v>0.368386117908794</v>
      </c>
      <c r="EB21" s="1">
        <v>3.5820343985258102E-2</v>
      </c>
      <c r="EC21" s="1">
        <v>0</v>
      </c>
      <c r="ED21" s="1">
        <v>2.2329016666666699</v>
      </c>
      <c r="EE21" s="1">
        <v>-3.4533570634041902E-2</v>
      </c>
      <c r="EF21" s="1">
        <v>2.6248505777578101E-3</v>
      </c>
      <c r="EG21" s="1">
        <v>1</v>
      </c>
      <c r="EH21" s="1">
        <v>2</v>
      </c>
      <c r="EI21" s="1">
        <v>3</v>
      </c>
      <c r="EJ21" s="1" t="s">
        <v>273</v>
      </c>
      <c r="EK21" s="1">
        <v>100</v>
      </c>
      <c r="EL21" s="1">
        <v>100</v>
      </c>
      <c r="EM21" s="1">
        <v>0.14899999999999999</v>
      </c>
      <c r="EN21" s="1">
        <v>1.0833999999999999</v>
      </c>
      <c r="EO21" s="1">
        <v>0.31133582540281801</v>
      </c>
      <c r="EP21" s="1">
        <v>-1.6043650578588901E-5</v>
      </c>
      <c r="EQ21" s="1">
        <v>-1.15305589960158E-6</v>
      </c>
      <c r="ER21" s="1">
        <v>3.6581349982770798E-10</v>
      </c>
      <c r="ES21" s="1">
        <v>0.64796666666665503</v>
      </c>
      <c r="ET21" s="1">
        <v>0</v>
      </c>
      <c r="EU21" s="1">
        <v>0</v>
      </c>
      <c r="EV21" s="1">
        <v>0</v>
      </c>
      <c r="EW21" s="1">
        <v>18</v>
      </c>
      <c r="EX21" s="1">
        <v>2225</v>
      </c>
      <c r="EY21" s="1">
        <v>1</v>
      </c>
      <c r="EZ21" s="1">
        <v>25</v>
      </c>
      <c r="FA21" s="1">
        <v>17.100000000000001</v>
      </c>
      <c r="FB21" s="1">
        <v>17</v>
      </c>
      <c r="FC21" s="1">
        <v>2</v>
      </c>
      <c r="FD21" s="1">
        <v>500.31400000000002</v>
      </c>
      <c r="FE21" s="1">
        <v>500.58699999999999</v>
      </c>
      <c r="FF21" s="1">
        <v>34.063400000000001</v>
      </c>
      <c r="FG21" s="1">
        <v>33.814300000000003</v>
      </c>
      <c r="FH21" s="1">
        <v>30</v>
      </c>
      <c r="FI21" s="1">
        <v>33.672699999999999</v>
      </c>
      <c r="FJ21" s="1">
        <v>33.698799999999999</v>
      </c>
      <c r="FK21" s="1">
        <v>19.289200000000001</v>
      </c>
      <c r="FL21" s="1">
        <v>0</v>
      </c>
      <c r="FM21" s="1">
        <v>100</v>
      </c>
      <c r="FN21" s="1">
        <v>-999.9</v>
      </c>
      <c r="FO21" s="1">
        <v>400</v>
      </c>
      <c r="FP21" s="1">
        <v>36.711799999999997</v>
      </c>
      <c r="FQ21" s="1">
        <v>97.847700000000003</v>
      </c>
      <c r="FR21" s="1">
        <v>102.136</v>
      </c>
    </row>
    <row r="22" spans="1:174" ht="15.75" customHeight="1" x14ac:dyDescent="0.25">
      <c r="A22" s="1">
        <v>6</v>
      </c>
      <c r="B22" s="1">
        <v>1605305882.0999999</v>
      </c>
      <c r="C22" s="1">
        <v>2055.0999999046298</v>
      </c>
      <c r="D22" s="1" t="s">
        <v>296</v>
      </c>
      <c r="E22" s="1" t="s">
        <v>297</v>
      </c>
      <c r="F22" s="1" t="s">
        <v>292</v>
      </c>
      <c r="G22" s="1" t="s">
        <v>293</v>
      </c>
      <c r="H22" s="1">
        <v>1605305874.0999999</v>
      </c>
      <c r="I22" s="1">
        <f t="shared" si="0"/>
        <v>2.4617664364480073E-3</v>
      </c>
      <c r="J22" s="1">
        <f t="shared" si="1"/>
        <v>2.4617664364480074</v>
      </c>
      <c r="K22" s="1">
        <f t="shared" si="2"/>
        <v>5.2959653442768033</v>
      </c>
      <c r="L22" s="1">
        <f t="shared" si="3"/>
        <v>392.48393548387099</v>
      </c>
      <c r="M22" s="1">
        <f t="shared" si="4"/>
        <v>310.69974003713429</v>
      </c>
      <c r="N22" s="1">
        <f t="shared" si="5"/>
        <v>31.605568429592701</v>
      </c>
      <c r="O22" s="1">
        <f t="shared" si="6"/>
        <v>39.924970258966894</v>
      </c>
      <c r="P22" s="1">
        <f t="shared" si="7"/>
        <v>0.12292084597782017</v>
      </c>
      <c r="Q22" s="1">
        <f t="shared" si="8"/>
        <v>2.9579316161200238</v>
      </c>
      <c r="R22" s="1">
        <f t="shared" si="9"/>
        <v>0.12015194501112864</v>
      </c>
      <c r="S22" s="1">
        <f t="shared" si="10"/>
        <v>7.5338545499508774E-2</v>
      </c>
      <c r="T22" s="1">
        <f t="shared" si="11"/>
        <v>231.28954765679882</v>
      </c>
      <c r="U22" s="1">
        <f t="shared" si="12"/>
        <v>36.099271665282927</v>
      </c>
      <c r="V22" s="1">
        <f t="shared" si="13"/>
        <v>34.835461290322598</v>
      </c>
      <c r="W22" s="1">
        <f t="shared" si="14"/>
        <v>5.5971089425280329</v>
      </c>
      <c r="X22" s="1">
        <f t="shared" si="15"/>
        <v>62.513341465828312</v>
      </c>
      <c r="Y22" s="1">
        <f t="shared" si="16"/>
        <v>3.6072045550884337</v>
      </c>
      <c r="Z22" s="1">
        <f t="shared" si="17"/>
        <v>5.7702955409290375</v>
      </c>
      <c r="AA22" s="1">
        <f t="shared" si="18"/>
        <v>1.9899043874395992</v>
      </c>
      <c r="AB22" s="1">
        <f t="shared" si="19"/>
        <v>-108.56389984735712</v>
      </c>
      <c r="AC22" s="1">
        <f t="shared" si="20"/>
        <v>87.823662431435451</v>
      </c>
      <c r="AD22" s="1">
        <f t="shared" si="21"/>
        <v>6.9415402048820818</v>
      </c>
      <c r="AE22" s="1">
        <f t="shared" si="22"/>
        <v>217.49085044575921</v>
      </c>
      <c r="AF22" s="1">
        <v>0</v>
      </c>
      <c r="AG22" s="1">
        <v>0</v>
      </c>
      <c r="AH22" s="1">
        <f t="shared" si="23"/>
        <v>1</v>
      </c>
      <c r="AI22" s="1">
        <f t="shared" si="24"/>
        <v>0</v>
      </c>
      <c r="AJ22" s="1">
        <f t="shared" si="25"/>
        <v>52276.052757779296</v>
      </c>
      <c r="AK22" s="1" t="s">
        <v>268</v>
      </c>
      <c r="AL22" s="1">
        <v>10143.9</v>
      </c>
      <c r="AM22" s="1">
        <v>715.47692307692296</v>
      </c>
      <c r="AN22" s="1">
        <v>3262.08</v>
      </c>
      <c r="AO22" s="1">
        <f t="shared" si="26"/>
        <v>0.78066849277855754</v>
      </c>
      <c r="AP22" s="1">
        <v>-0.57774747981622299</v>
      </c>
      <c r="AQ22" s="1" t="s">
        <v>298</v>
      </c>
      <c r="AR22" s="1">
        <v>15407.4</v>
      </c>
      <c r="AS22" s="1">
        <v>831.6816</v>
      </c>
      <c r="AT22" s="1">
        <v>960.06</v>
      </c>
      <c r="AU22" s="1">
        <f t="shared" si="27"/>
        <v>0.1337191425535903</v>
      </c>
      <c r="AV22" s="1">
        <v>0.5</v>
      </c>
      <c r="AW22" s="1">
        <f t="shared" si="28"/>
        <v>1180.1762047803015</v>
      </c>
      <c r="AX22" s="1">
        <f t="shared" si="29"/>
        <v>5.2959653442768033</v>
      </c>
      <c r="AY22" s="1">
        <f t="shared" si="30"/>
        <v>78.906075082686158</v>
      </c>
      <c r="AZ22" s="1">
        <f t="shared" si="31"/>
        <v>4.9769795394124733E-3</v>
      </c>
      <c r="BA22" s="1">
        <f t="shared" si="32"/>
        <v>2.3977876382726082</v>
      </c>
      <c r="BB22" s="1" t="s">
        <v>299</v>
      </c>
      <c r="BC22" s="1">
        <v>831.6816</v>
      </c>
      <c r="BD22" s="1">
        <v>608.76</v>
      </c>
      <c r="BE22" s="1">
        <f t="shared" si="33"/>
        <v>0.36591463033560401</v>
      </c>
      <c r="BF22" s="1">
        <f t="shared" si="34"/>
        <v>0.36543808710503833</v>
      </c>
      <c r="BG22" s="1">
        <f t="shared" si="35"/>
        <v>0.86759983718511158</v>
      </c>
      <c r="BH22" s="1">
        <f t="shared" si="36"/>
        <v>0.52488668314683029</v>
      </c>
      <c r="BI22" s="1">
        <f t="shared" si="37"/>
        <v>0.9039571265976033</v>
      </c>
      <c r="BJ22" s="1">
        <f t="shared" si="38"/>
        <v>0.26748708869603838</v>
      </c>
      <c r="BK22" s="1">
        <f t="shared" si="39"/>
        <v>0.73251291130396168</v>
      </c>
      <c r="BL22" s="1">
        <f t="shared" si="40"/>
        <v>1399.9893548387099</v>
      </c>
      <c r="BM22" s="1">
        <f t="shared" si="41"/>
        <v>1180.1762047803015</v>
      </c>
      <c r="BN22" s="1">
        <f t="shared" si="42"/>
        <v>0.84298941324183663</v>
      </c>
      <c r="BO22" s="1">
        <f t="shared" si="43"/>
        <v>0.19597882648367332</v>
      </c>
      <c r="BP22" s="1">
        <v>6</v>
      </c>
      <c r="BQ22" s="1">
        <v>0.5</v>
      </c>
      <c r="BR22" s="1" t="s">
        <v>271</v>
      </c>
      <c r="BS22" s="1">
        <v>2</v>
      </c>
      <c r="BT22" s="1">
        <v>1605305874.0999999</v>
      </c>
      <c r="BU22" s="1">
        <v>392.48393548387099</v>
      </c>
      <c r="BV22" s="1">
        <v>399.99670967741901</v>
      </c>
      <c r="BW22" s="1">
        <v>35.460761290322601</v>
      </c>
      <c r="BX22" s="1">
        <v>32.612090322580599</v>
      </c>
      <c r="BY22" s="1">
        <v>392.33438709677398</v>
      </c>
      <c r="BZ22" s="1">
        <v>34.348954838709702</v>
      </c>
      <c r="CA22" s="1">
        <v>500.12170967741901</v>
      </c>
      <c r="CB22" s="1">
        <v>101.623838709677</v>
      </c>
      <c r="CC22" s="1">
        <v>9.9994164516128997E-2</v>
      </c>
      <c r="CD22" s="1">
        <v>35.386190322580603</v>
      </c>
      <c r="CE22" s="1">
        <v>34.835461290322598</v>
      </c>
      <c r="CF22" s="1">
        <v>999.9</v>
      </c>
      <c r="CG22" s="1">
        <v>0</v>
      </c>
      <c r="CH22" s="1">
        <v>0</v>
      </c>
      <c r="CI22" s="1">
        <v>10000.303548387101</v>
      </c>
      <c r="CJ22" s="1">
        <v>0</v>
      </c>
      <c r="CK22" s="1">
        <v>151.99035483871</v>
      </c>
      <c r="CL22" s="1">
        <v>1399.9893548387099</v>
      </c>
      <c r="CM22" s="1">
        <v>0.89999609677419401</v>
      </c>
      <c r="CN22" s="1">
        <v>0.100003774193548</v>
      </c>
      <c r="CO22" s="1">
        <v>0</v>
      </c>
      <c r="CP22" s="1">
        <v>831.99977419354798</v>
      </c>
      <c r="CQ22" s="1">
        <v>4.9994800000000001</v>
      </c>
      <c r="CR22" s="1">
        <v>11970.6677419355</v>
      </c>
      <c r="CS22" s="1">
        <v>11417.4806451613</v>
      </c>
      <c r="CT22" s="1">
        <v>49.324258064516101</v>
      </c>
      <c r="CU22" s="1">
        <v>50.241870967741903</v>
      </c>
      <c r="CV22" s="1">
        <v>50.167000000000002</v>
      </c>
      <c r="CW22" s="1">
        <v>49.999935483870999</v>
      </c>
      <c r="CX22" s="1">
        <v>51.661064516129002</v>
      </c>
      <c r="CY22" s="1">
        <v>1255.48451612903</v>
      </c>
      <c r="CZ22" s="1">
        <v>139.50483870967699</v>
      </c>
      <c r="DA22" s="1">
        <v>0</v>
      </c>
      <c r="DB22" s="1">
        <v>325.40000009536698</v>
      </c>
      <c r="DC22" s="1">
        <v>0</v>
      </c>
      <c r="DD22" s="1">
        <v>831.6816</v>
      </c>
      <c r="DE22" s="1">
        <v>-31.9233076457067</v>
      </c>
      <c r="DF22" s="1">
        <v>-476.36153779283501</v>
      </c>
      <c r="DG22" s="1">
        <v>11966.412</v>
      </c>
      <c r="DH22" s="1">
        <v>15</v>
      </c>
      <c r="DI22" s="1">
        <v>1605304533.5</v>
      </c>
      <c r="DJ22" s="1" t="s">
        <v>289</v>
      </c>
      <c r="DK22" s="1">
        <v>1605304531.5</v>
      </c>
      <c r="DL22" s="1">
        <v>1605304533.5</v>
      </c>
      <c r="DM22" s="1">
        <v>7</v>
      </c>
      <c r="DN22" s="1">
        <v>0.124</v>
      </c>
      <c r="DO22" s="1">
        <v>2.3E-2</v>
      </c>
      <c r="DP22" s="1">
        <v>0.14399999999999999</v>
      </c>
      <c r="DQ22" s="1">
        <v>0.64800000000000002</v>
      </c>
      <c r="DR22" s="1">
        <v>400</v>
      </c>
      <c r="DS22" s="1">
        <v>33</v>
      </c>
      <c r="DT22" s="1">
        <v>0.13</v>
      </c>
      <c r="DU22" s="1">
        <v>0.04</v>
      </c>
      <c r="DV22" s="1">
        <v>5.2953760553693803</v>
      </c>
      <c r="DW22" s="1">
        <v>2.2201679687024401E-2</v>
      </c>
      <c r="DX22" s="1">
        <v>1.3096041555820699E-2</v>
      </c>
      <c r="DY22" s="1">
        <v>1</v>
      </c>
      <c r="DZ22" s="1">
        <v>-7.512969</v>
      </c>
      <c r="EA22" s="1">
        <v>2.0336996662946999E-2</v>
      </c>
      <c r="EB22" s="1">
        <v>1.47622453915385E-2</v>
      </c>
      <c r="EC22" s="1">
        <v>1</v>
      </c>
      <c r="ED22" s="1">
        <v>2.8486936666666698</v>
      </c>
      <c r="EE22" s="1">
        <v>4.5050055617415503E-3</v>
      </c>
      <c r="EF22" s="1">
        <v>8.8198444178767604E-4</v>
      </c>
      <c r="EG22" s="1">
        <v>1</v>
      </c>
      <c r="EH22" s="1">
        <v>3</v>
      </c>
      <c r="EI22" s="1">
        <v>3</v>
      </c>
      <c r="EJ22" s="1" t="s">
        <v>300</v>
      </c>
      <c r="EK22" s="1">
        <v>100</v>
      </c>
      <c r="EL22" s="1">
        <v>100</v>
      </c>
      <c r="EM22" s="1">
        <v>0.14899999999999999</v>
      </c>
      <c r="EN22" s="1">
        <v>1.1117999999999999</v>
      </c>
      <c r="EO22" s="1">
        <v>0.31133582540281801</v>
      </c>
      <c r="EP22" s="1">
        <v>-1.6043650578588901E-5</v>
      </c>
      <c r="EQ22" s="1">
        <v>-1.15305589960158E-6</v>
      </c>
      <c r="ER22" s="1">
        <v>3.6581349982770798E-10</v>
      </c>
      <c r="ES22" s="1">
        <v>0.64796666666665503</v>
      </c>
      <c r="ET22" s="1">
        <v>0</v>
      </c>
      <c r="EU22" s="1">
        <v>0</v>
      </c>
      <c r="EV22" s="1">
        <v>0</v>
      </c>
      <c r="EW22" s="1">
        <v>18</v>
      </c>
      <c r="EX22" s="1">
        <v>2225</v>
      </c>
      <c r="EY22" s="1">
        <v>1</v>
      </c>
      <c r="EZ22" s="1">
        <v>25</v>
      </c>
      <c r="FA22" s="1">
        <v>22.5</v>
      </c>
      <c r="FB22" s="1">
        <v>22.5</v>
      </c>
      <c r="FC22" s="1">
        <v>2</v>
      </c>
      <c r="FD22" s="1">
        <v>506.87</v>
      </c>
      <c r="FE22" s="1">
        <v>501.79199999999997</v>
      </c>
      <c r="FF22" s="1">
        <v>34.057099999999998</v>
      </c>
      <c r="FG22" s="1">
        <v>33.795499999999997</v>
      </c>
      <c r="FH22" s="1">
        <v>29.9999</v>
      </c>
      <c r="FI22" s="1">
        <v>33.663699999999999</v>
      </c>
      <c r="FJ22" s="1">
        <v>33.686700000000002</v>
      </c>
      <c r="FK22" s="1">
        <v>19.287700000000001</v>
      </c>
      <c r="FL22" s="1">
        <v>0</v>
      </c>
      <c r="FM22" s="1">
        <v>100</v>
      </c>
      <c r="FN22" s="1">
        <v>-999.9</v>
      </c>
      <c r="FO22" s="1">
        <v>400</v>
      </c>
      <c r="FP22" s="1">
        <v>34.747199999999999</v>
      </c>
      <c r="FQ22" s="1">
        <v>97.861999999999995</v>
      </c>
      <c r="FR22" s="1">
        <v>102.139</v>
      </c>
    </row>
    <row r="23" spans="1:174" ht="15.75" customHeight="1" x14ac:dyDescent="0.25">
      <c r="A23" s="1">
        <v>7</v>
      </c>
      <c r="B23" s="1">
        <v>1605306168.0999999</v>
      </c>
      <c r="C23" s="1">
        <v>2341.0999999046298</v>
      </c>
      <c r="D23" s="1" t="s">
        <v>301</v>
      </c>
      <c r="E23" s="1" t="s">
        <v>302</v>
      </c>
      <c r="F23" s="1" t="s">
        <v>303</v>
      </c>
      <c r="G23" s="1" t="s">
        <v>304</v>
      </c>
      <c r="H23" s="1">
        <v>1605306160.3499999</v>
      </c>
      <c r="I23" s="1">
        <f t="shared" si="0"/>
        <v>3.1537222783439654E-3</v>
      </c>
      <c r="J23" s="1">
        <f t="shared" si="1"/>
        <v>3.1537222783439653</v>
      </c>
      <c r="K23" s="1">
        <f t="shared" si="2"/>
        <v>14.658370177176202</v>
      </c>
      <c r="L23" s="1">
        <f t="shared" si="3"/>
        <v>380.98390000000001</v>
      </c>
      <c r="M23" s="1">
        <f t="shared" si="4"/>
        <v>222.78887251789271</v>
      </c>
      <c r="N23" s="1">
        <f t="shared" si="5"/>
        <v>22.662051315027565</v>
      </c>
      <c r="O23" s="1">
        <f t="shared" si="6"/>
        <v>38.753626222090254</v>
      </c>
      <c r="P23" s="1">
        <f t="shared" si="7"/>
        <v>0.16198884165686636</v>
      </c>
      <c r="Q23" s="1">
        <f t="shared" si="8"/>
        <v>2.9588854389920352</v>
      </c>
      <c r="R23" s="1">
        <f t="shared" si="9"/>
        <v>0.1572184385455575</v>
      </c>
      <c r="S23" s="1">
        <f t="shared" si="10"/>
        <v>9.8678424015668967E-2</v>
      </c>
      <c r="T23" s="1">
        <f t="shared" si="11"/>
        <v>231.29254261241442</v>
      </c>
      <c r="U23" s="1">
        <f t="shared" si="12"/>
        <v>35.857098581200546</v>
      </c>
      <c r="V23" s="1">
        <f t="shared" si="13"/>
        <v>34.954349999999998</v>
      </c>
      <c r="W23" s="1">
        <f t="shared" si="14"/>
        <v>5.6341082538374057</v>
      </c>
      <c r="X23" s="1">
        <f t="shared" si="15"/>
        <v>64.127737753431333</v>
      </c>
      <c r="Y23" s="1">
        <f t="shared" si="16"/>
        <v>3.687149361399328</v>
      </c>
      <c r="Z23" s="1">
        <f t="shared" si="17"/>
        <v>5.7496950470579113</v>
      </c>
      <c r="AA23" s="1">
        <f t="shared" si="18"/>
        <v>1.9469588924380776</v>
      </c>
      <c r="AB23" s="1">
        <f t="shared" si="19"/>
        <v>-139.07915247496888</v>
      </c>
      <c r="AC23" s="1">
        <f t="shared" si="20"/>
        <v>58.557988214668022</v>
      </c>
      <c r="AD23" s="1">
        <f t="shared" si="21"/>
        <v>4.6281208786101251</v>
      </c>
      <c r="AE23" s="1">
        <f t="shared" si="22"/>
        <v>155.39949923072371</v>
      </c>
      <c r="AF23" s="1">
        <v>0</v>
      </c>
      <c r="AG23" s="1">
        <v>0</v>
      </c>
      <c r="AH23" s="1">
        <f t="shared" si="23"/>
        <v>1</v>
      </c>
      <c r="AI23" s="1">
        <f t="shared" si="24"/>
        <v>0</v>
      </c>
      <c r="AJ23" s="1">
        <f t="shared" si="25"/>
        <v>52314.082070644057</v>
      </c>
      <c r="AK23" s="1" t="s">
        <v>268</v>
      </c>
      <c r="AL23" s="1">
        <v>10143.9</v>
      </c>
      <c r="AM23" s="1">
        <v>715.47692307692296</v>
      </c>
      <c r="AN23" s="1">
        <v>3262.08</v>
      </c>
      <c r="AO23" s="1">
        <f t="shared" si="26"/>
        <v>0.78066849277855754</v>
      </c>
      <c r="AP23" s="1">
        <v>-0.57774747981622299</v>
      </c>
      <c r="AQ23" s="1" t="s">
        <v>305</v>
      </c>
      <c r="AR23" s="1">
        <v>15360.3</v>
      </c>
      <c r="AS23" s="1">
        <v>890.70752000000005</v>
      </c>
      <c r="AT23" s="1">
        <v>1204.56</v>
      </c>
      <c r="AU23" s="1">
        <f t="shared" si="27"/>
        <v>0.26055362954107719</v>
      </c>
      <c r="AV23" s="1">
        <v>0.5</v>
      </c>
      <c r="AW23" s="1">
        <f t="shared" si="28"/>
        <v>1180.1923805580127</v>
      </c>
      <c r="AX23" s="1">
        <f t="shared" si="29"/>
        <v>14.658370177176202</v>
      </c>
      <c r="AY23" s="1">
        <f t="shared" si="30"/>
        <v>153.75170415555721</v>
      </c>
      <c r="AZ23" s="1">
        <f t="shared" si="31"/>
        <v>1.2909859365291411E-2</v>
      </c>
      <c r="BA23" s="1">
        <f t="shared" si="32"/>
        <v>1.7081091850966328</v>
      </c>
      <c r="BB23" s="1" t="s">
        <v>306</v>
      </c>
      <c r="BC23" s="1">
        <v>890.70752000000005</v>
      </c>
      <c r="BD23" s="1">
        <v>673.77</v>
      </c>
      <c r="BE23" s="1">
        <f t="shared" si="33"/>
        <v>0.44065052799362425</v>
      </c>
      <c r="BF23" s="1">
        <f t="shared" si="34"/>
        <v>0.59129312910944054</v>
      </c>
      <c r="BG23" s="1">
        <f t="shared" si="35"/>
        <v>0.79492796457920423</v>
      </c>
      <c r="BH23" s="1">
        <f t="shared" si="36"/>
        <v>0.64171609039206778</v>
      </c>
      <c r="BI23" s="1">
        <f t="shared" si="37"/>
        <v>0.80794687583822067</v>
      </c>
      <c r="BJ23" s="1">
        <f t="shared" si="38"/>
        <v>0.44727990126328754</v>
      </c>
      <c r="BK23" s="1">
        <f t="shared" si="39"/>
        <v>0.55272009873671246</v>
      </c>
      <c r="BL23" s="1">
        <f t="shared" si="40"/>
        <v>1400.00866666667</v>
      </c>
      <c r="BM23" s="1">
        <f t="shared" si="41"/>
        <v>1180.1923805580127</v>
      </c>
      <c r="BN23" s="1">
        <f t="shared" si="42"/>
        <v>0.84298933903600348</v>
      </c>
      <c r="BO23" s="1">
        <f t="shared" si="43"/>
        <v>0.19597867807200706</v>
      </c>
      <c r="BP23" s="1">
        <v>6</v>
      </c>
      <c r="BQ23" s="1">
        <v>0.5</v>
      </c>
      <c r="BR23" s="1" t="s">
        <v>271</v>
      </c>
      <c r="BS23" s="1">
        <v>2</v>
      </c>
      <c r="BT23" s="1">
        <v>1605306160.3499999</v>
      </c>
      <c r="BU23" s="1">
        <v>380.98390000000001</v>
      </c>
      <c r="BV23" s="1">
        <v>400.01106666666698</v>
      </c>
      <c r="BW23" s="1">
        <v>36.248080000000002</v>
      </c>
      <c r="BX23" s="1">
        <v>32.601693333333301</v>
      </c>
      <c r="BY23" s="1">
        <v>380.82473333333297</v>
      </c>
      <c r="BZ23" s="1">
        <v>35.599866666666699</v>
      </c>
      <c r="CA23" s="1">
        <v>500.12346666666701</v>
      </c>
      <c r="CB23" s="1">
        <v>101.61986666666699</v>
      </c>
      <c r="CC23" s="1">
        <v>9.9986119999999998E-2</v>
      </c>
      <c r="CD23" s="1">
        <v>35.321440000000003</v>
      </c>
      <c r="CE23" s="1">
        <v>34.954349999999998</v>
      </c>
      <c r="CF23" s="1">
        <v>999.9</v>
      </c>
      <c r="CG23" s="1">
        <v>0</v>
      </c>
      <c r="CH23" s="1">
        <v>0</v>
      </c>
      <c r="CI23" s="1">
        <v>10006.106</v>
      </c>
      <c r="CJ23" s="1">
        <v>0</v>
      </c>
      <c r="CK23" s="1">
        <v>158.168833333333</v>
      </c>
      <c r="CL23" s="1">
        <v>1400.00866666667</v>
      </c>
      <c r="CM23" s="1">
        <v>0.89999810000000002</v>
      </c>
      <c r="CN23" s="1">
        <v>0.100001953333333</v>
      </c>
      <c r="CO23" s="1">
        <v>0</v>
      </c>
      <c r="CP23" s="1">
        <v>890.72733333333395</v>
      </c>
      <c r="CQ23" s="1">
        <v>4.9994800000000001</v>
      </c>
      <c r="CR23" s="1">
        <v>12743.1233333333</v>
      </c>
      <c r="CS23" s="1">
        <v>11417.6466666667</v>
      </c>
      <c r="CT23" s="1">
        <v>49.2582666666667</v>
      </c>
      <c r="CU23" s="1">
        <v>50.103999999999999</v>
      </c>
      <c r="CV23" s="1">
        <v>50.070399999999999</v>
      </c>
      <c r="CW23" s="1">
        <v>49.870733333333298</v>
      </c>
      <c r="CX23" s="1">
        <v>51.553800000000003</v>
      </c>
      <c r="CY23" s="1">
        <v>1255.5056666666701</v>
      </c>
      <c r="CZ23" s="1">
        <v>139.50333333333299</v>
      </c>
      <c r="DA23" s="1">
        <v>0</v>
      </c>
      <c r="DB23" s="1">
        <v>285</v>
      </c>
      <c r="DC23" s="1">
        <v>0</v>
      </c>
      <c r="DD23" s="1">
        <v>890.70752000000005</v>
      </c>
      <c r="DE23" s="1">
        <v>-2.92661538486202</v>
      </c>
      <c r="DF23" s="1">
        <v>-59.369230736089101</v>
      </c>
      <c r="DG23" s="1">
        <v>12742.52</v>
      </c>
      <c r="DH23" s="1">
        <v>15</v>
      </c>
      <c r="DI23" s="1">
        <v>1605306078.0999999</v>
      </c>
      <c r="DJ23" s="1" t="s">
        <v>307</v>
      </c>
      <c r="DK23" s="1">
        <v>1605306076.0999999</v>
      </c>
      <c r="DL23" s="1">
        <v>1605306078.0999999</v>
      </c>
      <c r="DM23" s="1">
        <v>8</v>
      </c>
      <c r="DN23" s="1">
        <v>1E-3</v>
      </c>
      <c r="DO23" s="1">
        <v>-0.34200000000000003</v>
      </c>
      <c r="DP23" s="1">
        <v>0.14499999999999999</v>
      </c>
      <c r="DQ23" s="1">
        <v>0.64800000000000002</v>
      </c>
      <c r="DR23" s="1">
        <v>400</v>
      </c>
      <c r="DS23" s="1">
        <v>33</v>
      </c>
      <c r="DT23" s="1">
        <v>0.08</v>
      </c>
      <c r="DU23" s="1">
        <v>0.02</v>
      </c>
      <c r="DV23" s="1">
        <v>14.6471910100468</v>
      </c>
      <c r="DW23" s="1">
        <v>0.66382369408586095</v>
      </c>
      <c r="DX23" s="1">
        <v>5.2495577453400798E-2</v>
      </c>
      <c r="DY23" s="1">
        <v>0</v>
      </c>
      <c r="DZ23" s="1">
        <v>-19.020033333333298</v>
      </c>
      <c r="EA23" s="1">
        <v>-0.76463092324802695</v>
      </c>
      <c r="EB23" s="1">
        <v>6.0399786607422797E-2</v>
      </c>
      <c r="EC23" s="1">
        <v>0</v>
      </c>
      <c r="ED23" s="1">
        <v>3.6459030000000001</v>
      </c>
      <c r="EE23" s="1">
        <v>8.05505672969999E-2</v>
      </c>
      <c r="EF23" s="1">
        <v>5.9860644556057399E-3</v>
      </c>
      <c r="EG23" s="1">
        <v>1</v>
      </c>
      <c r="EH23" s="1">
        <v>1</v>
      </c>
      <c r="EI23" s="1">
        <v>3</v>
      </c>
      <c r="EJ23" s="1" t="s">
        <v>284</v>
      </c>
      <c r="EK23" s="1">
        <v>100</v>
      </c>
      <c r="EL23" s="1">
        <v>100</v>
      </c>
      <c r="EM23" s="1">
        <v>0.159</v>
      </c>
      <c r="EN23" s="1">
        <v>0.6482</v>
      </c>
      <c r="EO23" s="1">
        <v>0.312296052641716</v>
      </c>
      <c r="EP23" s="1">
        <v>-1.6043650578588901E-5</v>
      </c>
      <c r="EQ23" s="1">
        <v>-1.15305589960158E-6</v>
      </c>
      <c r="ER23" s="1">
        <v>3.6581349982770798E-10</v>
      </c>
      <c r="ES23" s="1">
        <v>0.64821000000000595</v>
      </c>
      <c r="ET23" s="1">
        <v>0</v>
      </c>
      <c r="EU23" s="1">
        <v>0</v>
      </c>
      <c r="EV23" s="1">
        <v>0</v>
      </c>
      <c r="EW23" s="1">
        <v>18</v>
      </c>
      <c r="EX23" s="1">
        <v>2225</v>
      </c>
      <c r="EY23" s="1">
        <v>1</v>
      </c>
      <c r="EZ23" s="1">
        <v>25</v>
      </c>
      <c r="FA23" s="1">
        <v>1.5</v>
      </c>
      <c r="FB23" s="1">
        <v>1.5</v>
      </c>
      <c r="FC23" s="1">
        <v>2</v>
      </c>
      <c r="FD23" s="1">
        <v>513.45600000000002</v>
      </c>
      <c r="FE23" s="1">
        <v>502.13299999999998</v>
      </c>
      <c r="FF23" s="1">
        <v>34.004800000000003</v>
      </c>
      <c r="FG23" s="1">
        <v>33.698500000000003</v>
      </c>
      <c r="FH23" s="1">
        <v>29.9999</v>
      </c>
      <c r="FI23" s="1">
        <v>33.582500000000003</v>
      </c>
      <c r="FJ23" s="1">
        <v>33.609499999999997</v>
      </c>
      <c r="FK23" s="1">
        <v>19.283899999999999</v>
      </c>
      <c r="FL23" s="1">
        <v>0</v>
      </c>
      <c r="FM23" s="1">
        <v>100</v>
      </c>
      <c r="FN23" s="1">
        <v>-999.9</v>
      </c>
      <c r="FO23" s="1">
        <v>400</v>
      </c>
      <c r="FP23" s="1">
        <v>34.608400000000003</v>
      </c>
      <c r="FQ23" s="1">
        <v>97.887299999999996</v>
      </c>
      <c r="FR23" s="1">
        <v>102.16</v>
      </c>
    </row>
    <row r="24" spans="1:174" ht="15.75" customHeight="1" x14ac:dyDescent="0.25">
      <c r="A24" s="1">
        <v>8</v>
      </c>
      <c r="B24" s="1">
        <v>1605306430.5999999</v>
      </c>
      <c r="C24" s="1">
        <v>2603.5999999046298</v>
      </c>
      <c r="D24" s="1" t="s">
        <v>308</v>
      </c>
      <c r="E24" s="1" t="s">
        <v>309</v>
      </c>
      <c r="F24" s="1" t="s">
        <v>303</v>
      </c>
      <c r="G24" s="1" t="s">
        <v>304</v>
      </c>
      <c r="H24" s="1">
        <v>1605306422.8499999</v>
      </c>
      <c r="I24" s="1">
        <f t="shared" si="0"/>
        <v>2.1340292674725081E-3</v>
      </c>
      <c r="J24" s="1">
        <f t="shared" si="1"/>
        <v>2.1340292674725081</v>
      </c>
      <c r="K24" s="1">
        <f t="shared" si="2"/>
        <v>8.8831585124364061</v>
      </c>
      <c r="L24" s="1">
        <f t="shared" si="3"/>
        <v>388.31760000000003</v>
      </c>
      <c r="M24" s="1">
        <f t="shared" si="4"/>
        <v>239.25872978652521</v>
      </c>
      <c r="N24" s="1">
        <f t="shared" si="5"/>
        <v>24.339700005005795</v>
      </c>
      <c r="O24" s="1">
        <f t="shared" si="6"/>
        <v>39.503402442606045</v>
      </c>
      <c r="P24" s="1">
        <f t="shared" si="7"/>
        <v>0.10425671664702657</v>
      </c>
      <c r="Q24" s="1">
        <f t="shared" si="8"/>
        <v>2.9580124172605911</v>
      </c>
      <c r="R24" s="1">
        <f t="shared" si="9"/>
        <v>0.10225751569377359</v>
      </c>
      <c r="S24" s="1">
        <f t="shared" si="10"/>
        <v>6.4087374514673778E-2</v>
      </c>
      <c r="T24" s="1">
        <f t="shared" si="11"/>
        <v>231.29498044424824</v>
      </c>
      <c r="U24" s="1">
        <f t="shared" si="12"/>
        <v>36.055180828528137</v>
      </c>
      <c r="V24" s="1">
        <f t="shared" si="13"/>
        <v>34.829983333333303</v>
      </c>
      <c r="W24" s="1">
        <f t="shared" si="14"/>
        <v>5.5954092514758811</v>
      </c>
      <c r="X24" s="1">
        <f t="shared" si="15"/>
        <v>62.273500806686656</v>
      </c>
      <c r="Y24" s="1">
        <f t="shared" si="16"/>
        <v>3.568013199027614</v>
      </c>
      <c r="Z24" s="1">
        <f t="shared" si="17"/>
        <v>5.7295850607526733</v>
      </c>
      <c r="AA24" s="1">
        <f t="shared" si="18"/>
        <v>2.027396052448267</v>
      </c>
      <c r="AB24" s="1">
        <f t="shared" si="19"/>
        <v>-94.110690695537613</v>
      </c>
      <c r="AC24" s="1">
        <f t="shared" si="20"/>
        <v>68.26267760087633</v>
      </c>
      <c r="AD24" s="1">
        <f t="shared" si="21"/>
        <v>5.3917909926780991</v>
      </c>
      <c r="AE24" s="1">
        <f t="shared" si="22"/>
        <v>210.83875834226507</v>
      </c>
      <c r="AF24" s="1">
        <v>0</v>
      </c>
      <c r="AG24" s="1">
        <v>0</v>
      </c>
      <c r="AH24" s="1">
        <f t="shared" si="23"/>
        <v>1</v>
      </c>
      <c r="AI24" s="1">
        <f t="shared" si="24"/>
        <v>0</v>
      </c>
      <c r="AJ24" s="1">
        <f t="shared" si="25"/>
        <v>52300.206566230489</v>
      </c>
      <c r="AK24" s="1" t="s">
        <v>268</v>
      </c>
      <c r="AL24" s="1">
        <v>10143.9</v>
      </c>
      <c r="AM24" s="1">
        <v>715.47692307692296</v>
      </c>
      <c r="AN24" s="1">
        <v>3262.08</v>
      </c>
      <c r="AO24" s="1">
        <f t="shared" si="26"/>
        <v>0.78066849277855754</v>
      </c>
      <c r="AP24" s="1">
        <v>-0.57774747981622299</v>
      </c>
      <c r="AQ24" s="1" t="s">
        <v>310</v>
      </c>
      <c r="AR24" s="1">
        <v>15391.1</v>
      </c>
      <c r="AS24" s="1">
        <v>938.72267999999997</v>
      </c>
      <c r="AT24" s="1">
        <v>1096.6199999999999</v>
      </c>
      <c r="AU24" s="1">
        <f t="shared" si="27"/>
        <v>0.14398544618919951</v>
      </c>
      <c r="AV24" s="1">
        <v>0.5</v>
      </c>
      <c r="AW24" s="1">
        <f t="shared" si="28"/>
        <v>1180.2034935826518</v>
      </c>
      <c r="AX24" s="1">
        <f t="shared" si="29"/>
        <v>8.8831585124364061</v>
      </c>
      <c r="AY24" s="1">
        <f t="shared" si="30"/>
        <v>84.966063308775091</v>
      </c>
      <c r="AZ24" s="1">
        <f t="shared" si="31"/>
        <v>8.0163345081557865E-3</v>
      </c>
      <c r="BA24" s="1">
        <f t="shared" si="32"/>
        <v>1.9746676150352904</v>
      </c>
      <c r="BB24" s="1" t="s">
        <v>311</v>
      </c>
      <c r="BC24" s="1">
        <v>938.72267999999997</v>
      </c>
      <c r="BD24" s="1">
        <v>694.11</v>
      </c>
      <c r="BE24" s="1">
        <f t="shared" si="33"/>
        <v>0.36704601411610216</v>
      </c>
      <c r="BF24" s="1">
        <f t="shared" si="34"/>
        <v>0.39228173213087864</v>
      </c>
      <c r="BG24" s="1">
        <f t="shared" si="35"/>
        <v>0.84325751469059229</v>
      </c>
      <c r="BH24" s="1">
        <f t="shared" si="36"/>
        <v>0.41427308945156854</v>
      </c>
      <c r="BI24" s="1">
        <f t="shared" si="37"/>
        <v>0.85033275095874328</v>
      </c>
      <c r="BJ24" s="1">
        <f t="shared" si="38"/>
        <v>0.29006082295717428</v>
      </c>
      <c r="BK24" s="1">
        <f t="shared" si="39"/>
        <v>0.70993917704282572</v>
      </c>
      <c r="BL24" s="1">
        <f t="shared" si="40"/>
        <v>1400.0216666666699</v>
      </c>
      <c r="BM24" s="1">
        <f t="shared" si="41"/>
        <v>1180.2034935826518</v>
      </c>
      <c r="BN24" s="1">
        <f t="shared" si="42"/>
        <v>0.84298944915089347</v>
      </c>
      <c r="BO24" s="1">
        <f t="shared" si="43"/>
        <v>0.195978898301787</v>
      </c>
      <c r="BP24" s="1">
        <v>6</v>
      </c>
      <c r="BQ24" s="1">
        <v>0.5</v>
      </c>
      <c r="BR24" s="1" t="s">
        <v>271</v>
      </c>
      <c r="BS24" s="1">
        <v>2</v>
      </c>
      <c r="BT24" s="1">
        <v>1605306422.8499999</v>
      </c>
      <c r="BU24" s="1">
        <v>388.31760000000003</v>
      </c>
      <c r="BV24" s="1">
        <v>399.96879999999999</v>
      </c>
      <c r="BW24" s="1">
        <v>35.073493333333303</v>
      </c>
      <c r="BX24" s="1">
        <v>32.603113333333297</v>
      </c>
      <c r="BY24" s="1">
        <v>388.16390000000001</v>
      </c>
      <c r="BZ24" s="1">
        <v>34.4252933333333</v>
      </c>
      <c r="CA24" s="1">
        <v>500.12906666666697</v>
      </c>
      <c r="CB24" s="1">
        <v>101.629633333333</v>
      </c>
      <c r="CC24" s="1">
        <v>9.9988096666666706E-2</v>
      </c>
      <c r="CD24" s="1">
        <v>35.258036666666698</v>
      </c>
      <c r="CE24" s="1">
        <v>34.829983333333303</v>
      </c>
      <c r="CF24" s="1">
        <v>999.9</v>
      </c>
      <c r="CG24" s="1">
        <v>0</v>
      </c>
      <c r="CH24" s="1">
        <v>0</v>
      </c>
      <c r="CI24" s="1">
        <v>10000.1916666667</v>
      </c>
      <c r="CJ24" s="1">
        <v>0</v>
      </c>
      <c r="CK24" s="1">
        <v>134.015066666667</v>
      </c>
      <c r="CL24" s="1">
        <v>1400.0216666666699</v>
      </c>
      <c r="CM24" s="1">
        <v>0.89999506666666695</v>
      </c>
      <c r="CN24" s="1">
        <v>0.100004896666667</v>
      </c>
      <c r="CO24" s="1">
        <v>0</v>
      </c>
      <c r="CP24" s="1">
        <v>940.56013333333306</v>
      </c>
      <c r="CQ24" s="1">
        <v>4.9994800000000001</v>
      </c>
      <c r="CR24" s="1">
        <v>13519.4866666667</v>
      </c>
      <c r="CS24" s="1">
        <v>11417.733333333301</v>
      </c>
      <c r="CT24" s="1">
        <v>49.245800000000003</v>
      </c>
      <c r="CU24" s="1">
        <v>50.0165333333333</v>
      </c>
      <c r="CV24" s="1">
        <v>50.037199999999999</v>
      </c>
      <c r="CW24" s="1">
        <v>49.824599999999997</v>
      </c>
      <c r="CX24" s="1">
        <v>51.5124</v>
      </c>
      <c r="CY24" s="1">
        <v>1255.5143333333299</v>
      </c>
      <c r="CZ24" s="1">
        <v>139.51</v>
      </c>
      <c r="DA24" s="1">
        <v>0</v>
      </c>
      <c r="DB24" s="1">
        <v>261.80000019073498</v>
      </c>
      <c r="DC24" s="1">
        <v>0</v>
      </c>
      <c r="DD24" s="1">
        <v>938.72267999999997</v>
      </c>
      <c r="DE24" s="1">
        <v>-154.982076682322</v>
      </c>
      <c r="DF24" s="1">
        <v>-2166.6538427723599</v>
      </c>
      <c r="DG24" s="1">
        <v>13493.512000000001</v>
      </c>
      <c r="DH24" s="1">
        <v>15</v>
      </c>
      <c r="DI24" s="1">
        <v>1605306078.0999999</v>
      </c>
      <c r="DJ24" s="1" t="s">
        <v>307</v>
      </c>
      <c r="DK24" s="1">
        <v>1605306076.0999999</v>
      </c>
      <c r="DL24" s="1">
        <v>1605306078.0999999</v>
      </c>
      <c r="DM24" s="1">
        <v>8</v>
      </c>
      <c r="DN24" s="1">
        <v>1E-3</v>
      </c>
      <c r="DO24" s="1">
        <v>-0.34200000000000003</v>
      </c>
      <c r="DP24" s="1">
        <v>0.14499999999999999</v>
      </c>
      <c r="DQ24" s="1">
        <v>0.64800000000000002</v>
      </c>
      <c r="DR24" s="1">
        <v>400</v>
      </c>
      <c r="DS24" s="1">
        <v>33</v>
      </c>
      <c r="DT24" s="1">
        <v>0.08</v>
      </c>
      <c r="DU24" s="1">
        <v>0.02</v>
      </c>
      <c r="DV24" s="1">
        <v>8.8730501158190194</v>
      </c>
      <c r="DW24" s="1">
        <v>0.84709676476850204</v>
      </c>
      <c r="DX24" s="1">
        <v>6.7506370872086205E-2</v>
      </c>
      <c r="DY24" s="1">
        <v>0</v>
      </c>
      <c r="DZ24" s="1">
        <v>-11.6511833333333</v>
      </c>
      <c r="EA24" s="1">
        <v>-1.16412814238041</v>
      </c>
      <c r="EB24" s="1">
        <v>8.85840921886593E-2</v>
      </c>
      <c r="EC24" s="1">
        <v>0</v>
      </c>
      <c r="ED24" s="1">
        <v>2.4703870000000001</v>
      </c>
      <c r="EE24" s="1">
        <v>0.24929486095661901</v>
      </c>
      <c r="EF24" s="1">
        <v>1.8038892454915301E-2</v>
      </c>
      <c r="EG24" s="1">
        <v>0</v>
      </c>
      <c r="EH24" s="1">
        <v>0</v>
      </c>
      <c r="EI24" s="1">
        <v>3</v>
      </c>
      <c r="EJ24" s="1" t="s">
        <v>312</v>
      </c>
      <c r="EK24" s="1">
        <v>100</v>
      </c>
      <c r="EL24" s="1">
        <v>100</v>
      </c>
      <c r="EM24" s="1">
        <v>0.154</v>
      </c>
      <c r="EN24" s="1">
        <v>0.64829999999999999</v>
      </c>
      <c r="EO24" s="1">
        <v>0.312296052641716</v>
      </c>
      <c r="EP24" s="1">
        <v>-1.6043650578588901E-5</v>
      </c>
      <c r="EQ24" s="1">
        <v>-1.15305589960158E-6</v>
      </c>
      <c r="ER24" s="1">
        <v>3.6581349982770798E-10</v>
      </c>
      <c r="ES24" s="1">
        <v>0.64821000000000595</v>
      </c>
      <c r="ET24" s="1">
        <v>0</v>
      </c>
      <c r="EU24" s="1">
        <v>0</v>
      </c>
      <c r="EV24" s="1">
        <v>0</v>
      </c>
      <c r="EW24" s="1">
        <v>18</v>
      </c>
      <c r="EX24" s="1">
        <v>2225</v>
      </c>
      <c r="EY24" s="1">
        <v>1</v>
      </c>
      <c r="EZ24" s="1">
        <v>25</v>
      </c>
      <c r="FA24" s="1">
        <v>5.9</v>
      </c>
      <c r="FB24" s="1">
        <v>5.9</v>
      </c>
      <c r="FC24" s="1">
        <v>2</v>
      </c>
      <c r="FD24" s="1">
        <v>511.11599999999999</v>
      </c>
      <c r="FE24" s="1">
        <v>502.303</v>
      </c>
      <c r="FF24" s="1">
        <v>33.9512</v>
      </c>
      <c r="FG24" s="1">
        <v>33.6053</v>
      </c>
      <c r="FH24" s="1">
        <v>30</v>
      </c>
      <c r="FI24" s="1">
        <v>33.491900000000001</v>
      </c>
      <c r="FJ24" s="1">
        <v>33.5212</v>
      </c>
      <c r="FK24" s="1">
        <v>19.284099999999999</v>
      </c>
      <c r="FL24" s="1">
        <v>0</v>
      </c>
      <c r="FM24" s="1">
        <v>100</v>
      </c>
      <c r="FN24" s="1">
        <v>-999.9</v>
      </c>
      <c r="FO24" s="1">
        <v>400</v>
      </c>
      <c r="FP24" s="1">
        <v>35.959299999999999</v>
      </c>
      <c r="FQ24" s="1">
        <v>97.903700000000001</v>
      </c>
      <c r="FR24" s="1">
        <v>102.17</v>
      </c>
    </row>
    <row r="25" spans="1:174" ht="15.75" customHeight="1" x14ac:dyDescent="0.25">
      <c r="A25" s="1">
        <v>9</v>
      </c>
      <c r="B25" s="1">
        <v>1605306675.5999999</v>
      </c>
      <c r="C25" s="1">
        <v>2848.5999999046298</v>
      </c>
      <c r="D25" s="1" t="s">
        <v>313</v>
      </c>
      <c r="E25" s="1" t="s">
        <v>314</v>
      </c>
      <c r="F25" s="1" t="s">
        <v>315</v>
      </c>
      <c r="G25" s="1" t="s">
        <v>316</v>
      </c>
      <c r="H25" s="1">
        <v>1605306667.5999999</v>
      </c>
      <c r="I25" s="1">
        <f t="shared" si="0"/>
        <v>1.2547360337818866E-3</v>
      </c>
      <c r="J25" s="1">
        <f t="shared" si="1"/>
        <v>1.2547360337818865</v>
      </c>
      <c r="K25" s="1">
        <f t="shared" si="2"/>
        <v>7.3962434139518489</v>
      </c>
      <c r="L25" s="1">
        <f t="shared" si="3"/>
        <v>390.547161290323</v>
      </c>
      <c r="M25" s="1">
        <f t="shared" si="4"/>
        <v>151.41259458267871</v>
      </c>
      <c r="N25" s="1">
        <f t="shared" si="5"/>
        <v>15.404425257407347</v>
      </c>
      <c r="O25" s="1">
        <f t="shared" si="6"/>
        <v>39.733514719637654</v>
      </c>
      <c r="P25" s="1">
        <f t="shared" si="7"/>
        <v>5.2196023733329218E-2</v>
      </c>
      <c r="Q25" s="1">
        <f t="shared" si="8"/>
        <v>2.9568700459789179</v>
      </c>
      <c r="R25" s="1">
        <f t="shared" si="9"/>
        <v>5.1689503462124975E-2</v>
      </c>
      <c r="S25" s="1">
        <f t="shared" si="10"/>
        <v>3.2351038738312576E-2</v>
      </c>
      <c r="T25" s="1">
        <f t="shared" si="11"/>
        <v>231.28997480825927</v>
      </c>
      <c r="U25" s="1">
        <f t="shared" si="12"/>
        <v>36.301208203534657</v>
      </c>
      <c r="V25" s="1">
        <f t="shared" si="13"/>
        <v>35.566587096774199</v>
      </c>
      <c r="W25" s="1">
        <f t="shared" si="14"/>
        <v>5.8280278943598844</v>
      </c>
      <c r="X25" s="1">
        <f t="shared" si="15"/>
        <v>60.516565252441133</v>
      </c>
      <c r="Y25" s="1">
        <f t="shared" si="16"/>
        <v>3.4712563707845216</v>
      </c>
      <c r="Z25" s="1">
        <f t="shared" si="17"/>
        <v>5.7360432739439009</v>
      </c>
      <c r="AA25" s="1">
        <f t="shared" si="18"/>
        <v>2.3567715235753628</v>
      </c>
      <c r="AB25" s="1">
        <f t="shared" si="19"/>
        <v>-55.3338590897812</v>
      </c>
      <c r="AC25" s="1">
        <f t="shared" si="20"/>
        <v>-45.937043913046963</v>
      </c>
      <c r="AD25" s="1">
        <f t="shared" si="21"/>
        <v>-3.6431770913737473</v>
      </c>
      <c r="AE25" s="1">
        <f t="shared" si="22"/>
        <v>126.37589471405734</v>
      </c>
      <c r="AF25" s="1">
        <v>0</v>
      </c>
      <c r="AG25" s="1">
        <v>0</v>
      </c>
      <c r="AH25" s="1">
        <f t="shared" si="23"/>
        <v>1</v>
      </c>
      <c r="AI25" s="1">
        <f t="shared" si="24"/>
        <v>0</v>
      </c>
      <c r="AJ25" s="1">
        <f t="shared" si="25"/>
        <v>52264.429345425378</v>
      </c>
      <c r="AK25" s="1" t="s">
        <v>268</v>
      </c>
      <c r="AL25" s="1">
        <v>10143.9</v>
      </c>
      <c r="AM25" s="1">
        <v>715.47692307692296</v>
      </c>
      <c r="AN25" s="1">
        <v>3262.08</v>
      </c>
      <c r="AO25" s="1">
        <f t="shared" si="26"/>
        <v>0.78066849277855754</v>
      </c>
      <c r="AP25" s="1">
        <v>-0.57774747981622299</v>
      </c>
      <c r="AQ25" s="1" t="s">
        <v>317</v>
      </c>
      <c r="AR25" s="1">
        <v>15408.3</v>
      </c>
      <c r="AS25" s="1">
        <v>768.68863999999996</v>
      </c>
      <c r="AT25" s="1">
        <v>946.17</v>
      </c>
      <c r="AU25" s="1">
        <f t="shared" si="27"/>
        <v>0.18757872263969477</v>
      </c>
      <c r="AV25" s="1">
        <v>0.5</v>
      </c>
      <c r="AW25" s="1">
        <f t="shared" si="28"/>
        <v>1180.1769189806644</v>
      </c>
      <c r="AX25" s="1">
        <f t="shared" si="29"/>
        <v>7.3962434139518489</v>
      </c>
      <c r="AY25" s="1">
        <f t="shared" si="30"/>
        <v>110.68803947562179</v>
      </c>
      <c r="AZ25" s="1">
        <f t="shared" si="31"/>
        <v>6.7566063744538586E-3</v>
      </c>
      <c r="BA25" s="1">
        <f t="shared" si="32"/>
        <v>2.4476679666444721</v>
      </c>
      <c r="BB25" s="1" t="s">
        <v>318</v>
      </c>
      <c r="BC25" s="1">
        <v>768.68863999999996</v>
      </c>
      <c r="BD25" s="1">
        <v>597.83000000000004</v>
      </c>
      <c r="BE25" s="1">
        <f t="shared" si="33"/>
        <v>0.36815794201887608</v>
      </c>
      <c r="BF25" s="1">
        <f t="shared" si="34"/>
        <v>0.509506114715508</v>
      </c>
      <c r="BG25" s="1">
        <f t="shared" si="35"/>
        <v>0.86925401144787462</v>
      </c>
      <c r="BH25" s="1">
        <f t="shared" si="36"/>
        <v>0.7693397754592346</v>
      </c>
      <c r="BI25" s="1">
        <f t="shared" si="37"/>
        <v>0.90941145127264544</v>
      </c>
      <c r="BJ25" s="1">
        <f t="shared" si="38"/>
        <v>0.39625672178578336</v>
      </c>
      <c r="BK25" s="1">
        <f t="shared" si="39"/>
        <v>0.60374327821421669</v>
      </c>
      <c r="BL25" s="1">
        <f t="shared" si="40"/>
        <v>1399.99</v>
      </c>
      <c r="BM25" s="1">
        <f t="shared" si="41"/>
        <v>1180.1769189806644</v>
      </c>
      <c r="BN25" s="1">
        <f t="shared" si="42"/>
        <v>0.84298953491143824</v>
      </c>
      <c r="BO25" s="1">
        <f t="shared" si="43"/>
        <v>0.19597906982287683</v>
      </c>
      <c r="BP25" s="1">
        <v>6</v>
      </c>
      <c r="BQ25" s="1">
        <v>0.5</v>
      </c>
      <c r="BR25" s="1" t="s">
        <v>271</v>
      </c>
      <c r="BS25" s="1">
        <v>2</v>
      </c>
      <c r="BT25" s="1">
        <v>1605306667.5999999</v>
      </c>
      <c r="BU25" s="1">
        <v>390.547161290323</v>
      </c>
      <c r="BV25" s="1">
        <v>400.008193548387</v>
      </c>
      <c r="BW25" s="1">
        <v>34.119541935483902</v>
      </c>
      <c r="BX25" s="1">
        <v>32.665616129032301</v>
      </c>
      <c r="BY25" s="1">
        <v>390.39509677419301</v>
      </c>
      <c r="BZ25" s="1">
        <v>33.4713322580645</v>
      </c>
      <c r="CA25" s="1">
        <v>500.13212903225798</v>
      </c>
      <c r="CB25" s="1">
        <v>101.638096774194</v>
      </c>
      <c r="CC25" s="1">
        <v>9.9973958064516102E-2</v>
      </c>
      <c r="CD25" s="1">
        <v>35.278419354838697</v>
      </c>
      <c r="CE25" s="1">
        <v>35.566587096774199</v>
      </c>
      <c r="CF25" s="1">
        <v>999.9</v>
      </c>
      <c r="CG25" s="1">
        <v>0</v>
      </c>
      <c r="CH25" s="1">
        <v>0</v>
      </c>
      <c r="CI25" s="1">
        <v>9992.8812903225808</v>
      </c>
      <c r="CJ25" s="1">
        <v>0</v>
      </c>
      <c r="CK25" s="1">
        <v>135.482838709677</v>
      </c>
      <c r="CL25" s="1">
        <v>1399.99</v>
      </c>
      <c r="CM25" s="1">
        <v>0.89998970967741998</v>
      </c>
      <c r="CN25" s="1">
        <v>0.100010277419355</v>
      </c>
      <c r="CO25" s="1">
        <v>0</v>
      </c>
      <c r="CP25" s="1">
        <v>769.23516129032305</v>
      </c>
      <c r="CQ25" s="1">
        <v>4.9994800000000001</v>
      </c>
      <c r="CR25" s="1">
        <v>11004.222580645201</v>
      </c>
      <c r="CS25" s="1">
        <v>11417.4548387097</v>
      </c>
      <c r="CT25" s="1">
        <v>49.270032258064496</v>
      </c>
      <c r="CU25" s="1">
        <v>50.108741935483899</v>
      </c>
      <c r="CV25" s="1">
        <v>50.076225806451603</v>
      </c>
      <c r="CW25" s="1">
        <v>49.880870967741899</v>
      </c>
      <c r="CX25" s="1">
        <v>51.586419354838696</v>
      </c>
      <c r="CY25" s="1">
        <v>1255.48</v>
      </c>
      <c r="CZ25" s="1">
        <v>139.51064516129</v>
      </c>
      <c r="DA25" s="1">
        <v>0</v>
      </c>
      <c r="DB25" s="1">
        <v>244.200000047684</v>
      </c>
      <c r="DC25" s="1">
        <v>0</v>
      </c>
      <c r="DD25" s="1">
        <v>768.68863999999996</v>
      </c>
      <c r="DE25" s="1">
        <v>-37.467307760566499</v>
      </c>
      <c r="DF25" s="1">
        <v>-576.06923172615905</v>
      </c>
      <c r="DG25" s="1">
        <v>10996.075999999999</v>
      </c>
      <c r="DH25" s="1">
        <v>15</v>
      </c>
      <c r="DI25" s="1">
        <v>1605306078.0999999</v>
      </c>
      <c r="DJ25" s="1" t="s">
        <v>307</v>
      </c>
      <c r="DK25" s="1">
        <v>1605306076.0999999</v>
      </c>
      <c r="DL25" s="1">
        <v>1605306078.0999999</v>
      </c>
      <c r="DM25" s="1">
        <v>8</v>
      </c>
      <c r="DN25" s="1">
        <v>1E-3</v>
      </c>
      <c r="DO25" s="1">
        <v>-0.34200000000000003</v>
      </c>
      <c r="DP25" s="1">
        <v>0.14499999999999999</v>
      </c>
      <c r="DQ25" s="1">
        <v>0.64800000000000002</v>
      </c>
      <c r="DR25" s="1">
        <v>400</v>
      </c>
      <c r="DS25" s="1">
        <v>33</v>
      </c>
      <c r="DT25" s="1">
        <v>0.08</v>
      </c>
      <c r="DU25" s="1">
        <v>0.02</v>
      </c>
      <c r="DV25" s="1">
        <v>7.4061368226947604</v>
      </c>
      <c r="DW25" s="1">
        <v>-1.32244913365493</v>
      </c>
      <c r="DX25" s="1">
        <v>0.10007482826296001</v>
      </c>
      <c r="DY25" s="1">
        <v>0</v>
      </c>
      <c r="DZ25" s="1">
        <v>-9.4544173333333301</v>
      </c>
      <c r="EA25" s="1">
        <v>1.66108511679642</v>
      </c>
      <c r="EB25" s="1">
        <v>0.12195548813490199</v>
      </c>
      <c r="EC25" s="1">
        <v>0</v>
      </c>
      <c r="ED25" s="1">
        <v>1.4529433333333299</v>
      </c>
      <c r="EE25" s="1">
        <v>-0.23908004449387901</v>
      </c>
      <c r="EF25" s="1">
        <v>1.7259601064013301E-2</v>
      </c>
      <c r="EG25" s="1">
        <v>0</v>
      </c>
      <c r="EH25" s="1">
        <v>0</v>
      </c>
      <c r="EI25" s="1">
        <v>3</v>
      </c>
      <c r="EJ25" s="1" t="s">
        <v>312</v>
      </c>
      <c r="EK25" s="1">
        <v>100</v>
      </c>
      <c r="EL25" s="1">
        <v>100</v>
      </c>
      <c r="EM25" s="1">
        <v>0.152</v>
      </c>
      <c r="EN25" s="1">
        <v>0.6482</v>
      </c>
      <c r="EO25" s="1">
        <v>0.312296052641716</v>
      </c>
      <c r="EP25" s="1">
        <v>-1.6043650578588901E-5</v>
      </c>
      <c r="EQ25" s="1">
        <v>-1.15305589960158E-6</v>
      </c>
      <c r="ER25" s="1">
        <v>3.6581349982770798E-10</v>
      </c>
      <c r="ES25" s="1">
        <v>0.64821000000000595</v>
      </c>
      <c r="ET25" s="1">
        <v>0</v>
      </c>
      <c r="EU25" s="1">
        <v>0</v>
      </c>
      <c r="EV25" s="1">
        <v>0</v>
      </c>
      <c r="EW25" s="1">
        <v>18</v>
      </c>
      <c r="EX25" s="1">
        <v>2225</v>
      </c>
      <c r="EY25" s="1">
        <v>1</v>
      </c>
      <c r="EZ25" s="1">
        <v>25</v>
      </c>
      <c r="FA25" s="1">
        <v>10</v>
      </c>
      <c r="FB25" s="1">
        <v>10</v>
      </c>
      <c r="FC25" s="1">
        <v>2</v>
      </c>
      <c r="FD25" s="1">
        <v>510.79599999999999</v>
      </c>
      <c r="FE25" s="1">
        <v>502.358</v>
      </c>
      <c r="FF25" s="1">
        <v>33.881</v>
      </c>
      <c r="FG25" s="1">
        <v>33.602200000000003</v>
      </c>
      <c r="FH25" s="1">
        <v>30.0002</v>
      </c>
      <c r="FI25" s="1">
        <v>33.4739</v>
      </c>
      <c r="FJ25" s="1">
        <v>33.5002</v>
      </c>
      <c r="FK25" s="1">
        <v>19.277000000000001</v>
      </c>
      <c r="FL25" s="1">
        <v>0</v>
      </c>
      <c r="FM25" s="1">
        <v>100</v>
      </c>
      <c r="FN25" s="1">
        <v>-999.9</v>
      </c>
      <c r="FO25" s="1">
        <v>400</v>
      </c>
      <c r="FP25" s="1">
        <v>34.903700000000001</v>
      </c>
      <c r="FQ25" s="1">
        <v>97.901600000000002</v>
      </c>
      <c r="FR25" s="1">
        <v>102.163</v>
      </c>
    </row>
    <row r="26" spans="1:174" ht="15.75" customHeight="1" x14ac:dyDescent="0.25">
      <c r="A26" s="1">
        <v>10</v>
      </c>
      <c r="B26" s="1">
        <v>1605307044</v>
      </c>
      <c r="C26" s="1">
        <v>3217</v>
      </c>
      <c r="D26" s="1" t="s">
        <v>319</v>
      </c>
      <c r="E26" s="1" t="s">
        <v>320</v>
      </c>
      <c r="F26" s="1" t="s">
        <v>315</v>
      </c>
      <c r="G26" s="1" t="s">
        <v>316</v>
      </c>
      <c r="H26" s="1">
        <v>1605307036</v>
      </c>
      <c r="I26" s="1">
        <f t="shared" si="0"/>
        <v>1.5241684123403682E-3</v>
      </c>
      <c r="J26" s="1">
        <f t="shared" si="1"/>
        <v>1.5241684123403683</v>
      </c>
      <c r="K26" s="1">
        <f t="shared" si="2"/>
        <v>6.2818765850803713</v>
      </c>
      <c r="L26" s="1">
        <f t="shared" si="3"/>
        <v>391.73899999999998</v>
      </c>
      <c r="M26" s="1">
        <f t="shared" si="4"/>
        <v>223.42571876187506</v>
      </c>
      <c r="N26" s="1">
        <f t="shared" si="5"/>
        <v>22.731163040946775</v>
      </c>
      <c r="O26" s="1">
        <f t="shared" si="6"/>
        <v>39.855228519989559</v>
      </c>
      <c r="P26" s="1">
        <f t="shared" si="7"/>
        <v>6.4841297053626859E-2</v>
      </c>
      <c r="Q26" s="1">
        <f t="shared" si="8"/>
        <v>2.9574311522585854</v>
      </c>
      <c r="R26" s="1">
        <f t="shared" si="9"/>
        <v>6.4061746989738766E-2</v>
      </c>
      <c r="S26" s="1">
        <f t="shared" si="10"/>
        <v>4.010785038342423E-2</v>
      </c>
      <c r="T26" s="1">
        <f t="shared" si="11"/>
        <v>231.29567671067045</v>
      </c>
      <c r="U26" s="1">
        <f t="shared" si="12"/>
        <v>36.237789922349329</v>
      </c>
      <c r="V26" s="1">
        <f t="shared" si="13"/>
        <v>35.5458838709677</v>
      </c>
      <c r="W26" s="1">
        <f t="shared" si="14"/>
        <v>5.8213768524300269</v>
      </c>
      <c r="X26" s="1">
        <f t="shared" si="15"/>
        <v>61.203936180059785</v>
      </c>
      <c r="Y26" s="1">
        <f t="shared" si="16"/>
        <v>3.5118072237037143</v>
      </c>
      <c r="Z26" s="1">
        <f t="shared" si="17"/>
        <v>5.7378780563591594</v>
      </c>
      <c r="AA26" s="1">
        <f t="shared" si="18"/>
        <v>2.3095696287263126</v>
      </c>
      <c r="AB26" s="1">
        <f t="shared" si="19"/>
        <v>-67.215826984210238</v>
      </c>
      <c r="AC26" s="1">
        <f t="shared" si="20"/>
        <v>-41.722116819733394</v>
      </c>
      <c r="AD26" s="1">
        <f t="shared" si="21"/>
        <v>-3.308031563296395</v>
      </c>
      <c r="AE26" s="1">
        <f t="shared" si="22"/>
        <v>119.0497013434304</v>
      </c>
      <c r="AF26" s="1">
        <v>0</v>
      </c>
      <c r="AG26" s="1">
        <v>0</v>
      </c>
      <c r="AH26" s="1">
        <f t="shared" si="23"/>
        <v>1</v>
      </c>
      <c r="AI26" s="1">
        <f t="shared" si="24"/>
        <v>0</v>
      </c>
      <c r="AJ26" s="1">
        <f t="shared" si="25"/>
        <v>52279.433106275435</v>
      </c>
      <c r="AK26" s="1" t="s">
        <v>268</v>
      </c>
      <c r="AL26" s="1">
        <v>10143.9</v>
      </c>
      <c r="AM26" s="1">
        <v>715.47692307692296</v>
      </c>
      <c r="AN26" s="1">
        <v>3262.08</v>
      </c>
      <c r="AO26" s="1">
        <f t="shared" si="26"/>
        <v>0.78066849277855754</v>
      </c>
      <c r="AP26" s="1">
        <v>-0.57774747981622299</v>
      </c>
      <c r="AQ26" s="1" t="s">
        <v>321</v>
      </c>
      <c r="AR26" s="1">
        <v>15398</v>
      </c>
      <c r="AS26" s="1">
        <v>959.28042307692294</v>
      </c>
      <c r="AT26" s="1">
        <v>1128.1400000000001</v>
      </c>
      <c r="AU26" s="1">
        <f t="shared" si="27"/>
        <v>0.14967962923314226</v>
      </c>
      <c r="AV26" s="1">
        <v>0.5</v>
      </c>
      <c r="AW26" s="1">
        <f t="shared" si="28"/>
        <v>1180.2082080060775</v>
      </c>
      <c r="AX26" s="1">
        <f t="shared" si="29"/>
        <v>6.2818765850803713</v>
      </c>
      <c r="AY26" s="1">
        <f t="shared" si="30"/>
        <v>88.326563496130461</v>
      </c>
      <c r="AZ26" s="1">
        <f t="shared" si="31"/>
        <v>5.8122151823411742E-3</v>
      </c>
      <c r="BA26" s="1">
        <f t="shared" si="32"/>
        <v>1.8915560125516331</v>
      </c>
      <c r="BB26" s="1" t="s">
        <v>322</v>
      </c>
      <c r="BC26" s="1">
        <v>959.28042307692294</v>
      </c>
      <c r="BD26" s="1">
        <v>670.59</v>
      </c>
      <c r="BE26" s="1">
        <f t="shared" si="33"/>
        <v>0.40557909479319942</v>
      </c>
      <c r="BF26" s="1">
        <f t="shared" si="34"/>
        <v>0.3690516379042228</v>
      </c>
      <c r="BG26" s="1">
        <f t="shared" si="35"/>
        <v>0.82344134069589303</v>
      </c>
      <c r="BH26" s="1">
        <f t="shared" si="36"/>
        <v>0.40919477987257286</v>
      </c>
      <c r="BI26" s="1">
        <f t="shared" si="37"/>
        <v>0.83795547855000796</v>
      </c>
      <c r="BJ26" s="1">
        <f t="shared" si="38"/>
        <v>0.2579874788525186</v>
      </c>
      <c r="BK26" s="1">
        <f t="shared" si="39"/>
        <v>0.7420125211474814</v>
      </c>
      <c r="BL26" s="1">
        <f t="shared" si="40"/>
        <v>1400.02741935484</v>
      </c>
      <c r="BM26" s="1">
        <f t="shared" si="41"/>
        <v>1180.2082080060775</v>
      </c>
      <c r="BN26" s="1">
        <f t="shared" si="42"/>
        <v>0.84298935270134956</v>
      </c>
      <c r="BO26" s="1">
        <f t="shared" si="43"/>
        <v>0.19597870540269907</v>
      </c>
      <c r="BP26" s="1">
        <v>6</v>
      </c>
      <c r="BQ26" s="1">
        <v>0.5</v>
      </c>
      <c r="BR26" s="1" t="s">
        <v>271</v>
      </c>
      <c r="BS26" s="1">
        <v>2</v>
      </c>
      <c r="BT26" s="1">
        <v>1605307036</v>
      </c>
      <c r="BU26" s="1">
        <v>391.73899999999998</v>
      </c>
      <c r="BV26" s="1">
        <v>399.99158064516098</v>
      </c>
      <c r="BW26" s="1">
        <v>34.517725806451601</v>
      </c>
      <c r="BX26" s="1">
        <v>32.752319354838697</v>
      </c>
      <c r="BY26" s="1">
        <v>391.58793548387098</v>
      </c>
      <c r="BZ26" s="1">
        <v>33.451045161290303</v>
      </c>
      <c r="CA26" s="1">
        <v>500.13103225806498</v>
      </c>
      <c r="CB26" s="1">
        <v>101.639258064516</v>
      </c>
      <c r="CC26" s="1">
        <v>9.9982909677419296E-2</v>
      </c>
      <c r="CD26" s="1">
        <v>35.284206451612903</v>
      </c>
      <c r="CE26" s="1">
        <v>35.5458838709677</v>
      </c>
      <c r="CF26" s="1">
        <v>999.9</v>
      </c>
      <c r="CG26" s="1">
        <v>0</v>
      </c>
      <c r="CH26" s="1">
        <v>0</v>
      </c>
      <c r="CI26" s="1">
        <v>9995.9483870967706</v>
      </c>
      <c r="CJ26" s="1">
        <v>0</v>
      </c>
      <c r="CK26" s="1">
        <v>142.891161290323</v>
      </c>
      <c r="CL26" s="1">
        <v>1400.02741935484</v>
      </c>
      <c r="CM26" s="1">
        <v>0.89999864516129002</v>
      </c>
      <c r="CN26" s="1">
        <v>0.100001209677419</v>
      </c>
      <c r="CO26" s="1">
        <v>0</v>
      </c>
      <c r="CP26" s="1">
        <v>959.65180645161297</v>
      </c>
      <c r="CQ26" s="1">
        <v>4.9994800000000001</v>
      </c>
      <c r="CR26" s="1">
        <v>13705.751612903199</v>
      </c>
      <c r="CS26" s="1">
        <v>11417.8064516129</v>
      </c>
      <c r="CT26" s="1">
        <v>49.304000000000002</v>
      </c>
      <c r="CU26" s="1">
        <v>50.137</v>
      </c>
      <c r="CV26" s="1">
        <v>50.110741935483901</v>
      </c>
      <c r="CW26" s="1">
        <v>49.917000000000002</v>
      </c>
      <c r="CX26" s="1">
        <v>51.610774193548401</v>
      </c>
      <c r="CY26" s="1">
        <v>1255.5216129032301</v>
      </c>
      <c r="CZ26" s="1">
        <v>139.50580645161301</v>
      </c>
      <c r="DA26" s="1">
        <v>0</v>
      </c>
      <c r="DB26" s="1">
        <v>367.90000009536698</v>
      </c>
      <c r="DC26" s="1">
        <v>0</v>
      </c>
      <c r="DD26" s="1">
        <v>959.28042307692294</v>
      </c>
      <c r="DE26" s="1">
        <v>-29.063076878534201</v>
      </c>
      <c r="DF26" s="1">
        <v>-441.77093951780802</v>
      </c>
      <c r="DG26" s="1">
        <v>13699.776923076901</v>
      </c>
      <c r="DH26" s="1">
        <v>15</v>
      </c>
      <c r="DI26" s="1">
        <v>1605306078.0999999</v>
      </c>
      <c r="DJ26" s="1" t="s">
        <v>307</v>
      </c>
      <c r="DK26" s="1">
        <v>1605306076.0999999</v>
      </c>
      <c r="DL26" s="1">
        <v>1605306078.0999999</v>
      </c>
      <c r="DM26" s="1">
        <v>8</v>
      </c>
      <c r="DN26" s="1">
        <v>1E-3</v>
      </c>
      <c r="DO26" s="1">
        <v>-0.34200000000000003</v>
      </c>
      <c r="DP26" s="1">
        <v>0.14499999999999999</v>
      </c>
      <c r="DQ26" s="1">
        <v>0.64800000000000002</v>
      </c>
      <c r="DR26" s="1">
        <v>400</v>
      </c>
      <c r="DS26" s="1">
        <v>33</v>
      </c>
      <c r="DT26" s="1">
        <v>0.08</v>
      </c>
      <c r="DU26" s="1">
        <v>0.02</v>
      </c>
      <c r="DV26" s="1">
        <v>6.2818194593812899</v>
      </c>
      <c r="DW26" s="1">
        <v>2.41698616329175E-2</v>
      </c>
      <c r="DX26" s="1">
        <v>1.90318648133979E-2</v>
      </c>
      <c r="DY26" s="1">
        <v>1</v>
      </c>
      <c r="DZ26" s="1">
        <v>-8.2524706451612904</v>
      </c>
      <c r="EA26" s="1">
        <v>-2.92301612903158E-2</v>
      </c>
      <c r="EB26" s="1">
        <v>2.2837535731629399E-2</v>
      </c>
      <c r="EC26" s="1">
        <v>1</v>
      </c>
      <c r="ED26" s="1">
        <v>1.76540032258065</v>
      </c>
      <c r="EE26" s="1">
        <v>4.2319354838593302E-3</v>
      </c>
      <c r="EF26" s="1">
        <v>9.4309197673762195E-4</v>
      </c>
      <c r="EG26" s="1">
        <v>1</v>
      </c>
      <c r="EH26" s="1">
        <v>3</v>
      </c>
      <c r="EI26" s="1">
        <v>3</v>
      </c>
      <c r="EJ26" s="1" t="s">
        <v>300</v>
      </c>
      <c r="EK26" s="1">
        <v>100</v>
      </c>
      <c r="EL26" s="1">
        <v>100</v>
      </c>
      <c r="EM26" s="1">
        <v>0.151</v>
      </c>
      <c r="EN26" s="1">
        <v>1.0667</v>
      </c>
      <c r="EO26" s="1">
        <v>0.312296052641716</v>
      </c>
      <c r="EP26" s="1">
        <v>-1.6043650578588901E-5</v>
      </c>
      <c r="EQ26" s="1">
        <v>-1.15305589960158E-6</v>
      </c>
      <c r="ER26" s="1">
        <v>3.6581349982770798E-10</v>
      </c>
      <c r="ES26" s="1">
        <v>0.64821000000000595</v>
      </c>
      <c r="ET26" s="1">
        <v>0</v>
      </c>
      <c r="EU26" s="1">
        <v>0</v>
      </c>
      <c r="EV26" s="1">
        <v>0</v>
      </c>
      <c r="EW26" s="1">
        <v>18</v>
      </c>
      <c r="EX26" s="1">
        <v>2225</v>
      </c>
      <c r="EY26" s="1">
        <v>1</v>
      </c>
      <c r="EZ26" s="1">
        <v>25</v>
      </c>
      <c r="FA26" s="1">
        <v>16.100000000000001</v>
      </c>
      <c r="FB26" s="1">
        <v>16.100000000000001</v>
      </c>
      <c r="FC26" s="1">
        <v>2</v>
      </c>
      <c r="FD26" s="1">
        <v>511.40899999999999</v>
      </c>
      <c r="FE26" s="1">
        <v>502.322</v>
      </c>
      <c r="FF26" s="1">
        <v>33.8782</v>
      </c>
      <c r="FG26" s="1">
        <v>33.623399999999997</v>
      </c>
      <c r="FH26" s="1">
        <v>30</v>
      </c>
      <c r="FI26" s="1">
        <v>33.488900000000001</v>
      </c>
      <c r="FJ26" s="1">
        <v>33.514200000000002</v>
      </c>
      <c r="FK26" s="1">
        <v>19.273599999999998</v>
      </c>
      <c r="FL26" s="1">
        <v>0</v>
      </c>
      <c r="FM26" s="1">
        <v>100</v>
      </c>
      <c r="FN26" s="1">
        <v>-999.9</v>
      </c>
      <c r="FO26" s="1">
        <v>400</v>
      </c>
      <c r="FP26" s="1">
        <v>34.0184</v>
      </c>
      <c r="FQ26" s="1">
        <v>97.900999999999996</v>
      </c>
      <c r="FR26" s="1">
        <v>102.15300000000001</v>
      </c>
    </row>
    <row r="27" spans="1:174" ht="15.75" customHeight="1" x14ac:dyDescent="0.25">
      <c r="A27" s="1">
        <v>11</v>
      </c>
      <c r="B27" s="1">
        <v>1605307249.5</v>
      </c>
      <c r="C27" s="1">
        <v>3422.5</v>
      </c>
      <c r="D27" s="1" t="s">
        <v>323</v>
      </c>
      <c r="E27" s="1" t="s">
        <v>324</v>
      </c>
      <c r="F27" s="1" t="s">
        <v>325</v>
      </c>
      <c r="G27" s="1" t="s">
        <v>326</v>
      </c>
      <c r="H27" s="1">
        <v>1605307241.75</v>
      </c>
      <c r="I27" s="1">
        <f t="shared" si="0"/>
        <v>1.4595615783120374E-3</v>
      </c>
      <c r="J27" s="1">
        <f t="shared" si="1"/>
        <v>1.4595615783120375</v>
      </c>
      <c r="K27" s="1">
        <f t="shared" si="2"/>
        <v>6.595521305350986</v>
      </c>
      <c r="L27" s="1">
        <f t="shared" si="3"/>
        <v>391.39193333333299</v>
      </c>
      <c r="M27" s="1">
        <f t="shared" si="4"/>
        <v>218.80058964436157</v>
      </c>
      <c r="N27" s="1">
        <f t="shared" si="5"/>
        <v>22.259422219790451</v>
      </c>
      <c r="O27" s="1">
        <f t="shared" si="6"/>
        <v>39.817800818761398</v>
      </c>
      <c r="P27" s="1">
        <f t="shared" si="7"/>
        <v>6.5963603192404907E-2</v>
      </c>
      <c r="Q27" s="1">
        <f t="shared" si="8"/>
        <v>2.9575102864309475</v>
      </c>
      <c r="R27" s="1">
        <f t="shared" si="9"/>
        <v>6.5157036223205553E-2</v>
      </c>
      <c r="S27" s="1">
        <f t="shared" si="10"/>
        <v>4.0794792692471854E-2</v>
      </c>
      <c r="T27" s="1">
        <f t="shared" si="11"/>
        <v>231.29024965596574</v>
      </c>
      <c r="U27" s="1">
        <f t="shared" si="12"/>
        <v>36.090586451334886</v>
      </c>
      <c r="V27" s="1">
        <f t="shared" si="13"/>
        <v>35.111496666666703</v>
      </c>
      <c r="W27" s="1">
        <f t="shared" si="14"/>
        <v>5.683339891202503</v>
      </c>
      <c r="X27" s="1">
        <f t="shared" si="15"/>
        <v>61.68287967222409</v>
      </c>
      <c r="Y27" s="1">
        <f t="shared" si="16"/>
        <v>3.5073725071499369</v>
      </c>
      <c r="Z27" s="1">
        <f t="shared" si="17"/>
        <v>5.6861361301348463</v>
      </c>
      <c r="AA27" s="1">
        <f t="shared" si="18"/>
        <v>2.1759673840525662</v>
      </c>
      <c r="AB27" s="1">
        <f t="shared" si="19"/>
        <v>-64.366665603560847</v>
      </c>
      <c r="AC27" s="1">
        <f t="shared" si="20"/>
        <v>1.4174686686557791</v>
      </c>
      <c r="AD27" s="1">
        <f t="shared" si="21"/>
        <v>0.11205749739705001</v>
      </c>
      <c r="AE27" s="1">
        <f t="shared" si="22"/>
        <v>168.45311021845771</v>
      </c>
      <c r="AF27" s="1">
        <v>0</v>
      </c>
      <c r="AG27" s="1">
        <v>0</v>
      </c>
      <c r="AH27" s="1">
        <f t="shared" si="23"/>
        <v>1</v>
      </c>
      <c r="AI27" s="1">
        <f t="shared" si="24"/>
        <v>0</v>
      </c>
      <c r="AJ27" s="1">
        <f t="shared" si="25"/>
        <v>52309.367182922666</v>
      </c>
      <c r="AK27" s="1" t="s">
        <v>268</v>
      </c>
      <c r="AL27" s="1">
        <v>10143.9</v>
      </c>
      <c r="AM27" s="1">
        <v>715.47692307692296</v>
      </c>
      <c r="AN27" s="1">
        <v>3262.08</v>
      </c>
      <c r="AO27" s="1">
        <f t="shared" si="26"/>
        <v>0.78066849277855754</v>
      </c>
      <c r="AP27" s="1">
        <v>-0.57774747981622299</v>
      </c>
      <c r="AQ27" s="1" t="s">
        <v>327</v>
      </c>
      <c r="AR27" s="1">
        <v>15404.5</v>
      </c>
      <c r="AS27" s="1">
        <v>878.93150000000003</v>
      </c>
      <c r="AT27" s="1">
        <v>1039.94</v>
      </c>
      <c r="AU27" s="1">
        <f t="shared" si="27"/>
        <v>0.15482479758447609</v>
      </c>
      <c r="AV27" s="1">
        <v>0.5</v>
      </c>
      <c r="AW27" s="1">
        <f t="shared" si="28"/>
        <v>1180.1765615546315</v>
      </c>
      <c r="AX27" s="1">
        <f t="shared" si="29"/>
        <v>6.595521305350986</v>
      </c>
      <c r="AY27" s="1">
        <f t="shared" si="30"/>
        <v>91.360298628319399</v>
      </c>
      <c r="AZ27" s="1">
        <f t="shared" si="31"/>
        <v>6.0781318819939567E-3</v>
      </c>
      <c r="BA27" s="1">
        <f t="shared" si="32"/>
        <v>2.1367963536357863</v>
      </c>
      <c r="BB27" s="1" t="s">
        <v>328</v>
      </c>
      <c r="BC27" s="1">
        <v>878.93150000000003</v>
      </c>
      <c r="BD27" s="1">
        <v>635.59</v>
      </c>
      <c r="BE27" s="1">
        <f t="shared" si="33"/>
        <v>0.38882050887551201</v>
      </c>
      <c r="BF27" s="1">
        <f t="shared" si="34"/>
        <v>0.39819092370471132</v>
      </c>
      <c r="BG27" s="1">
        <f t="shared" si="35"/>
        <v>0.84604929011722874</v>
      </c>
      <c r="BH27" s="1">
        <f t="shared" si="36"/>
        <v>0.49623057737990794</v>
      </c>
      <c r="BI27" s="1">
        <f t="shared" si="37"/>
        <v>0.87258985121658283</v>
      </c>
      <c r="BJ27" s="1">
        <f t="shared" si="38"/>
        <v>0.28794754676271983</v>
      </c>
      <c r="BK27" s="1">
        <f t="shared" si="39"/>
        <v>0.71205245323728017</v>
      </c>
      <c r="BL27" s="1">
        <f t="shared" si="40"/>
        <v>1399.98933333333</v>
      </c>
      <c r="BM27" s="1">
        <f t="shared" si="41"/>
        <v>1180.1765615546315</v>
      </c>
      <c r="BN27" s="1">
        <f t="shared" si="42"/>
        <v>0.84298968103183225</v>
      </c>
      <c r="BO27" s="1">
        <f t="shared" si="43"/>
        <v>0.19597936206366448</v>
      </c>
      <c r="BP27" s="1">
        <v>6</v>
      </c>
      <c r="BQ27" s="1">
        <v>0.5</v>
      </c>
      <c r="BR27" s="1" t="s">
        <v>271</v>
      </c>
      <c r="BS27" s="1">
        <v>2</v>
      </c>
      <c r="BT27" s="1">
        <v>1605307241.75</v>
      </c>
      <c r="BU27" s="1">
        <v>391.39193333333299</v>
      </c>
      <c r="BV27" s="1">
        <v>399.98983333333302</v>
      </c>
      <c r="BW27" s="1">
        <v>34.475969999999997</v>
      </c>
      <c r="BX27" s="1">
        <v>32.785319999999999</v>
      </c>
      <c r="BY27" s="1">
        <v>391.240366666667</v>
      </c>
      <c r="BZ27" s="1">
        <v>33.411306666666697</v>
      </c>
      <c r="CA27" s="1">
        <v>500.13016666666698</v>
      </c>
      <c r="CB27" s="1">
        <v>101.633833333333</v>
      </c>
      <c r="CC27" s="1">
        <v>9.9997713333333293E-2</v>
      </c>
      <c r="CD27" s="1">
        <v>35.120386666666697</v>
      </c>
      <c r="CE27" s="1">
        <v>35.111496666666703</v>
      </c>
      <c r="CF27" s="1">
        <v>999.9</v>
      </c>
      <c r="CG27" s="1">
        <v>0</v>
      </c>
      <c r="CH27" s="1">
        <v>0</v>
      </c>
      <c r="CI27" s="1">
        <v>9996.9306666666707</v>
      </c>
      <c r="CJ27" s="1">
        <v>0</v>
      </c>
      <c r="CK27" s="1">
        <v>152.72946666666701</v>
      </c>
      <c r="CL27" s="1">
        <v>1399.98933333333</v>
      </c>
      <c r="CM27" s="1">
        <v>0.89998800000000001</v>
      </c>
      <c r="CN27" s="1">
        <v>0.100012</v>
      </c>
      <c r="CO27" s="1">
        <v>0</v>
      </c>
      <c r="CP27" s="1">
        <v>879.18179999999995</v>
      </c>
      <c r="CQ27" s="1">
        <v>4.9994800000000001</v>
      </c>
      <c r="CR27" s="1">
        <v>12622.1466666667</v>
      </c>
      <c r="CS27" s="1">
        <v>11417.446666666699</v>
      </c>
      <c r="CT27" s="1">
        <v>49.278933333333299</v>
      </c>
      <c r="CU27" s="1">
        <v>50.116599999999998</v>
      </c>
      <c r="CV27" s="1">
        <v>50.108133333333299</v>
      </c>
      <c r="CW27" s="1">
        <v>49.858199999999997</v>
      </c>
      <c r="CX27" s="1">
        <v>51.570533333333302</v>
      </c>
      <c r="CY27" s="1">
        <v>1255.472</v>
      </c>
      <c r="CZ27" s="1">
        <v>139.517333333333</v>
      </c>
      <c r="DA27" s="1">
        <v>0</v>
      </c>
      <c r="DB27" s="1">
        <v>204.700000047684</v>
      </c>
      <c r="DC27" s="1">
        <v>0</v>
      </c>
      <c r="DD27" s="1">
        <v>878.93150000000003</v>
      </c>
      <c r="DE27" s="1">
        <v>-51.125162429587697</v>
      </c>
      <c r="DF27" s="1">
        <v>-757.09743644152195</v>
      </c>
      <c r="DG27" s="1">
        <v>12618.557692307701</v>
      </c>
      <c r="DH27" s="1">
        <v>15</v>
      </c>
      <c r="DI27" s="1">
        <v>1605306078.0999999</v>
      </c>
      <c r="DJ27" s="1" t="s">
        <v>307</v>
      </c>
      <c r="DK27" s="1">
        <v>1605306076.0999999</v>
      </c>
      <c r="DL27" s="1">
        <v>1605306078.0999999</v>
      </c>
      <c r="DM27" s="1">
        <v>8</v>
      </c>
      <c r="DN27" s="1">
        <v>1E-3</v>
      </c>
      <c r="DO27" s="1">
        <v>-0.34200000000000003</v>
      </c>
      <c r="DP27" s="1">
        <v>0.14499999999999999</v>
      </c>
      <c r="DQ27" s="1">
        <v>0.64800000000000002</v>
      </c>
      <c r="DR27" s="1">
        <v>400</v>
      </c>
      <c r="DS27" s="1">
        <v>33</v>
      </c>
      <c r="DT27" s="1">
        <v>0.08</v>
      </c>
      <c r="DU27" s="1">
        <v>0.02</v>
      </c>
      <c r="DV27" s="1">
        <v>6.6054704539927203</v>
      </c>
      <c r="DW27" s="1">
        <v>-0.13799669135260301</v>
      </c>
      <c r="DX27" s="1">
        <v>4.9699392175686197E-2</v>
      </c>
      <c r="DY27" s="1">
        <v>1</v>
      </c>
      <c r="DZ27" s="1">
        <v>-8.6041206451612897</v>
      </c>
      <c r="EA27" s="1">
        <v>0.19341193548389601</v>
      </c>
      <c r="EB27" s="1">
        <v>6.1605502788122102E-2</v>
      </c>
      <c r="EC27" s="1">
        <v>1</v>
      </c>
      <c r="ED27" s="1">
        <v>1.6909803225806499</v>
      </c>
      <c r="EE27" s="1">
        <v>-1.4278064516131599E-2</v>
      </c>
      <c r="EF27" s="1">
        <v>1.69886011854813E-3</v>
      </c>
      <c r="EG27" s="1">
        <v>1</v>
      </c>
      <c r="EH27" s="1">
        <v>3</v>
      </c>
      <c r="EI27" s="1">
        <v>3</v>
      </c>
      <c r="EJ27" s="1" t="s">
        <v>300</v>
      </c>
      <c r="EK27" s="1">
        <v>100</v>
      </c>
      <c r="EL27" s="1">
        <v>100</v>
      </c>
      <c r="EM27" s="1">
        <v>0.152</v>
      </c>
      <c r="EN27" s="1">
        <v>1.0646</v>
      </c>
      <c r="EO27" s="1">
        <v>0.312296052641716</v>
      </c>
      <c r="EP27" s="1">
        <v>-1.6043650578588901E-5</v>
      </c>
      <c r="EQ27" s="1">
        <v>-1.15305589960158E-6</v>
      </c>
      <c r="ER27" s="1">
        <v>3.6581349982770798E-10</v>
      </c>
      <c r="ES27" s="1">
        <v>0.64821000000000595</v>
      </c>
      <c r="ET27" s="1">
        <v>0</v>
      </c>
      <c r="EU27" s="1">
        <v>0</v>
      </c>
      <c r="EV27" s="1">
        <v>0</v>
      </c>
      <c r="EW27" s="1">
        <v>18</v>
      </c>
      <c r="EX27" s="1">
        <v>2225</v>
      </c>
      <c r="EY27" s="1">
        <v>1</v>
      </c>
      <c r="EZ27" s="1">
        <v>25</v>
      </c>
      <c r="FA27" s="1">
        <v>19.600000000000001</v>
      </c>
      <c r="FB27" s="1">
        <v>19.5</v>
      </c>
      <c r="FC27" s="1">
        <v>2</v>
      </c>
      <c r="FD27" s="1">
        <v>511.99400000000003</v>
      </c>
      <c r="FE27" s="1">
        <v>502.238</v>
      </c>
      <c r="FF27" s="1">
        <v>33.807099999999998</v>
      </c>
      <c r="FG27" s="1">
        <v>33.599200000000003</v>
      </c>
      <c r="FH27" s="1">
        <v>30</v>
      </c>
      <c r="FI27" s="1">
        <v>33.471600000000002</v>
      </c>
      <c r="FJ27" s="1">
        <v>33.497199999999999</v>
      </c>
      <c r="FK27" s="1">
        <v>19.273399999999999</v>
      </c>
      <c r="FL27" s="1">
        <v>0</v>
      </c>
      <c r="FM27" s="1">
        <v>100</v>
      </c>
      <c r="FN27" s="1">
        <v>-999.9</v>
      </c>
      <c r="FO27" s="1">
        <v>400</v>
      </c>
      <c r="FP27" s="1">
        <v>34.4071</v>
      </c>
      <c r="FQ27" s="1">
        <v>97.911100000000005</v>
      </c>
      <c r="FR27" s="1">
        <v>102.15900000000001</v>
      </c>
    </row>
    <row r="28" spans="1:174" ht="15.75" customHeight="1" x14ac:dyDescent="0.25">
      <c r="A28" s="1">
        <v>12</v>
      </c>
      <c r="B28" s="1">
        <v>1605307410</v>
      </c>
      <c r="C28" s="1">
        <v>3583</v>
      </c>
      <c r="D28" s="1" t="s">
        <v>329</v>
      </c>
      <c r="E28" s="1" t="s">
        <v>330</v>
      </c>
      <c r="F28" s="1" t="s">
        <v>325</v>
      </c>
      <c r="G28" s="1" t="s">
        <v>326</v>
      </c>
      <c r="H28" s="1">
        <v>1605307402</v>
      </c>
      <c r="I28" s="1">
        <f t="shared" si="0"/>
        <v>9.9498142274639608E-4</v>
      </c>
      <c r="J28" s="1">
        <f t="shared" si="1"/>
        <v>0.994981422746396</v>
      </c>
      <c r="K28" s="1">
        <f t="shared" si="2"/>
        <v>6.6142196855851321</v>
      </c>
      <c r="L28" s="1">
        <f t="shared" si="3"/>
        <v>391.597806451613</v>
      </c>
      <c r="M28" s="1">
        <f t="shared" si="4"/>
        <v>141.12592593500636</v>
      </c>
      <c r="N28" s="1">
        <f t="shared" si="5"/>
        <v>14.356895308764974</v>
      </c>
      <c r="O28" s="1">
        <f t="shared" si="6"/>
        <v>39.837674567017629</v>
      </c>
      <c r="P28" s="1">
        <f t="shared" si="7"/>
        <v>4.4256928382635619E-2</v>
      </c>
      <c r="Q28" s="1">
        <f t="shared" si="8"/>
        <v>2.9568339352875754</v>
      </c>
      <c r="R28" s="1">
        <f t="shared" si="9"/>
        <v>4.3892189566153123E-2</v>
      </c>
      <c r="S28" s="1">
        <f t="shared" si="10"/>
        <v>2.7465138122438594E-2</v>
      </c>
      <c r="T28" s="1">
        <f t="shared" si="11"/>
        <v>231.28760008028979</v>
      </c>
      <c r="U28" s="1">
        <f t="shared" si="12"/>
        <v>36.23479632534761</v>
      </c>
      <c r="V28" s="1">
        <f t="shared" si="13"/>
        <v>35.028919354838699</v>
      </c>
      <c r="W28" s="1">
        <f t="shared" si="14"/>
        <v>5.6574232781046199</v>
      </c>
      <c r="X28" s="1">
        <f t="shared" si="15"/>
        <v>60.670773436578948</v>
      </c>
      <c r="Y28" s="1">
        <f t="shared" si="16"/>
        <v>3.4545846035374601</v>
      </c>
      <c r="Z28" s="1">
        <f t="shared" si="17"/>
        <v>5.6939847769513685</v>
      </c>
      <c r="AA28" s="1">
        <f t="shared" si="18"/>
        <v>2.2028386745671598</v>
      </c>
      <c r="AB28" s="1">
        <f t="shared" si="19"/>
        <v>-43.878680743116064</v>
      </c>
      <c r="AC28" s="1">
        <f t="shared" si="20"/>
        <v>18.555187942277446</v>
      </c>
      <c r="AD28" s="1">
        <f t="shared" si="21"/>
        <v>1.4667978730584084</v>
      </c>
      <c r="AE28" s="1">
        <f t="shared" si="22"/>
        <v>207.43090515250958</v>
      </c>
      <c r="AF28" s="1">
        <v>0</v>
      </c>
      <c r="AG28" s="1">
        <v>0</v>
      </c>
      <c r="AH28" s="1">
        <f t="shared" si="23"/>
        <v>1</v>
      </c>
      <c r="AI28" s="1">
        <f t="shared" si="24"/>
        <v>0</v>
      </c>
      <c r="AJ28" s="1">
        <f t="shared" si="25"/>
        <v>52285.830260222145</v>
      </c>
      <c r="AK28" s="1" t="s">
        <v>268</v>
      </c>
      <c r="AL28" s="1">
        <v>10143.9</v>
      </c>
      <c r="AM28" s="1">
        <v>715.47692307692296</v>
      </c>
      <c r="AN28" s="1">
        <v>3262.08</v>
      </c>
      <c r="AO28" s="1">
        <f t="shared" si="26"/>
        <v>0.78066849277855754</v>
      </c>
      <c r="AP28" s="1">
        <v>-0.57774747981622299</v>
      </c>
      <c r="AQ28" s="1" t="s">
        <v>331</v>
      </c>
      <c r="AR28" s="1">
        <v>15428</v>
      </c>
      <c r="AS28" s="1">
        <v>1057.404</v>
      </c>
      <c r="AT28" s="1">
        <v>1242.31</v>
      </c>
      <c r="AU28" s="1">
        <f t="shared" si="27"/>
        <v>0.14884046655021688</v>
      </c>
      <c r="AV28" s="1">
        <v>0.5</v>
      </c>
      <c r="AW28" s="1">
        <f t="shared" si="28"/>
        <v>1180.1693231707666</v>
      </c>
      <c r="AX28" s="1">
        <f t="shared" si="29"/>
        <v>6.6142196855851321</v>
      </c>
      <c r="AY28" s="1">
        <f t="shared" si="30"/>
        <v>87.828476334495292</v>
      </c>
      <c r="AZ28" s="1">
        <f t="shared" si="31"/>
        <v>6.0940129727136633E-3</v>
      </c>
      <c r="BA28" s="1">
        <f t="shared" si="32"/>
        <v>1.6258180325361626</v>
      </c>
      <c r="BB28" s="1" t="s">
        <v>332</v>
      </c>
      <c r="BC28" s="1">
        <v>1057.404</v>
      </c>
      <c r="BD28" s="1">
        <v>745.56</v>
      </c>
      <c r="BE28" s="1">
        <f t="shared" si="33"/>
        <v>0.39985993834067179</v>
      </c>
      <c r="BF28" s="1">
        <f t="shared" si="34"/>
        <v>0.37223150478107692</v>
      </c>
      <c r="BG28" s="1">
        <f t="shared" si="35"/>
        <v>0.80260439018962693</v>
      </c>
      <c r="BH28" s="1">
        <f t="shared" si="36"/>
        <v>0.3509764441517747</v>
      </c>
      <c r="BI28" s="1">
        <f t="shared" si="37"/>
        <v>0.79312320726494179</v>
      </c>
      <c r="BJ28" s="1">
        <f t="shared" si="38"/>
        <v>0.26245495638807842</v>
      </c>
      <c r="BK28" s="1">
        <f t="shared" si="39"/>
        <v>0.73754504361192152</v>
      </c>
      <c r="BL28" s="1">
        <f t="shared" si="40"/>
        <v>1399.9816129032299</v>
      </c>
      <c r="BM28" s="1">
        <f t="shared" si="41"/>
        <v>1180.1693231707666</v>
      </c>
      <c r="BN28" s="1">
        <f t="shared" si="42"/>
        <v>0.84298915949572739</v>
      </c>
      <c r="BO28" s="1">
        <f t="shared" si="43"/>
        <v>0.19597831899145479</v>
      </c>
      <c r="BP28" s="1">
        <v>6</v>
      </c>
      <c r="BQ28" s="1">
        <v>0.5</v>
      </c>
      <c r="BR28" s="1" t="s">
        <v>271</v>
      </c>
      <c r="BS28" s="1">
        <v>2</v>
      </c>
      <c r="BT28" s="1">
        <v>1605307402</v>
      </c>
      <c r="BU28" s="1">
        <v>391.597806451613</v>
      </c>
      <c r="BV28" s="1">
        <v>400.00019354838702</v>
      </c>
      <c r="BW28" s="1">
        <v>33.957999999999998</v>
      </c>
      <c r="BX28" s="1">
        <v>32.8048741935484</v>
      </c>
      <c r="BY28" s="1">
        <v>391.47274193548401</v>
      </c>
      <c r="BZ28" s="1">
        <v>33.289900000000003</v>
      </c>
      <c r="CA28" s="1">
        <v>500.13303225806499</v>
      </c>
      <c r="CB28" s="1">
        <v>101.63109677419401</v>
      </c>
      <c r="CC28" s="1">
        <v>0.100000567741936</v>
      </c>
      <c r="CD28" s="1">
        <v>35.145319354838698</v>
      </c>
      <c r="CE28" s="1">
        <v>35.028919354838699</v>
      </c>
      <c r="CF28" s="1">
        <v>999.9</v>
      </c>
      <c r="CG28" s="1">
        <v>0</v>
      </c>
      <c r="CH28" s="1">
        <v>0</v>
      </c>
      <c r="CI28" s="1">
        <v>9993.36483870968</v>
      </c>
      <c r="CJ28" s="1">
        <v>0</v>
      </c>
      <c r="CK28" s="1">
        <v>209.17290322580601</v>
      </c>
      <c r="CL28" s="1">
        <v>1399.9816129032299</v>
      </c>
      <c r="CM28" s="1">
        <v>0.90000535483871003</v>
      </c>
      <c r="CN28" s="1">
        <v>9.9994819354838699E-2</v>
      </c>
      <c r="CO28" s="1">
        <v>0</v>
      </c>
      <c r="CP28" s="1">
        <v>1063.0999999999999</v>
      </c>
      <c r="CQ28" s="1">
        <v>4.9994800000000001</v>
      </c>
      <c r="CR28" s="1">
        <v>15162.1677419355</v>
      </c>
      <c r="CS28" s="1">
        <v>11417.441935483899</v>
      </c>
      <c r="CT28" s="1">
        <v>49.247935483870997</v>
      </c>
      <c r="CU28" s="1">
        <v>50.125</v>
      </c>
      <c r="CV28" s="1">
        <v>50.066064516129003</v>
      </c>
      <c r="CW28" s="1">
        <v>49.811999999999998</v>
      </c>
      <c r="CX28" s="1">
        <v>51.541935483870901</v>
      </c>
      <c r="CY28" s="1">
        <v>1255.4896774193501</v>
      </c>
      <c r="CZ28" s="1">
        <v>139.49225806451599</v>
      </c>
      <c r="DA28" s="1">
        <v>0</v>
      </c>
      <c r="DB28" s="1">
        <v>159.80000019073501</v>
      </c>
      <c r="DC28" s="1">
        <v>0</v>
      </c>
      <c r="DD28" s="1">
        <v>1057.404</v>
      </c>
      <c r="DE28" s="1">
        <v>-349.955384084336</v>
      </c>
      <c r="DF28" s="1">
        <v>-4917.8384539180797</v>
      </c>
      <c r="DG28" s="1">
        <v>15082.592000000001</v>
      </c>
      <c r="DH28" s="1">
        <v>15</v>
      </c>
      <c r="DI28" s="1">
        <v>1605307340.5</v>
      </c>
      <c r="DJ28" s="1" t="s">
        <v>333</v>
      </c>
      <c r="DK28" s="1">
        <v>1605307332</v>
      </c>
      <c r="DL28" s="1">
        <v>1605307340.5</v>
      </c>
      <c r="DM28" s="1">
        <v>9</v>
      </c>
      <c r="DN28" s="1">
        <v>-2.5999999999999999E-2</v>
      </c>
      <c r="DO28" s="1">
        <v>-0.33200000000000002</v>
      </c>
      <c r="DP28" s="1">
        <v>0.11899999999999999</v>
      </c>
      <c r="DQ28" s="1">
        <v>0.66800000000000004</v>
      </c>
      <c r="DR28" s="1">
        <v>400</v>
      </c>
      <c r="DS28" s="1">
        <v>33</v>
      </c>
      <c r="DT28" s="1">
        <v>0.1</v>
      </c>
      <c r="DU28" s="1">
        <v>0.06</v>
      </c>
      <c r="DV28" s="1">
        <v>6.6099749387157303</v>
      </c>
      <c r="DW28" s="1">
        <v>0.421912642128834</v>
      </c>
      <c r="DX28" s="1">
        <v>3.3643749983591202E-2</v>
      </c>
      <c r="DY28" s="1">
        <v>1</v>
      </c>
      <c r="DZ28" s="1">
        <v>-8.4023096774193604</v>
      </c>
      <c r="EA28" s="1">
        <v>-0.58904903225802296</v>
      </c>
      <c r="EB28" s="1">
        <v>4.6360704821096499E-2</v>
      </c>
      <c r="EC28" s="1">
        <v>0</v>
      </c>
      <c r="ED28" s="1">
        <v>1.15312451612903</v>
      </c>
      <c r="EE28" s="1">
        <v>0.15429532258064399</v>
      </c>
      <c r="EF28" s="1">
        <v>1.15099647819617E-2</v>
      </c>
      <c r="EG28" s="1">
        <v>1</v>
      </c>
      <c r="EH28" s="1">
        <v>2</v>
      </c>
      <c r="EI28" s="1">
        <v>3</v>
      </c>
      <c r="EJ28" s="1" t="s">
        <v>273</v>
      </c>
      <c r="EK28" s="1">
        <v>100</v>
      </c>
      <c r="EL28" s="1">
        <v>100</v>
      </c>
      <c r="EM28" s="1">
        <v>0.125</v>
      </c>
      <c r="EN28" s="1">
        <v>0.66810000000000003</v>
      </c>
      <c r="EO28" s="1">
        <v>0.28622543836745901</v>
      </c>
      <c r="EP28" s="1">
        <v>-1.6043650578588901E-5</v>
      </c>
      <c r="EQ28" s="1">
        <v>-1.15305589960158E-6</v>
      </c>
      <c r="ER28" s="1">
        <v>3.6581349982770798E-10</v>
      </c>
      <c r="ES28" s="1">
        <v>0.66810000000000302</v>
      </c>
      <c r="ET28" s="1">
        <v>0</v>
      </c>
      <c r="EU28" s="1">
        <v>0</v>
      </c>
      <c r="EV28" s="1">
        <v>0</v>
      </c>
      <c r="EW28" s="1">
        <v>18</v>
      </c>
      <c r="EX28" s="1">
        <v>2225</v>
      </c>
      <c r="EY28" s="1">
        <v>1</v>
      </c>
      <c r="EZ28" s="1">
        <v>25</v>
      </c>
      <c r="FA28" s="1">
        <v>1.3</v>
      </c>
      <c r="FB28" s="1">
        <v>1.2</v>
      </c>
      <c r="FC28" s="1">
        <v>2</v>
      </c>
      <c r="FD28" s="1">
        <v>510.95800000000003</v>
      </c>
      <c r="FE28" s="1">
        <v>502.82400000000001</v>
      </c>
      <c r="FF28" s="1">
        <v>33.7898</v>
      </c>
      <c r="FG28" s="1">
        <v>33.578099999999999</v>
      </c>
      <c r="FH28" s="1">
        <v>30.0001</v>
      </c>
      <c r="FI28" s="1">
        <v>33.4559</v>
      </c>
      <c r="FJ28" s="1">
        <v>33.482199999999999</v>
      </c>
      <c r="FK28" s="1">
        <v>19.2712</v>
      </c>
      <c r="FL28" s="1">
        <v>0</v>
      </c>
      <c r="FM28" s="1">
        <v>100</v>
      </c>
      <c r="FN28" s="1">
        <v>-999.9</v>
      </c>
      <c r="FO28" s="1">
        <v>400</v>
      </c>
      <c r="FP28" s="1">
        <v>34.402000000000001</v>
      </c>
      <c r="FQ28" s="1">
        <v>97.920199999999994</v>
      </c>
      <c r="FR28" s="1">
        <v>102.16200000000001</v>
      </c>
    </row>
    <row r="29" spans="1:174" ht="15.75" customHeight="1" x14ac:dyDescent="0.25">
      <c r="A29" s="1">
        <v>13</v>
      </c>
      <c r="B29" s="1">
        <v>1605307713.5</v>
      </c>
      <c r="C29" s="1">
        <v>3886.5</v>
      </c>
      <c r="D29" s="1" t="s">
        <v>334</v>
      </c>
      <c r="E29" s="1" t="s">
        <v>335</v>
      </c>
      <c r="F29" s="1" t="s">
        <v>336</v>
      </c>
      <c r="G29" s="1" t="s">
        <v>337</v>
      </c>
      <c r="H29" s="1">
        <v>1605307705.75</v>
      </c>
      <c r="I29" s="1">
        <f t="shared" si="0"/>
        <v>2.3764119426091311E-3</v>
      </c>
      <c r="J29" s="1">
        <f t="shared" si="1"/>
        <v>2.3764119426091312</v>
      </c>
      <c r="K29" s="1">
        <f t="shared" si="2"/>
        <v>10.342700741403833</v>
      </c>
      <c r="L29" s="1">
        <f t="shared" si="3"/>
        <v>386.48326666666702</v>
      </c>
      <c r="M29" s="1">
        <f t="shared" si="4"/>
        <v>229.24165227985</v>
      </c>
      <c r="N29" s="1">
        <f t="shared" si="5"/>
        <v>23.319962258306614</v>
      </c>
      <c r="O29" s="1">
        <f t="shared" si="6"/>
        <v>39.315609107245713</v>
      </c>
      <c r="P29" s="1">
        <f t="shared" si="7"/>
        <v>0.11476340419900771</v>
      </c>
      <c r="Q29" s="1">
        <f t="shared" si="8"/>
        <v>2.9566578503128693</v>
      </c>
      <c r="R29" s="1">
        <f t="shared" si="9"/>
        <v>0.11234490418351126</v>
      </c>
      <c r="S29" s="1">
        <f t="shared" si="10"/>
        <v>7.0428612743278746E-2</v>
      </c>
      <c r="T29" s="1">
        <f t="shared" si="11"/>
        <v>231.29029900682144</v>
      </c>
      <c r="U29" s="1">
        <f t="shared" si="12"/>
        <v>35.834257613590388</v>
      </c>
      <c r="V29" s="1">
        <f t="shared" si="13"/>
        <v>35.0904733333333</v>
      </c>
      <c r="W29" s="1">
        <f t="shared" si="14"/>
        <v>5.6767320173987166</v>
      </c>
      <c r="X29" s="1">
        <f t="shared" si="15"/>
        <v>63.797420184796117</v>
      </c>
      <c r="Y29" s="1">
        <f t="shared" si="16"/>
        <v>3.6232891146022168</v>
      </c>
      <c r="Z29" s="1">
        <f t="shared" si="17"/>
        <v>5.6793661939729985</v>
      </c>
      <c r="AA29" s="1">
        <f t="shared" si="18"/>
        <v>2.0534429027964998</v>
      </c>
      <c r="AB29" s="1">
        <f t="shared" si="19"/>
        <v>-104.79976666906268</v>
      </c>
      <c r="AC29" s="1">
        <f t="shared" si="20"/>
        <v>1.336297783795581</v>
      </c>
      <c r="AD29" s="1">
        <f t="shared" si="21"/>
        <v>0.10564912881600608</v>
      </c>
      <c r="AE29" s="1">
        <f t="shared" si="22"/>
        <v>127.93247925037035</v>
      </c>
      <c r="AF29" s="1">
        <v>0</v>
      </c>
      <c r="AG29" s="1">
        <v>0</v>
      </c>
      <c r="AH29" s="1">
        <f t="shared" si="23"/>
        <v>1</v>
      </c>
      <c r="AI29" s="1">
        <f t="shared" si="24"/>
        <v>0</v>
      </c>
      <c r="AJ29" s="1">
        <f t="shared" si="25"/>
        <v>52288.609217988836</v>
      </c>
      <c r="AK29" s="1" t="s">
        <v>268</v>
      </c>
      <c r="AL29" s="1">
        <v>10143.9</v>
      </c>
      <c r="AM29" s="1">
        <v>715.47692307692296</v>
      </c>
      <c r="AN29" s="1">
        <v>3262.08</v>
      </c>
      <c r="AO29" s="1">
        <f t="shared" si="26"/>
        <v>0.78066849277855754</v>
      </c>
      <c r="AP29" s="1">
        <v>-0.57774747981622299</v>
      </c>
      <c r="AQ29" s="1" t="s">
        <v>338</v>
      </c>
      <c r="AR29" s="1">
        <v>15429.2</v>
      </c>
      <c r="AS29" s="1">
        <v>1326.8476000000001</v>
      </c>
      <c r="AT29" s="1">
        <v>1576.06</v>
      </c>
      <c r="AU29" s="1">
        <f t="shared" si="27"/>
        <v>0.15812367549458772</v>
      </c>
      <c r="AV29" s="1">
        <v>0.5</v>
      </c>
      <c r="AW29" s="1">
        <f t="shared" si="28"/>
        <v>1180.1843915543097</v>
      </c>
      <c r="AX29" s="1">
        <f t="shared" si="29"/>
        <v>10.342700741403833</v>
      </c>
      <c r="AY29" s="1">
        <f t="shared" si="30"/>
        <v>93.30754687695557</v>
      </c>
      <c r="AZ29" s="1">
        <f t="shared" si="31"/>
        <v>9.2531711988139091E-3</v>
      </c>
      <c r="BA29" s="1">
        <f t="shared" si="32"/>
        <v>1.0697689174270015</v>
      </c>
      <c r="BB29" s="1" t="s">
        <v>339</v>
      </c>
      <c r="BC29" s="1">
        <v>1326.8476000000001</v>
      </c>
      <c r="BD29" s="1">
        <v>726.2</v>
      </c>
      <c r="BE29" s="1">
        <f t="shared" si="33"/>
        <v>0.53923073994644866</v>
      </c>
      <c r="BF29" s="1">
        <f t="shared" si="34"/>
        <v>0.29323935707057625</v>
      </c>
      <c r="BG29" s="1">
        <f t="shared" si="35"/>
        <v>0.66486584538700566</v>
      </c>
      <c r="BH29" s="1">
        <f t="shared" si="36"/>
        <v>0.28958552251693381</v>
      </c>
      <c r="BI29" s="1">
        <f t="shared" si="37"/>
        <v>0.6620662698786679</v>
      </c>
      <c r="BJ29" s="1">
        <f t="shared" si="38"/>
        <v>0.160493504381854</v>
      </c>
      <c r="BK29" s="1">
        <f t="shared" si="39"/>
        <v>0.83950649561814594</v>
      </c>
      <c r="BL29" s="1">
        <f t="shared" si="40"/>
        <v>1399.99966666667</v>
      </c>
      <c r="BM29" s="1">
        <f t="shared" si="41"/>
        <v>1180.1843915543097</v>
      </c>
      <c r="BN29" s="1">
        <f t="shared" si="42"/>
        <v>0.84298905182189832</v>
      </c>
      <c r="BO29" s="1">
        <f t="shared" si="43"/>
        <v>0.1959781036437965</v>
      </c>
      <c r="BP29" s="1">
        <v>6</v>
      </c>
      <c r="BQ29" s="1">
        <v>0.5</v>
      </c>
      <c r="BR29" s="1" t="s">
        <v>271</v>
      </c>
      <c r="BS29" s="1">
        <v>2</v>
      </c>
      <c r="BT29" s="1">
        <v>1605307705.75</v>
      </c>
      <c r="BU29" s="1">
        <v>386.48326666666702</v>
      </c>
      <c r="BV29" s="1">
        <v>399.993333333333</v>
      </c>
      <c r="BW29" s="1">
        <v>35.617930000000001</v>
      </c>
      <c r="BX29" s="1">
        <v>32.868479999999998</v>
      </c>
      <c r="BY29" s="1">
        <v>386.354266666667</v>
      </c>
      <c r="BZ29" s="1">
        <v>34.949829999999999</v>
      </c>
      <c r="CA29" s="1">
        <v>500.12236666666701</v>
      </c>
      <c r="CB29" s="1">
        <v>101.626566666667</v>
      </c>
      <c r="CC29" s="1">
        <v>9.9982703333333298E-2</v>
      </c>
      <c r="CD29" s="1">
        <v>35.098856666666698</v>
      </c>
      <c r="CE29" s="1">
        <v>35.0904733333333</v>
      </c>
      <c r="CF29" s="1">
        <v>999.9</v>
      </c>
      <c r="CG29" s="1">
        <v>0</v>
      </c>
      <c r="CH29" s="1">
        <v>0</v>
      </c>
      <c r="CI29" s="1">
        <v>9992.8119999999999</v>
      </c>
      <c r="CJ29" s="1">
        <v>0</v>
      </c>
      <c r="CK29" s="1">
        <v>207.55823333333299</v>
      </c>
      <c r="CL29" s="1">
        <v>1399.99966666667</v>
      </c>
      <c r="CM29" s="1">
        <v>0.90000803333333301</v>
      </c>
      <c r="CN29" s="1">
        <v>9.9992129999999999E-2</v>
      </c>
      <c r="CO29" s="1">
        <v>0</v>
      </c>
      <c r="CP29" s="1">
        <v>1326.8440000000001</v>
      </c>
      <c r="CQ29" s="1">
        <v>4.9994800000000001</v>
      </c>
      <c r="CR29" s="1">
        <v>18785.3533333333</v>
      </c>
      <c r="CS29" s="1">
        <v>11417.586666666701</v>
      </c>
      <c r="CT29" s="1">
        <v>49.2582666666667</v>
      </c>
      <c r="CU29" s="1">
        <v>50.120800000000003</v>
      </c>
      <c r="CV29" s="1">
        <v>50.0662666666666</v>
      </c>
      <c r="CW29" s="1">
        <v>49.916333333333299</v>
      </c>
      <c r="CX29" s="1">
        <v>51.566200000000002</v>
      </c>
      <c r="CY29" s="1">
        <v>1255.51066666667</v>
      </c>
      <c r="CZ29" s="1">
        <v>139.489</v>
      </c>
      <c r="DA29" s="1">
        <v>0</v>
      </c>
      <c r="DB29" s="1">
        <v>302.60000014305098</v>
      </c>
      <c r="DC29" s="1">
        <v>0</v>
      </c>
      <c r="DD29" s="1">
        <v>1326.8476000000001</v>
      </c>
      <c r="DE29" s="1">
        <v>-4.0107692162174899</v>
      </c>
      <c r="DF29" s="1">
        <v>-93.3076922068133</v>
      </c>
      <c r="DG29" s="1">
        <v>18784.468000000001</v>
      </c>
      <c r="DH29" s="1">
        <v>15</v>
      </c>
      <c r="DI29" s="1">
        <v>1605307340.5</v>
      </c>
      <c r="DJ29" s="1" t="s">
        <v>333</v>
      </c>
      <c r="DK29" s="1">
        <v>1605307332</v>
      </c>
      <c r="DL29" s="1">
        <v>1605307340.5</v>
      </c>
      <c r="DM29" s="1">
        <v>9</v>
      </c>
      <c r="DN29" s="1">
        <v>-2.5999999999999999E-2</v>
      </c>
      <c r="DO29" s="1">
        <v>-0.33200000000000002</v>
      </c>
      <c r="DP29" s="1">
        <v>0.11899999999999999</v>
      </c>
      <c r="DQ29" s="1">
        <v>0.66800000000000004</v>
      </c>
      <c r="DR29" s="1">
        <v>400</v>
      </c>
      <c r="DS29" s="1">
        <v>33</v>
      </c>
      <c r="DT29" s="1">
        <v>0.1</v>
      </c>
      <c r="DU29" s="1">
        <v>0.06</v>
      </c>
      <c r="DV29" s="1">
        <v>10.3311041928793</v>
      </c>
      <c r="DW29" s="1">
        <v>0.69181817671435197</v>
      </c>
      <c r="DX29" s="1">
        <v>5.4903218700683501E-2</v>
      </c>
      <c r="DY29" s="1">
        <v>0</v>
      </c>
      <c r="DZ29" s="1">
        <v>-13.5010096774194</v>
      </c>
      <c r="EA29" s="1">
        <v>-0.92933225806448805</v>
      </c>
      <c r="EB29" s="1">
        <v>7.2440237236384597E-2</v>
      </c>
      <c r="EC29" s="1">
        <v>0</v>
      </c>
      <c r="ED29" s="1">
        <v>2.7467477419354802</v>
      </c>
      <c r="EE29" s="1">
        <v>0.21176274193547101</v>
      </c>
      <c r="EF29" s="1">
        <v>1.57997812785346E-2</v>
      </c>
      <c r="EG29" s="1">
        <v>0</v>
      </c>
      <c r="EH29" s="1">
        <v>0</v>
      </c>
      <c r="EI29" s="1">
        <v>3</v>
      </c>
      <c r="EJ29" s="1" t="s">
        <v>312</v>
      </c>
      <c r="EK29" s="1">
        <v>100</v>
      </c>
      <c r="EL29" s="1">
        <v>100</v>
      </c>
      <c r="EM29" s="1">
        <v>0.129</v>
      </c>
      <c r="EN29" s="1">
        <v>0.66810000000000003</v>
      </c>
      <c r="EO29" s="1">
        <v>0.28622543836745901</v>
      </c>
      <c r="EP29" s="1">
        <v>-1.6043650578588901E-5</v>
      </c>
      <c r="EQ29" s="1">
        <v>-1.15305589960158E-6</v>
      </c>
      <c r="ER29" s="1">
        <v>3.6581349982770798E-10</v>
      </c>
      <c r="ES29" s="1">
        <v>0.66810000000000302</v>
      </c>
      <c r="ET29" s="1">
        <v>0</v>
      </c>
      <c r="EU29" s="1">
        <v>0</v>
      </c>
      <c r="EV29" s="1">
        <v>0</v>
      </c>
      <c r="EW29" s="1">
        <v>18</v>
      </c>
      <c r="EX29" s="1">
        <v>2225</v>
      </c>
      <c r="EY29" s="1">
        <v>1</v>
      </c>
      <c r="EZ29" s="1">
        <v>25</v>
      </c>
      <c r="FA29" s="1">
        <v>6.4</v>
      </c>
      <c r="FB29" s="1">
        <v>6.2</v>
      </c>
      <c r="FC29" s="1">
        <v>2</v>
      </c>
      <c r="FD29" s="1">
        <v>512.39300000000003</v>
      </c>
      <c r="FE29" s="1">
        <v>503.04</v>
      </c>
      <c r="FF29" s="1">
        <v>33.767099999999999</v>
      </c>
      <c r="FG29" s="1">
        <v>33.532899999999998</v>
      </c>
      <c r="FH29" s="1">
        <v>30.0002</v>
      </c>
      <c r="FI29" s="1">
        <v>33.417000000000002</v>
      </c>
      <c r="FJ29" s="1">
        <v>33.4435</v>
      </c>
      <c r="FK29" s="1">
        <v>19.272300000000001</v>
      </c>
      <c r="FL29" s="1">
        <v>0</v>
      </c>
      <c r="FM29" s="1">
        <v>100</v>
      </c>
      <c r="FN29" s="1">
        <v>-999.9</v>
      </c>
      <c r="FO29" s="1">
        <v>400</v>
      </c>
      <c r="FP29" s="1">
        <v>33.884099999999997</v>
      </c>
      <c r="FQ29" s="1">
        <v>97.9298</v>
      </c>
      <c r="FR29" s="1">
        <v>102.167</v>
      </c>
    </row>
    <row r="30" spans="1:174" ht="15.75" customHeight="1" x14ac:dyDescent="0.25">
      <c r="A30" s="1">
        <v>14</v>
      </c>
      <c r="B30" s="1">
        <v>1605307999</v>
      </c>
      <c r="C30" s="1">
        <v>4172</v>
      </c>
      <c r="D30" s="1" t="s">
        <v>340</v>
      </c>
      <c r="E30" s="1" t="s">
        <v>341</v>
      </c>
      <c r="F30" s="1" t="s">
        <v>336</v>
      </c>
      <c r="G30" s="1" t="s">
        <v>337</v>
      </c>
      <c r="H30" s="1">
        <v>1605307991.25</v>
      </c>
      <c r="I30" s="1">
        <f t="shared" si="0"/>
        <v>2.8948981972974643E-3</v>
      </c>
      <c r="J30" s="1">
        <f t="shared" si="1"/>
        <v>2.8948981972974641</v>
      </c>
      <c r="K30" s="1">
        <f t="shared" si="2"/>
        <v>12.380976703874087</v>
      </c>
      <c r="L30" s="1">
        <f t="shared" si="3"/>
        <v>383.80193333333301</v>
      </c>
      <c r="M30" s="1">
        <f t="shared" si="4"/>
        <v>238.63215621829352</v>
      </c>
      <c r="N30" s="1">
        <f t="shared" si="5"/>
        <v>24.274735950355979</v>
      </c>
      <c r="O30" s="1">
        <f t="shared" si="6"/>
        <v>39.042058440691285</v>
      </c>
      <c r="P30" s="1">
        <f t="shared" si="7"/>
        <v>0.14991068212064199</v>
      </c>
      <c r="Q30" s="1">
        <f t="shared" si="8"/>
        <v>2.9575480557061105</v>
      </c>
      <c r="R30" s="1">
        <f t="shared" si="9"/>
        <v>0.14581365726452361</v>
      </c>
      <c r="S30" s="1">
        <f t="shared" si="10"/>
        <v>9.1492310794405965E-2</v>
      </c>
      <c r="T30" s="1">
        <f t="shared" si="11"/>
        <v>231.29426474804123</v>
      </c>
      <c r="U30" s="1">
        <f t="shared" si="12"/>
        <v>35.808547300641742</v>
      </c>
      <c r="V30" s="1">
        <f t="shared" si="13"/>
        <v>34.89423</v>
      </c>
      <c r="W30" s="1">
        <f t="shared" si="14"/>
        <v>5.6153718488828686</v>
      </c>
      <c r="X30" s="1">
        <f t="shared" si="15"/>
        <v>64.554699857766863</v>
      </c>
      <c r="Y30" s="1">
        <f t="shared" si="16"/>
        <v>3.6881470823909499</v>
      </c>
      <c r="Z30" s="1">
        <f t="shared" si="17"/>
        <v>5.7132123463001623</v>
      </c>
      <c r="AA30" s="1">
        <f t="shared" si="18"/>
        <v>1.9272247664919187</v>
      </c>
      <c r="AB30" s="1">
        <f t="shared" si="19"/>
        <v>-127.66501050081817</v>
      </c>
      <c r="AC30" s="1">
        <f t="shared" si="20"/>
        <v>49.754476587447492</v>
      </c>
      <c r="AD30" s="1">
        <f t="shared" si="21"/>
        <v>3.9307586145941396</v>
      </c>
      <c r="AE30" s="1">
        <f t="shared" si="22"/>
        <v>157.3144894492647</v>
      </c>
      <c r="AF30" s="1">
        <v>0</v>
      </c>
      <c r="AG30" s="1">
        <v>0</v>
      </c>
      <c r="AH30" s="1">
        <f t="shared" si="23"/>
        <v>1</v>
      </c>
      <c r="AI30" s="1">
        <f t="shared" si="24"/>
        <v>0</v>
      </c>
      <c r="AJ30" s="1">
        <f t="shared" si="25"/>
        <v>52295.6689979437</v>
      </c>
      <c r="AK30" s="1" t="s">
        <v>268</v>
      </c>
      <c r="AL30" s="1">
        <v>10143.9</v>
      </c>
      <c r="AM30" s="1">
        <v>715.47692307692296</v>
      </c>
      <c r="AN30" s="1">
        <v>3262.08</v>
      </c>
      <c r="AO30" s="1">
        <f t="shared" si="26"/>
        <v>0.78066849277855754</v>
      </c>
      <c r="AP30" s="1">
        <v>-0.57774747981622299</v>
      </c>
      <c r="AQ30" s="1" t="s">
        <v>342</v>
      </c>
      <c r="AR30" s="1">
        <v>15414.8</v>
      </c>
      <c r="AS30" s="1">
        <v>1295.9412</v>
      </c>
      <c r="AT30" s="1">
        <v>1599.67</v>
      </c>
      <c r="AU30" s="1">
        <f t="shared" si="27"/>
        <v>0.18986966061750243</v>
      </c>
      <c r="AV30" s="1">
        <v>0.5</v>
      </c>
      <c r="AW30" s="1">
        <f t="shared" si="28"/>
        <v>1180.2028615543802</v>
      </c>
      <c r="AX30" s="1">
        <f t="shared" si="29"/>
        <v>12.380976703874087</v>
      </c>
      <c r="AY30" s="1">
        <f t="shared" si="30"/>
        <v>112.04235839156769</v>
      </c>
      <c r="AZ30" s="1">
        <f t="shared" si="31"/>
        <v>1.098008198914472E-2</v>
      </c>
      <c r="BA30" s="1">
        <f t="shared" si="32"/>
        <v>1.039220589246532</v>
      </c>
      <c r="BB30" s="1" t="s">
        <v>343</v>
      </c>
      <c r="BC30" s="1">
        <v>1295.9412</v>
      </c>
      <c r="BD30" s="1">
        <v>712.47</v>
      </c>
      <c r="BE30" s="1">
        <f t="shared" si="33"/>
        <v>0.55461438921777617</v>
      </c>
      <c r="BF30" s="1">
        <f t="shared" si="34"/>
        <v>0.34234535617673589</v>
      </c>
      <c r="BG30" s="1">
        <f t="shared" si="35"/>
        <v>0.65202521169904415</v>
      </c>
      <c r="BH30" s="1">
        <f t="shared" si="36"/>
        <v>0.3435095884905055</v>
      </c>
      <c r="BI30" s="1">
        <f t="shared" si="37"/>
        <v>0.65279509597098273</v>
      </c>
      <c r="BJ30" s="1">
        <f t="shared" si="38"/>
        <v>0.18821131384297299</v>
      </c>
      <c r="BK30" s="1">
        <f t="shared" si="39"/>
        <v>0.81178868615702704</v>
      </c>
      <c r="BL30" s="1">
        <f t="shared" si="40"/>
        <v>1400.0213333333299</v>
      </c>
      <c r="BM30" s="1">
        <f t="shared" si="41"/>
        <v>1180.2028615543802</v>
      </c>
      <c r="BN30" s="1">
        <f t="shared" si="42"/>
        <v>0.84298919841772635</v>
      </c>
      <c r="BO30" s="1">
        <f t="shared" si="43"/>
        <v>0.19597839683545276</v>
      </c>
      <c r="BP30" s="1">
        <v>6</v>
      </c>
      <c r="BQ30" s="1">
        <v>0.5</v>
      </c>
      <c r="BR30" s="1" t="s">
        <v>271</v>
      </c>
      <c r="BS30" s="1">
        <v>2</v>
      </c>
      <c r="BT30" s="1">
        <v>1605307991.25</v>
      </c>
      <c r="BU30" s="1">
        <v>383.80193333333301</v>
      </c>
      <c r="BV30" s="1">
        <v>399.988333333333</v>
      </c>
      <c r="BW30" s="1">
        <v>36.256233333333299</v>
      </c>
      <c r="BX30" s="1">
        <v>32.909143333333297</v>
      </c>
      <c r="BY30" s="1">
        <v>383.67093333333298</v>
      </c>
      <c r="BZ30" s="1">
        <v>35.588133333333303</v>
      </c>
      <c r="CA30" s="1">
        <v>500.12520000000001</v>
      </c>
      <c r="CB30" s="1">
        <v>101.6245</v>
      </c>
      <c r="CC30" s="1">
        <v>9.9996543333333299E-2</v>
      </c>
      <c r="CD30" s="1">
        <v>35.2062733333333</v>
      </c>
      <c r="CE30" s="1">
        <v>34.89423</v>
      </c>
      <c r="CF30" s="1">
        <v>999.9</v>
      </c>
      <c r="CG30" s="1">
        <v>0</v>
      </c>
      <c r="CH30" s="1">
        <v>0</v>
      </c>
      <c r="CI30" s="1">
        <v>9998.0630000000001</v>
      </c>
      <c r="CJ30" s="1">
        <v>0</v>
      </c>
      <c r="CK30" s="1">
        <v>202.3877</v>
      </c>
      <c r="CL30" s="1">
        <v>1400.0213333333299</v>
      </c>
      <c r="CM30" s="1">
        <v>0.90000306666666696</v>
      </c>
      <c r="CN30" s="1">
        <v>9.9996500000000002E-2</v>
      </c>
      <c r="CO30" s="1">
        <v>0</v>
      </c>
      <c r="CP30" s="1">
        <v>1295.9736666666699</v>
      </c>
      <c r="CQ30" s="1">
        <v>4.9994800000000001</v>
      </c>
      <c r="CR30" s="1">
        <v>18409.143333333301</v>
      </c>
      <c r="CS30" s="1">
        <v>11417.76</v>
      </c>
      <c r="CT30" s="1">
        <v>49.254066666666702</v>
      </c>
      <c r="CU30" s="1">
        <v>50.182866666666598</v>
      </c>
      <c r="CV30" s="1">
        <v>50.0662666666666</v>
      </c>
      <c r="CW30" s="1">
        <v>49.8915333333333</v>
      </c>
      <c r="CX30" s="1">
        <v>51.557866666666598</v>
      </c>
      <c r="CY30" s="1">
        <v>1255.5233333333299</v>
      </c>
      <c r="CZ30" s="1">
        <v>139.49799999999999</v>
      </c>
      <c r="DA30" s="1">
        <v>0</v>
      </c>
      <c r="DB30" s="1">
        <v>284.700000047684</v>
      </c>
      <c r="DC30" s="1">
        <v>0</v>
      </c>
      <c r="DD30" s="1">
        <v>1295.9412</v>
      </c>
      <c r="DE30" s="1">
        <v>-3.7276923060395202</v>
      </c>
      <c r="DF30" s="1">
        <v>-138.78461552284901</v>
      </c>
      <c r="DG30" s="1">
        <v>18408.108</v>
      </c>
      <c r="DH30" s="1">
        <v>15</v>
      </c>
      <c r="DI30" s="1">
        <v>1605307340.5</v>
      </c>
      <c r="DJ30" s="1" t="s">
        <v>333</v>
      </c>
      <c r="DK30" s="1">
        <v>1605307332</v>
      </c>
      <c r="DL30" s="1">
        <v>1605307340.5</v>
      </c>
      <c r="DM30" s="1">
        <v>9</v>
      </c>
      <c r="DN30" s="1">
        <v>-2.5999999999999999E-2</v>
      </c>
      <c r="DO30" s="1">
        <v>-0.33200000000000002</v>
      </c>
      <c r="DP30" s="1">
        <v>0.11899999999999999</v>
      </c>
      <c r="DQ30" s="1">
        <v>0.66800000000000004</v>
      </c>
      <c r="DR30" s="1">
        <v>400</v>
      </c>
      <c r="DS30" s="1">
        <v>33</v>
      </c>
      <c r="DT30" s="1">
        <v>0.1</v>
      </c>
      <c r="DU30" s="1">
        <v>0.06</v>
      </c>
      <c r="DV30" s="1">
        <v>12.3731353925535</v>
      </c>
      <c r="DW30" s="1">
        <v>0.64271589761022896</v>
      </c>
      <c r="DX30" s="1">
        <v>5.1857651793675699E-2</v>
      </c>
      <c r="DY30" s="1">
        <v>0</v>
      </c>
      <c r="DZ30" s="1">
        <v>-16.183067741935499</v>
      </c>
      <c r="EA30" s="1">
        <v>-0.84908709677419403</v>
      </c>
      <c r="EB30" s="1">
        <v>6.7554935289717302E-2</v>
      </c>
      <c r="EC30" s="1">
        <v>0</v>
      </c>
      <c r="ED30" s="1">
        <v>3.3462380645161298</v>
      </c>
      <c r="EE30" s="1">
        <v>0.223625322580632</v>
      </c>
      <c r="EF30" s="1">
        <v>1.6706137257318201E-2</v>
      </c>
      <c r="EG30" s="1">
        <v>0</v>
      </c>
      <c r="EH30" s="1">
        <v>0</v>
      </c>
      <c r="EI30" s="1">
        <v>3</v>
      </c>
      <c r="EJ30" s="1" t="s">
        <v>312</v>
      </c>
      <c r="EK30" s="1">
        <v>100</v>
      </c>
      <c r="EL30" s="1">
        <v>100</v>
      </c>
      <c r="EM30" s="1">
        <v>0.13100000000000001</v>
      </c>
      <c r="EN30" s="1">
        <v>0.66810000000000003</v>
      </c>
      <c r="EO30" s="1">
        <v>0.28622543836745901</v>
      </c>
      <c r="EP30" s="1">
        <v>-1.6043650578588901E-5</v>
      </c>
      <c r="EQ30" s="1">
        <v>-1.15305589960158E-6</v>
      </c>
      <c r="ER30" s="1">
        <v>3.6581349982770798E-10</v>
      </c>
      <c r="ES30" s="1">
        <v>0.66810000000000302</v>
      </c>
      <c r="ET30" s="1">
        <v>0</v>
      </c>
      <c r="EU30" s="1">
        <v>0</v>
      </c>
      <c r="EV30" s="1">
        <v>0</v>
      </c>
      <c r="EW30" s="1">
        <v>18</v>
      </c>
      <c r="EX30" s="1">
        <v>2225</v>
      </c>
      <c r="EY30" s="1">
        <v>1</v>
      </c>
      <c r="EZ30" s="1">
        <v>25</v>
      </c>
      <c r="FA30" s="1">
        <v>11.1</v>
      </c>
      <c r="FB30" s="1">
        <v>11</v>
      </c>
      <c r="FC30" s="1">
        <v>2</v>
      </c>
      <c r="FD30" s="1">
        <v>513.12900000000002</v>
      </c>
      <c r="FE30" s="1">
        <v>503.01900000000001</v>
      </c>
      <c r="FF30" s="1">
        <v>33.8352</v>
      </c>
      <c r="FG30" s="1">
        <v>33.548000000000002</v>
      </c>
      <c r="FH30" s="1">
        <v>30.0002</v>
      </c>
      <c r="FI30" s="1">
        <v>33.417400000000001</v>
      </c>
      <c r="FJ30" s="1">
        <v>33.443399999999997</v>
      </c>
      <c r="FK30" s="1">
        <v>19.2742</v>
      </c>
      <c r="FL30" s="1">
        <v>0</v>
      </c>
      <c r="FM30" s="1">
        <v>100</v>
      </c>
      <c r="FN30" s="1">
        <v>-999.9</v>
      </c>
      <c r="FO30" s="1">
        <v>400</v>
      </c>
      <c r="FP30" s="1">
        <v>35.406300000000002</v>
      </c>
      <c r="FQ30" s="1">
        <v>97.927400000000006</v>
      </c>
      <c r="FR30" s="1">
        <v>102.161</v>
      </c>
    </row>
    <row r="31" spans="1:174" ht="15.75" customHeight="1" x14ac:dyDescent="0.25">
      <c r="A31" s="1">
        <v>15</v>
      </c>
      <c r="B31" s="1">
        <v>1605308170</v>
      </c>
      <c r="C31" s="1">
        <v>4343</v>
      </c>
      <c r="D31" s="1" t="s">
        <v>344</v>
      </c>
      <c r="E31" s="1" t="s">
        <v>345</v>
      </c>
      <c r="F31" s="1" t="s">
        <v>292</v>
      </c>
      <c r="G31" s="1" t="s">
        <v>267</v>
      </c>
      <c r="H31" s="1">
        <v>1605308162</v>
      </c>
      <c r="I31" s="1">
        <f t="shared" si="0"/>
        <v>1.5753654459104505E-3</v>
      </c>
      <c r="J31" s="1">
        <f t="shared" si="1"/>
        <v>1.5753654459104505</v>
      </c>
      <c r="K31" s="1">
        <f t="shared" si="2"/>
        <v>6.9070426122996063</v>
      </c>
      <c r="L31" s="1">
        <f t="shared" si="3"/>
        <v>390.99464516129001</v>
      </c>
      <c r="M31" s="1">
        <f t="shared" si="4"/>
        <v>214.99791723084095</v>
      </c>
      <c r="N31" s="1">
        <f t="shared" si="5"/>
        <v>21.872277785471894</v>
      </c>
      <c r="O31" s="1">
        <f t="shared" si="6"/>
        <v>39.776866686655481</v>
      </c>
      <c r="P31" s="1">
        <f t="shared" si="7"/>
        <v>6.7863885887862602E-2</v>
      </c>
      <c r="Q31" s="1">
        <f t="shared" si="8"/>
        <v>2.9581568794900006</v>
      </c>
      <c r="R31" s="1">
        <f t="shared" si="9"/>
        <v>6.7010686529984542E-2</v>
      </c>
      <c r="S31" s="1">
        <f t="shared" si="10"/>
        <v>4.1957441884109554E-2</v>
      </c>
      <c r="T31" s="1">
        <f t="shared" si="11"/>
        <v>231.2913155119677</v>
      </c>
      <c r="U31" s="1">
        <f t="shared" si="12"/>
        <v>36.13343866922952</v>
      </c>
      <c r="V31" s="1">
        <f t="shared" si="13"/>
        <v>35.535419354838702</v>
      </c>
      <c r="W31" s="1">
        <f t="shared" si="14"/>
        <v>5.8180175704884398</v>
      </c>
      <c r="X31" s="1">
        <f t="shared" si="15"/>
        <v>61.9422732949783</v>
      </c>
      <c r="Y31" s="1">
        <f t="shared" si="16"/>
        <v>3.5363273933372232</v>
      </c>
      <c r="Z31" s="1">
        <f t="shared" si="17"/>
        <v>5.7090694371139836</v>
      </c>
      <c r="AA31" s="1">
        <f t="shared" si="18"/>
        <v>2.2816901771512166</v>
      </c>
      <c r="AB31" s="1">
        <f t="shared" si="19"/>
        <v>-69.473616164650863</v>
      </c>
      <c r="AC31" s="1">
        <f t="shared" si="20"/>
        <v>-54.584397633881707</v>
      </c>
      <c r="AD31" s="1">
        <f t="shared" si="21"/>
        <v>-4.3246492132963192</v>
      </c>
      <c r="AE31" s="1">
        <f t="shared" si="22"/>
        <v>102.9086525001388</v>
      </c>
      <c r="AF31" s="1">
        <v>0</v>
      </c>
      <c r="AG31" s="1">
        <v>0</v>
      </c>
      <c r="AH31" s="1">
        <f t="shared" si="23"/>
        <v>1</v>
      </c>
      <c r="AI31" s="1">
        <f t="shared" si="24"/>
        <v>0</v>
      </c>
      <c r="AJ31" s="1">
        <f t="shared" si="25"/>
        <v>52315.388849471157</v>
      </c>
      <c r="AK31" s="1" t="s">
        <v>268</v>
      </c>
      <c r="AL31" s="1">
        <v>10143.9</v>
      </c>
      <c r="AM31" s="1">
        <v>715.47692307692296</v>
      </c>
      <c r="AN31" s="1">
        <v>3262.08</v>
      </c>
      <c r="AO31" s="1">
        <f t="shared" si="26"/>
        <v>0.78066849277855754</v>
      </c>
      <c r="AP31" s="1">
        <v>-0.57774747981622299</v>
      </c>
      <c r="AQ31" s="1" t="s">
        <v>346</v>
      </c>
      <c r="AR31" s="1">
        <v>15366.4</v>
      </c>
      <c r="AS31" s="1">
        <v>961.36249999999995</v>
      </c>
      <c r="AT31" s="1">
        <v>1107.56</v>
      </c>
      <c r="AU31" s="1">
        <f t="shared" si="27"/>
        <v>0.13199962078803862</v>
      </c>
      <c r="AV31" s="1">
        <v>0.5</v>
      </c>
      <c r="AW31" s="1">
        <f t="shared" si="28"/>
        <v>1180.187863177744</v>
      </c>
      <c r="AX31" s="1">
        <f t="shared" si="29"/>
        <v>6.9070426122996063</v>
      </c>
      <c r="AY31" s="1">
        <f t="shared" si="30"/>
        <v>77.892175199053909</v>
      </c>
      <c r="AZ31" s="1">
        <f t="shared" si="31"/>
        <v>6.3420327607525738E-3</v>
      </c>
      <c r="BA31" s="1">
        <f t="shared" si="32"/>
        <v>1.9452851312795696</v>
      </c>
      <c r="BB31" s="1" t="s">
        <v>347</v>
      </c>
      <c r="BC31" s="1">
        <v>961.36249999999995</v>
      </c>
      <c r="BD31" s="1">
        <v>707.47</v>
      </c>
      <c r="BE31" s="1">
        <f t="shared" si="33"/>
        <v>0.3612355086857596</v>
      </c>
      <c r="BF31" s="1">
        <f t="shared" si="34"/>
        <v>0.36541153240520891</v>
      </c>
      <c r="BG31" s="1">
        <f t="shared" si="35"/>
        <v>0.84338509596376754</v>
      </c>
      <c r="BH31" s="1">
        <f t="shared" si="36"/>
        <v>0.37287378263633286</v>
      </c>
      <c r="BI31" s="1">
        <f t="shared" si="37"/>
        <v>0.84603683217220882</v>
      </c>
      <c r="BJ31" s="1">
        <f t="shared" si="38"/>
        <v>0.26890761479744962</v>
      </c>
      <c r="BK31" s="1">
        <f t="shared" si="39"/>
        <v>0.73109238520255038</v>
      </c>
      <c r="BL31" s="1">
        <f t="shared" si="40"/>
        <v>1400.0035483871</v>
      </c>
      <c r="BM31" s="1">
        <f t="shared" si="41"/>
        <v>1180.187863177744</v>
      </c>
      <c r="BN31" s="1">
        <f t="shared" si="42"/>
        <v>0.84298919423268692</v>
      </c>
      <c r="BO31" s="1">
        <f t="shared" si="43"/>
        <v>0.1959783884653741</v>
      </c>
      <c r="BP31" s="1">
        <v>6</v>
      </c>
      <c r="BQ31" s="1">
        <v>0.5</v>
      </c>
      <c r="BR31" s="1" t="s">
        <v>271</v>
      </c>
      <c r="BS31" s="1">
        <v>2</v>
      </c>
      <c r="BT31" s="1">
        <v>1605308162</v>
      </c>
      <c r="BU31" s="1">
        <v>390.99464516129001</v>
      </c>
      <c r="BV31" s="1">
        <v>400.02016129032302</v>
      </c>
      <c r="BW31" s="1">
        <v>34.761035483870998</v>
      </c>
      <c r="BX31" s="1">
        <v>32.936732258064502</v>
      </c>
      <c r="BY31" s="1">
        <v>390.868903225807</v>
      </c>
      <c r="BZ31" s="1">
        <v>34.092935483871003</v>
      </c>
      <c r="CA31" s="1">
        <v>500.115580645161</v>
      </c>
      <c r="CB31" s="1">
        <v>101.632516129032</v>
      </c>
      <c r="CC31" s="1">
        <v>9.9993967741935502E-2</v>
      </c>
      <c r="CD31" s="1">
        <v>35.193154838709702</v>
      </c>
      <c r="CE31" s="1">
        <v>35.535419354838702</v>
      </c>
      <c r="CF31" s="1">
        <v>999.9</v>
      </c>
      <c r="CG31" s="1">
        <v>0</v>
      </c>
      <c r="CH31" s="1">
        <v>0</v>
      </c>
      <c r="CI31" s="1">
        <v>10000.7274193548</v>
      </c>
      <c r="CJ31" s="1">
        <v>0</v>
      </c>
      <c r="CK31" s="1">
        <v>223.11477419354799</v>
      </c>
      <c r="CL31" s="1">
        <v>1400.0035483871</v>
      </c>
      <c r="CM31" s="1">
        <v>0.90000174193548399</v>
      </c>
      <c r="CN31" s="1">
        <v>9.99986129032258E-2</v>
      </c>
      <c r="CO31" s="1">
        <v>0</v>
      </c>
      <c r="CP31" s="1">
        <v>961.85938709677396</v>
      </c>
      <c r="CQ31" s="1">
        <v>4.9994800000000001</v>
      </c>
      <c r="CR31" s="1">
        <v>13732.7</v>
      </c>
      <c r="CS31" s="1">
        <v>11417.5935483871</v>
      </c>
      <c r="CT31" s="1">
        <v>49.342483870967698</v>
      </c>
      <c r="CU31" s="1">
        <v>50.281999999999996</v>
      </c>
      <c r="CV31" s="1">
        <v>50.174999999999997</v>
      </c>
      <c r="CW31" s="1">
        <v>49.999935483870999</v>
      </c>
      <c r="CX31" s="1">
        <v>51.633000000000003</v>
      </c>
      <c r="CY31" s="1">
        <v>1255.5083870967701</v>
      </c>
      <c r="CZ31" s="1">
        <v>139.49612903225801</v>
      </c>
      <c r="DA31" s="1">
        <v>0</v>
      </c>
      <c r="DB31" s="1">
        <v>170</v>
      </c>
      <c r="DC31" s="1">
        <v>0</v>
      </c>
      <c r="DD31" s="1">
        <v>961.36249999999995</v>
      </c>
      <c r="DE31" s="1">
        <v>-83.930974373016198</v>
      </c>
      <c r="DF31" s="1">
        <v>-1251.8461541814199</v>
      </c>
      <c r="DG31" s="1">
        <v>13725.4038461538</v>
      </c>
      <c r="DH31" s="1">
        <v>15</v>
      </c>
      <c r="DI31" s="1">
        <v>1605307340.5</v>
      </c>
      <c r="DJ31" s="1" t="s">
        <v>333</v>
      </c>
      <c r="DK31" s="1">
        <v>1605307332</v>
      </c>
      <c r="DL31" s="1">
        <v>1605307340.5</v>
      </c>
      <c r="DM31" s="1">
        <v>9</v>
      </c>
      <c r="DN31" s="1">
        <v>-2.5999999999999999E-2</v>
      </c>
      <c r="DO31" s="1">
        <v>-0.33200000000000002</v>
      </c>
      <c r="DP31" s="1">
        <v>0.11899999999999999</v>
      </c>
      <c r="DQ31" s="1">
        <v>0.66800000000000004</v>
      </c>
      <c r="DR31" s="1">
        <v>400</v>
      </c>
      <c r="DS31" s="1">
        <v>33</v>
      </c>
      <c r="DT31" s="1">
        <v>0.1</v>
      </c>
      <c r="DU31" s="1">
        <v>0.06</v>
      </c>
      <c r="DV31" s="1">
        <v>6.9053046631044097</v>
      </c>
      <c r="DW31" s="1">
        <v>0.44938900008930299</v>
      </c>
      <c r="DX31" s="1">
        <v>4.3903720125664403E-2</v>
      </c>
      <c r="DY31" s="1">
        <v>1</v>
      </c>
      <c r="DZ31" s="1">
        <v>-9.0255548387096791</v>
      </c>
      <c r="EA31" s="1">
        <v>-0.62993999999999195</v>
      </c>
      <c r="EB31" s="1">
        <v>5.8231201749852801E-2</v>
      </c>
      <c r="EC31" s="1">
        <v>0</v>
      </c>
      <c r="ED31" s="1">
        <v>1.8242890322580601</v>
      </c>
      <c r="EE31" s="1">
        <v>0.227865483870965</v>
      </c>
      <c r="EF31" s="1">
        <v>1.7038561266469E-2</v>
      </c>
      <c r="EG31" s="1">
        <v>0</v>
      </c>
      <c r="EH31" s="1">
        <v>1</v>
      </c>
      <c r="EI31" s="1">
        <v>3</v>
      </c>
      <c r="EJ31" s="1" t="s">
        <v>284</v>
      </c>
      <c r="EK31" s="1">
        <v>100</v>
      </c>
      <c r="EL31" s="1">
        <v>100</v>
      </c>
      <c r="EM31" s="1">
        <v>0.126</v>
      </c>
      <c r="EN31" s="1">
        <v>0.66810000000000003</v>
      </c>
      <c r="EO31" s="1">
        <v>0.28622543836745901</v>
      </c>
      <c r="EP31" s="1">
        <v>-1.6043650578588901E-5</v>
      </c>
      <c r="EQ31" s="1">
        <v>-1.15305589960158E-6</v>
      </c>
      <c r="ER31" s="1">
        <v>3.6581349982770798E-10</v>
      </c>
      <c r="ES31" s="1">
        <v>0.66810000000000302</v>
      </c>
      <c r="ET31" s="1">
        <v>0</v>
      </c>
      <c r="EU31" s="1">
        <v>0</v>
      </c>
      <c r="EV31" s="1">
        <v>0</v>
      </c>
      <c r="EW31" s="1">
        <v>18</v>
      </c>
      <c r="EX31" s="1">
        <v>2225</v>
      </c>
      <c r="EY31" s="1">
        <v>1</v>
      </c>
      <c r="EZ31" s="1">
        <v>25</v>
      </c>
      <c r="FA31" s="1">
        <v>14</v>
      </c>
      <c r="FB31" s="1">
        <v>13.8</v>
      </c>
      <c r="FC31" s="1">
        <v>2</v>
      </c>
      <c r="FD31" s="1">
        <v>511.44499999999999</v>
      </c>
      <c r="FE31" s="1">
        <v>502.78800000000001</v>
      </c>
      <c r="FF31" s="1">
        <v>33.822200000000002</v>
      </c>
      <c r="FG31" s="1">
        <v>33.590600000000002</v>
      </c>
      <c r="FH31" s="1">
        <v>30.0002</v>
      </c>
      <c r="FI31" s="1">
        <v>33.4499</v>
      </c>
      <c r="FJ31" s="1">
        <v>33.475700000000003</v>
      </c>
      <c r="FK31" s="1">
        <v>19.270399999999999</v>
      </c>
      <c r="FL31" s="1">
        <v>0</v>
      </c>
      <c r="FM31" s="1">
        <v>100</v>
      </c>
      <c r="FN31" s="1">
        <v>-999.9</v>
      </c>
      <c r="FO31" s="1">
        <v>400</v>
      </c>
      <c r="FP31" s="1">
        <v>36.009700000000002</v>
      </c>
      <c r="FQ31" s="1">
        <v>97.920599999999993</v>
      </c>
      <c r="FR31" s="1">
        <v>102.145</v>
      </c>
    </row>
    <row r="32" spans="1:174" ht="15.75" customHeight="1" x14ac:dyDescent="0.25">
      <c r="A32" s="1">
        <v>16</v>
      </c>
      <c r="B32" s="1">
        <v>1605308409.5</v>
      </c>
      <c r="C32" s="1">
        <v>4582.5</v>
      </c>
      <c r="D32" s="1" t="s">
        <v>348</v>
      </c>
      <c r="E32" s="1" t="s">
        <v>349</v>
      </c>
      <c r="F32" s="1" t="s">
        <v>292</v>
      </c>
      <c r="G32" s="1" t="s">
        <v>267</v>
      </c>
      <c r="H32" s="1">
        <v>1605308401.5</v>
      </c>
      <c r="I32" s="1">
        <f t="shared" si="0"/>
        <v>1.9335901122529036E-3</v>
      </c>
      <c r="J32" s="1">
        <f t="shared" si="1"/>
        <v>1.9335901122529036</v>
      </c>
      <c r="K32" s="1">
        <f t="shared" si="2"/>
        <v>7.9632711868043939</v>
      </c>
      <c r="L32" s="1">
        <f t="shared" si="3"/>
        <v>389.563548387097</v>
      </c>
      <c r="M32" s="1">
        <f t="shared" si="4"/>
        <v>239.50251054836153</v>
      </c>
      <c r="N32" s="1">
        <f t="shared" si="5"/>
        <v>24.367037126374299</v>
      </c>
      <c r="O32" s="1">
        <f t="shared" si="6"/>
        <v>39.634279510876901</v>
      </c>
      <c r="P32" s="1">
        <f t="shared" si="7"/>
        <v>9.2752575865738901E-2</v>
      </c>
      <c r="Q32" s="1">
        <f t="shared" si="8"/>
        <v>2.959363603515305</v>
      </c>
      <c r="R32" s="1">
        <f t="shared" si="9"/>
        <v>9.1167327524865491E-2</v>
      </c>
      <c r="S32" s="1">
        <f t="shared" si="10"/>
        <v>5.7119751175995034E-2</v>
      </c>
      <c r="T32" s="1">
        <f t="shared" si="11"/>
        <v>231.28782945284101</v>
      </c>
      <c r="U32" s="1">
        <f t="shared" si="12"/>
        <v>36.157040698149736</v>
      </c>
      <c r="V32" s="1">
        <f t="shared" si="13"/>
        <v>34.9857193548387</v>
      </c>
      <c r="W32" s="1">
        <f t="shared" si="14"/>
        <v>5.6439060715070939</v>
      </c>
      <c r="X32" s="1">
        <f t="shared" si="15"/>
        <v>62.375514663174428</v>
      </c>
      <c r="Y32" s="1">
        <f t="shared" si="16"/>
        <v>3.5839307101742617</v>
      </c>
      <c r="Z32" s="1">
        <f t="shared" si="17"/>
        <v>5.7457332889794355</v>
      </c>
      <c r="AA32" s="1">
        <f t="shared" si="18"/>
        <v>2.0599753613328322</v>
      </c>
      <c r="AB32" s="1">
        <f t="shared" si="19"/>
        <v>-85.27132395035305</v>
      </c>
      <c r="AC32" s="1">
        <f t="shared" si="20"/>
        <v>51.572217331138056</v>
      </c>
      <c r="AD32" s="1">
        <f t="shared" si="21"/>
        <v>4.0757175630084852</v>
      </c>
      <c r="AE32" s="1">
        <f t="shared" si="22"/>
        <v>201.66444039663452</v>
      </c>
      <c r="AF32" s="1">
        <v>0</v>
      </c>
      <c r="AG32" s="1">
        <v>0</v>
      </c>
      <c r="AH32" s="1">
        <f t="shared" si="23"/>
        <v>1</v>
      </c>
      <c r="AI32" s="1">
        <f t="shared" si="24"/>
        <v>0</v>
      </c>
      <c r="AJ32" s="1">
        <f t="shared" si="25"/>
        <v>52330.235027277835</v>
      </c>
      <c r="AK32" s="1" t="s">
        <v>268</v>
      </c>
      <c r="AL32" s="1">
        <v>10143.9</v>
      </c>
      <c r="AM32" s="1">
        <v>715.47692307692296</v>
      </c>
      <c r="AN32" s="1">
        <v>3262.08</v>
      </c>
      <c r="AO32" s="1">
        <f t="shared" si="26"/>
        <v>0.78066849277855754</v>
      </c>
      <c r="AP32" s="1">
        <v>-0.57774747981622299</v>
      </c>
      <c r="AQ32" s="1" t="s">
        <v>350</v>
      </c>
      <c r="AR32" s="1">
        <v>15350.8</v>
      </c>
      <c r="AS32" s="1">
        <v>918.97273076923102</v>
      </c>
      <c r="AT32" s="1">
        <v>1095.58</v>
      </c>
      <c r="AU32" s="1">
        <f t="shared" si="27"/>
        <v>0.16119979301444798</v>
      </c>
      <c r="AV32" s="1">
        <v>0.5</v>
      </c>
      <c r="AW32" s="1">
        <f t="shared" si="28"/>
        <v>1180.1684705935895</v>
      </c>
      <c r="AX32" s="1">
        <f t="shared" si="29"/>
        <v>7.9632711868043939</v>
      </c>
      <c r="AY32" s="1">
        <f t="shared" si="30"/>
        <v>95.121456590932127</v>
      </c>
      <c r="AZ32" s="1">
        <f t="shared" si="31"/>
        <v>7.2371181568041216E-3</v>
      </c>
      <c r="BA32" s="1">
        <f t="shared" si="32"/>
        <v>1.9774913744318079</v>
      </c>
      <c r="BB32" s="1" t="s">
        <v>351</v>
      </c>
      <c r="BC32" s="1">
        <v>918.97273076923102</v>
      </c>
      <c r="BD32" s="1">
        <v>673.69</v>
      </c>
      <c r="BE32" s="1">
        <f t="shared" si="33"/>
        <v>0.38508369995801306</v>
      </c>
      <c r="BF32" s="1">
        <f t="shared" si="34"/>
        <v>0.41860975427426333</v>
      </c>
      <c r="BG32" s="1">
        <f t="shared" si="35"/>
        <v>0.83700678800335349</v>
      </c>
      <c r="BH32" s="1">
        <f t="shared" si="36"/>
        <v>0.4646299384377508</v>
      </c>
      <c r="BI32" s="1">
        <f t="shared" si="37"/>
        <v>0.85074113811943752</v>
      </c>
      <c r="BJ32" s="1">
        <f t="shared" si="38"/>
        <v>0.3068787526708957</v>
      </c>
      <c r="BK32" s="1">
        <f t="shared" si="39"/>
        <v>0.6931212473291043</v>
      </c>
      <c r="BL32" s="1">
        <f t="shared" si="40"/>
        <v>1399.9803225806399</v>
      </c>
      <c r="BM32" s="1">
        <f t="shared" si="41"/>
        <v>1180.1684705935895</v>
      </c>
      <c r="BN32" s="1">
        <f t="shared" si="42"/>
        <v>0.84298932746292998</v>
      </c>
      <c r="BO32" s="1">
        <f t="shared" si="43"/>
        <v>0.19597865492585997</v>
      </c>
      <c r="BP32" s="1">
        <v>6</v>
      </c>
      <c r="BQ32" s="1">
        <v>0.5</v>
      </c>
      <c r="BR32" s="1" t="s">
        <v>271</v>
      </c>
      <c r="BS32" s="1">
        <v>2</v>
      </c>
      <c r="BT32" s="1">
        <v>1605308401.5</v>
      </c>
      <c r="BU32" s="1">
        <v>389.563548387097</v>
      </c>
      <c r="BV32" s="1">
        <v>400.02090322580602</v>
      </c>
      <c r="BW32" s="1">
        <v>35.226293548387098</v>
      </c>
      <c r="BX32" s="1">
        <v>32.988251612903198</v>
      </c>
      <c r="BY32" s="1">
        <v>389.43674193548401</v>
      </c>
      <c r="BZ32" s="1">
        <v>34.558193548387102</v>
      </c>
      <c r="CA32" s="1">
        <v>500.11848387096802</v>
      </c>
      <c r="CB32" s="1">
        <v>101.64022580645199</v>
      </c>
      <c r="CC32" s="1">
        <v>9.9990070967741998E-2</v>
      </c>
      <c r="CD32" s="1">
        <v>35.308964516129002</v>
      </c>
      <c r="CE32" s="1">
        <v>34.9857193548387</v>
      </c>
      <c r="CF32" s="1">
        <v>999.9</v>
      </c>
      <c r="CG32" s="1">
        <v>0</v>
      </c>
      <c r="CH32" s="1">
        <v>0</v>
      </c>
      <c r="CI32" s="1">
        <v>10006.814838709701</v>
      </c>
      <c r="CJ32" s="1">
        <v>0</v>
      </c>
      <c r="CK32" s="1">
        <v>236.20232258064499</v>
      </c>
      <c r="CL32" s="1">
        <v>1399.9803225806399</v>
      </c>
      <c r="CM32" s="1">
        <v>0.900000290322581</v>
      </c>
      <c r="CN32" s="1">
        <v>0.10000004516129</v>
      </c>
      <c r="CO32" s="1">
        <v>0</v>
      </c>
      <c r="CP32" s="1">
        <v>919.22016129032295</v>
      </c>
      <c r="CQ32" s="1">
        <v>4.9994800000000001</v>
      </c>
      <c r="CR32" s="1">
        <v>13185.8774193548</v>
      </c>
      <c r="CS32" s="1">
        <v>11417.4225806452</v>
      </c>
      <c r="CT32" s="1">
        <v>49.471483870967703</v>
      </c>
      <c r="CU32" s="1">
        <v>50.4593548387097</v>
      </c>
      <c r="CV32" s="1">
        <v>50.308064516129001</v>
      </c>
      <c r="CW32" s="1">
        <v>50.2153225806451</v>
      </c>
      <c r="CX32" s="1">
        <v>51.788129032258098</v>
      </c>
      <c r="CY32" s="1">
        <v>1255.48096774194</v>
      </c>
      <c r="CZ32" s="1">
        <v>139.5</v>
      </c>
      <c r="DA32" s="1">
        <v>0</v>
      </c>
      <c r="DB32" s="1">
        <v>238.30000019073501</v>
      </c>
      <c r="DC32" s="1">
        <v>0</v>
      </c>
      <c r="DD32" s="1">
        <v>918.97273076923102</v>
      </c>
      <c r="DE32" s="1">
        <v>-59.258769219056497</v>
      </c>
      <c r="DF32" s="1">
        <v>-910.12991457675002</v>
      </c>
      <c r="DG32" s="1">
        <v>13182.1115384615</v>
      </c>
      <c r="DH32" s="1">
        <v>15</v>
      </c>
      <c r="DI32" s="1">
        <v>1605307340.5</v>
      </c>
      <c r="DJ32" s="1" t="s">
        <v>333</v>
      </c>
      <c r="DK32" s="1">
        <v>1605307332</v>
      </c>
      <c r="DL32" s="1">
        <v>1605307340.5</v>
      </c>
      <c r="DM32" s="1">
        <v>9</v>
      </c>
      <c r="DN32" s="1">
        <v>-2.5999999999999999E-2</v>
      </c>
      <c r="DO32" s="1">
        <v>-0.33200000000000002</v>
      </c>
      <c r="DP32" s="1">
        <v>0.11899999999999999</v>
      </c>
      <c r="DQ32" s="1">
        <v>0.66800000000000004</v>
      </c>
      <c r="DR32" s="1">
        <v>400</v>
      </c>
      <c r="DS32" s="1">
        <v>33</v>
      </c>
      <c r="DT32" s="1">
        <v>0.1</v>
      </c>
      <c r="DU32" s="1">
        <v>0.06</v>
      </c>
      <c r="DV32" s="1">
        <v>7.9601933714189297</v>
      </c>
      <c r="DW32" s="1">
        <v>0.36055663265126497</v>
      </c>
      <c r="DX32" s="1">
        <v>3.2453440296779899E-2</v>
      </c>
      <c r="DY32" s="1">
        <v>1</v>
      </c>
      <c r="DZ32" s="1">
        <v>-10.4555774193548</v>
      </c>
      <c r="EA32" s="1">
        <v>-0.45385645161287902</v>
      </c>
      <c r="EB32" s="1">
        <v>4.0461472791249703E-2</v>
      </c>
      <c r="EC32" s="1">
        <v>0</v>
      </c>
      <c r="ED32" s="1">
        <v>2.23753838709677</v>
      </c>
      <c r="EE32" s="1">
        <v>6.3824999999993595E-2</v>
      </c>
      <c r="EF32" s="1">
        <v>4.7910589419918603E-3</v>
      </c>
      <c r="EG32" s="1">
        <v>1</v>
      </c>
      <c r="EH32" s="1">
        <v>2</v>
      </c>
      <c r="EI32" s="1">
        <v>3</v>
      </c>
      <c r="EJ32" s="1" t="s">
        <v>273</v>
      </c>
      <c r="EK32" s="1">
        <v>100</v>
      </c>
      <c r="EL32" s="1">
        <v>100</v>
      </c>
      <c r="EM32" s="1">
        <v>0.127</v>
      </c>
      <c r="EN32" s="1">
        <v>0.66810000000000003</v>
      </c>
      <c r="EO32" s="1">
        <v>0.28622543836745901</v>
      </c>
      <c r="EP32" s="1">
        <v>-1.6043650578588901E-5</v>
      </c>
      <c r="EQ32" s="1">
        <v>-1.15305589960158E-6</v>
      </c>
      <c r="ER32" s="1">
        <v>3.6581349982770798E-10</v>
      </c>
      <c r="ES32" s="1">
        <v>0.66810000000000302</v>
      </c>
      <c r="ET32" s="1">
        <v>0</v>
      </c>
      <c r="EU32" s="1">
        <v>0</v>
      </c>
      <c r="EV32" s="1">
        <v>0</v>
      </c>
      <c r="EW32" s="1">
        <v>18</v>
      </c>
      <c r="EX32" s="1">
        <v>2225</v>
      </c>
      <c r="EY32" s="1">
        <v>1</v>
      </c>
      <c r="EZ32" s="1">
        <v>25</v>
      </c>
      <c r="FA32" s="1">
        <v>18</v>
      </c>
      <c r="FB32" s="1">
        <v>17.8</v>
      </c>
      <c r="FC32" s="1">
        <v>2</v>
      </c>
      <c r="FD32" s="1">
        <v>511.56200000000001</v>
      </c>
      <c r="FE32" s="1">
        <v>502.46</v>
      </c>
      <c r="FF32" s="1">
        <v>33.908799999999999</v>
      </c>
      <c r="FG32" s="1">
        <v>33.682299999999998</v>
      </c>
      <c r="FH32" s="1">
        <v>30.0001</v>
      </c>
      <c r="FI32" s="1">
        <v>33.530999999999999</v>
      </c>
      <c r="FJ32" s="1">
        <v>33.5518</v>
      </c>
      <c r="FK32" s="1">
        <v>19.270700000000001</v>
      </c>
      <c r="FL32" s="1">
        <v>0</v>
      </c>
      <c r="FM32" s="1">
        <v>100</v>
      </c>
      <c r="FN32" s="1">
        <v>-999.9</v>
      </c>
      <c r="FO32" s="1">
        <v>400</v>
      </c>
      <c r="FP32" s="1">
        <v>34.608899999999998</v>
      </c>
      <c r="FQ32" s="1">
        <v>97.904300000000006</v>
      </c>
      <c r="FR32" s="1">
        <v>102.13</v>
      </c>
    </row>
    <row r="33" spans="1:174" ht="15.75" customHeight="1" x14ac:dyDescent="0.25">
      <c r="A33" s="1">
        <v>17</v>
      </c>
      <c r="B33" s="1">
        <v>1605308720.0999999</v>
      </c>
      <c r="C33" s="1">
        <v>4893.0999999046298</v>
      </c>
      <c r="D33" s="1" t="s">
        <v>352</v>
      </c>
      <c r="E33" s="1" t="s">
        <v>353</v>
      </c>
      <c r="F33" s="1" t="s">
        <v>354</v>
      </c>
      <c r="G33" s="1" t="s">
        <v>316</v>
      </c>
      <c r="H33" s="1">
        <v>1605308712.0999999</v>
      </c>
      <c r="I33" s="1">
        <f t="shared" si="0"/>
        <v>5.7916708618613094E-4</v>
      </c>
      <c r="J33" s="1">
        <f t="shared" si="1"/>
        <v>0.57916708618613089</v>
      </c>
      <c r="K33" s="1">
        <f t="shared" si="2"/>
        <v>2.13828895207457</v>
      </c>
      <c r="L33" s="1">
        <f t="shared" si="3"/>
        <v>397.156838709677</v>
      </c>
      <c r="M33" s="1">
        <f t="shared" si="4"/>
        <v>224.3685954710545</v>
      </c>
      <c r="N33" s="1">
        <f t="shared" si="5"/>
        <v>22.828328834771586</v>
      </c>
      <c r="O33" s="1">
        <f t="shared" si="6"/>
        <v>40.408627125414682</v>
      </c>
      <c r="P33" s="1">
        <f t="shared" si="7"/>
        <v>2.1541285574872379E-2</v>
      </c>
      <c r="Q33" s="1">
        <f t="shared" si="8"/>
        <v>2.9582380193329332</v>
      </c>
      <c r="R33" s="1">
        <f t="shared" si="9"/>
        <v>2.1454520551067571E-2</v>
      </c>
      <c r="S33" s="1">
        <f t="shared" si="10"/>
        <v>1.341684159740846E-2</v>
      </c>
      <c r="T33" s="1">
        <f t="shared" si="11"/>
        <v>231.29313634455295</v>
      </c>
      <c r="U33" s="1">
        <f t="shared" si="12"/>
        <v>36.575423576059237</v>
      </c>
      <c r="V33" s="1">
        <f t="shared" si="13"/>
        <v>35.148454838709704</v>
      </c>
      <c r="W33" s="1">
        <f t="shared" si="14"/>
        <v>5.6949724728653859</v>
      </c>
      <c r="X33" s="1">
        <f t="shared" si="15"/>
        <v>53.163027294475597</v>
      </c>
      <c r="Y33" s="1">
        <f t="shared" si="16"/>
        <v>3.0666218480850067</v>
      </c>
      <c r="Z33" s="1">
        <f t="shared" si="17"/>
        <v>5.7683356350244424</v>
      </c>
      <c r="AA33" s="1">
        <f t="shared" si="18"/>
        <v>2.6283506247803792</v>
      </c>
      <c r="AB33" s="1">
        <f t="shared" si="19"/>
        <v>-25.541268500808375</v>
      </c>
      <c r="AC33" s="1">
        <f t="shared" si="20"/>
        <v>36.934044376455411</v>
      </c>
      <c r="AD33" s="1">
        <f t="shared" si="21"/>
        <v>2.9233074463163868</v>
      </c>
      <c r="AE33" s="1">
        <f t="shared" si="22"/>
        <v>245.60921966651637</v>
      </c>
      <c r="AF33" s="1">
        <v>0</v>
      </c>
      <c r="AG33" s="1">
        <v>0</v>
      </c>
      <c r="AH33" s="1">
        <f t="shared" si="23"/>
        <v>1</v>
      </c>
      <c r="AI33" s="1">
        <f t="shared" si="24"/>
        <v>0</v>
      </c>
      <c r="AJ33" s="1">
        <f t="shared" si="25"/>
        <v>52286.251091432816</v>
      </c>
      <c r="AK33" s="1" t="s">
        <v>268</v>
      </c>
      <c r="AL33" s="1">
        <v>10143.9</v>
      </c>
      <c r="AM33" s="1">
        <v>715.47692307692296</v>
      </c>
      <c r="AN33" s="1">
        <v>3262.08</v>
      </c>
      <c r="AO33" s="1">
        <f t="shared" si="26"/>
        <v>0.78066849277855754</v>
      </c>
      <c r="AP33" s="1">
        <v>-0.57774747981622299</v>
      </c>
      <c r="AQ33" s="1" t="s">
        <v>355</v>
      </c>
      <c r="AR33" s="1">
        <v>15406.7</v>
      </c>
      <c r="AS33" s="1">
        <v>978.39626923076901</v>
      </c>
      <c r="AT33" s="1">
        <v>1088.6600000000001</v>
      </c>
      <c r="AU33" s="1">
        <f t="shared" si="27"/>
        <v>0.10128390017933153</v>
      </c>
      <c r="AV33" s="1">
        <v>0.5</v>
      </c>
      <c r="AW33" s="1">
        <f t="shared" si="28"/>
        <v>1180.1932157548601</v>
      </c>
      <c r="AX33" s="1">
        <f t="shared" si="29"/>
        <v>2.13828895207457</v>
      </c>
      <c r="AY33" s="1">
        <f t="shared" si="30"/>
        <v>59.767285928419767</v>
      </c>
      <c r="AZ33" s="1">
        <f t="shared" si="31"/>
        <v>2.3013489618762101E-3</v>
      </c>
      <c r="BA33" s="1">
        <f t="shared" si="32"/>
        <v>1.9964176143148458</v>
      </c>
      <c r="BB33" s="1" t="s">
        <v>356</v>
      </c>
      <c r="BC33" s="1">
        <v>978.39626923076901</v>
      </c>
      <c r="BD33" s="1">
        <v>647.91</v>
      </c>
      <c r="BE33" s="1">
        <f t="shared" si="33"/>
        <v>0.40485551044403223</v>
      </c>
      <c r="BF33" s="1">
        <f t="shared" si="34"/>
        <v>0.25017295693529451</v>
      </c>
      <c r="BG33" s="1">
        <f t="shared" si="35"/>
        <v>0.83139964118630383</v>
      </c>
      <c r="BH33" s="1">
        <f t="shared" si="36"/>
        <v>0.29546819667805929</v>
      </c>
      <c r="BI33" s="1">
        <f t="shared" si="37"/>
        <v>0.85345848345790354</v>
      </c>
      <c r="BJ33" s="1">
        <f t="shared" si="38"/>
        <v>0.16566862080881001</v>
      </c>
      <c r="BK33" s="1">
        <f t="shared" si="39"/>
        <v>0.83433137919118994</v>
      </c>
      <c r="BL33" s="1">
        <f t="shared" si="40"/>
        <v>1400.0093548387099</v>
      </c>
      <c r="BM33" s="1">
        <f t="shared" si="41"/>
        <v>1180.1932157548601</v>
      </c>
      <c r="BN33" s="1">
        <f t="shared" si="42"/>
        <v>0.84298952123132487</v>
      </c>
      <c r="BO33" s="1">
        <f t="shared" si="43"/>
        <v>0.1959790424626498</v>
      </c>
      <c r="BP33" s="1">
        <v>6</v>
      </c>
      <c r="BQ33" s="1">
        <v>0.5</v>
      </c>
      <c r="BR33" s="1" t="s">
        <v>271</v>
      </c>
      <c r="BS33" s="1">
        <v>2</v>
      </c>
      <c r="BT33" s="1">
        <v>1605308712.0999999</v>
      </c>
      <c r="BU33" s="1">
        <v>397.156838709677</v>
      </c>
      <c r="BV33" s="1">
        <v>399.99809677419398</v>
      </c>
      <c r="BW33" s="1">
        <v>30.1403419354839</v>
      </c>
      <c r="BX33" s="1">
        <v>29.4664580645161</v>
      </c>
      <c r="BY33" s="1">
        <v>396.94716129032298</v>
      </c>
      <c r="BZ33" s="1">
        <v>29.467706451612901</v>
      </c>
      <c r="CA33" s="1">
        <v>500.12545161290302</v>
      </c>
      <c r="CB33" s="1">
        <v>101.64480645161299</v>
      </c>
      <c r="CC33" s="1">
        <v>9.9953267741935498E-2</v>
      </c>
      <c r="CD33" s="1">
        <v>35.3800387096774</v>
      </c>
      <c r="CE33" s="1">
        <v>35.148454838709704</v>
      </c>
      <c r="CF33" s="1">
        <v>999.9</v>
      </c>
      <c r="CG33" s="1">
        <v>0</v>
      </c>
      <c r="CH33" s="1">
        <v>0</v>
      </c>
      <c r="CI33" s="1">
        <v>9999.9783870967694</v>
      </c>
      <c r="CJ33" s="1">
        <v>0</v>
      </c>
      <c r="CK33" s="1">
        <v>203.036129032258</v>
      </c>
      <c r="CL33" s="1">
        <v>1400.0093548387099</v>
      </c>
      <c r="CM33" s="1">
        <v>0.89999325806451602</v>
      </c>
      <c r="CN33" s="1">
        <v>0.100006664516129</v>
      </c>
      <c r="CO33" s="1">
        <v>0</v>
      </c>
      <c r="CP33" s="1">
        <v>978.89648387096804</v>
      </c>
      <c r="CQ33" s="1">
        <v>4.9994800000000001</v>
      </c>
      <c r="CR33" s="1">
        <v>14021.0419354839</v>
      </c>
      <c r="CS33" s="1">
        <v>11417.632258064499</v>
      </c>
      <c r="CT33" s="1">
        <v>49.637</v>
      </c>
      <c r="CU33" s="1">
        <v>50.612806451612897</v>
      </c>
      <c r="CV33" s="1">
        <v>50.447161290322597</v>
      </c>
      <c r="CW33" s="1">
        <v>50.420999999999999</v>
      </c>
      <c r="CX33" s="1">
        <v>51.911000000000001</v>
      </c>
      <c r="CY33" s="1">
        <v>1255.4980645161299</v>
      </c>
      <c r="CZ33" s="1">
        <v>139.51193548387101</v>
      </c>
      <c r="DA33" s="1">
        <v>0</v>
      </c>
      <c r="DB33" s="1">
        <v>309.700000047684</v>
      </c>
      <c r="DC33" s="1">
        <v>0</v>
      </c>
      <c r="DD33" s="1">
        <v>978.39626923076901</v>
      </c>
      <c r="DE33" s="1">
        <v>-62.143076956106597</v>
      </c>
      <c r="DF33" s="1">
        <v>-1020.64957346918</v>
      </c>
      <c r="DG33" s="1">
        <v>14013.246153846199</v>
      </c>
      <c r="DH33" s="1">
        <v>15</v>
      </c>
      <c r="DI33" s="1">
        <v>1605308598.5</v>
      </c>
      <c r="DJ33" s="1" t="s">
        <v>357</v>
      </c>
      <c r="DK33" s="1">
        <v>1605308598.5</v>
      </c>
      <c r="DL33" s="1">
        <v>1605308598.5</v>
      </c>
      <c r="DM33" s="1">
        <v>10</v>
      </c>
      <c r="DN33" s="1">
        <v>8.8999999999999996E-2</v>
      </c>
      <c r="DO33" s="1">
        <v>5.0000000000000001E-3</v>
      </c>
      <c r="DP33" s="1">
        <v>0.20799999999999999</v>
      </c>
      <c r="DQ33" s="1">
        <v>0.67300000000000004</v>
      </c>
      <c r="DR33" s="1">
        <v>400</v>
      </c>
      <c r="DS33" s="1">
        <v>33</v>
      </c>
      <c r="DT33" s="1">
        <v>0.02</v>
      </c>
      <c r="DU33" s="1">
        <v>0.02</v>
      </c>
      <c r="DV33" s="1">
        <v>2.1412846403832999</v>
      </c>
      <c r="DW33" s="1">
        <v>-0.48275615050812498</v>
      </c>
      <c r="DX33" s="1">
        <v>4.1312335469936699E-2</v>
      </c>
      <c r="DY33" s="1">
        <v>1</v>
      </c>
      <c r="DZ33" s="1">
        <v>-2.8413006451612901</v>
      </c>
      <c r="EA33" s="1">
        <v>0.62245790322580896</v>
      </c>
      <c r="EB33" s="1">
        <v>5.3882384872829897E-2</v>
      </c>
      <c r="EC33" s="1">
        <v>0</v>
      </c>
      <c r="ED33" s="1">
        <v>0.67389035483870996</v>
      </c>
      <c r="EE33" s="1">
        <v>-4.1506645161292703E-2</v>
      </c>
      <c r="EF33" s="1">
        <v>3.58139341731306E-3</v>
      </c>
      <c r="EG33" s="1">
        <v>1</v>
      </c>
      <c r="EH33" s="1">
        <v>2</v>
      </c>
      <c r="EI33" s="1">
        <v>3</v>
      </c>
      <c r="EJ33" s="1" t="s">
        <v>273</v>
      </c>
      <c r="EK33" s="1">
        <v>100</v>
      </c>
      <c r="EL33" s="1">
        <v>100</v>
      </c>
      <c r="EM33" s="1">
        <v>0.21</v>
      </c>
      <c r="EN33" s="1">
        <v>0.67259999999999998</v>
      </c>
      <c r="EO33" s="1">
        <v>0.37487489765663301</v>
      </c>
      <c r="EP33" s="1">
        <v>-1.6043650578588901E-5</v>
      </c>
      <c r="EQ33" s="1">
        <v>-1.15305589960158E-6</v>
      </c>
      <c r="ER33" s="1">
        <v>3.6581349982770798E-10</v>
      </c>
      <c r="ES33" s="1">
        <v>0.67264999999998998</v>
      </c>
      <c r="ET33" s="1">
        <v>0</v>
      </c>
      <c r="EU33" s="1">
        <v>0</v>
      </c>
      <c r="EV33" s="1">
        <v>0</v>
      </c>
      <c r="EW33" s="1">
        <v>18</v>
      </c>
      <c r="EX33" s="1">
        <v>2225</v>
      </c>
      <c r="EY33" s="1">
        <v>1</v>
      </c>
      <c r="EZ33" s="1">
        <v>25</v>
      </c>
      <c r="FA33" s="1">
        <v>2</v>
      </c>
      <c r="FB33" s="1">
        <v>2</v>
      </c>
      <c r="FC33" s="1">
        <v>2</v>
      </c>
      <c r="FD33" s="1">
        <v>506.15499999999997</v>
      </c>
      <c r="FE33" s="1">
        <v>497.61700000000002</v>
      </c>
      <c r="FF33" s="1">
        <v>33.957000000000001</v>
      </c>
      <c r="FG33" s="1">
        <v>33.780900000000003</v>
      </c>
      <c r="FH33" s="1">
        <v>30.0002</v>
      </c>
      <c r="FI33" s="1">
        <v>33.621400000000001</v>
      </c>
      <c r="FJ33" s="1">
        <v>33.644500000000001</v>
      </c>
      <c r="FK33" s="1">
        <v>19.204000000000001</v>
      </c>
      <c r="FL33" s="1">
        <v>20.634</v>
      </c>
      <c r="FM33" s="1">
        <v>100</v>
      </c>
      <c r="FN33" s="1">
        <v>-999.9</v>
      </c>
      <c r="FO33" s="1">
        <v>400</v>
      </c>
      <c r="FP33" s="1">
        <v>29.540900000000001</v>
      </c>
      <c r="FQ33" s="1">
        <v>97.8857</v>
      </c>
      <c r="FR33" s="1">
        <v>102.105</v>
      </c>
    </row>
    <row r="34" spans="1:174" ht="15.75" customHeight="1" x14ac:dyDescent="0.25">
      <c r="A34" s="1">
        <v>18</v>
      </c>
      <c r="B34" s="1">
        <v>1605308953.5999999</v>
      </c>
      <c r="C34" s="1">
        <v>5126.5999999046298</v>
      </c>
      <c r="D34" s="1" t="s">
        <v>358</v>
      </c>
      <c r="E34" s="1" t="s">
        <v>359</v>
      </c>
      <c r="F34" s="1" t="s">
        <v>354</v>
      </c>
      <c r="G34" s="1" t="s">
        <v>316</v>
      </c>
      <c r="H34" s="1">
        <v>1605308945.8499999</v>
      </c>
      <c r="I34" s="1">
        <f t="shared" si="0"/>
        <v>5.6071057509241061E-4</v>
      </c>
      <c r="J34" s="1">
        <f t="shared" si="1"/>
        <v>0.56071057509241062</v>
      </c>
      <c r="K34" s="1">
        <f t="shared" si="2"/>
        <v>3.6556457923064531</v>
      </c>
      <c r="L34" s="1">
        <f t="shared" si="3"/>
        <v>395.34513333333302</v>
      </c>
      <c r="M34" s="1">
        <f t="shared" si="4"/>
        <v>132.48319306758432</v>
      </c>
      <c r="N34" s="1">
        <f t="shared" si="5"/>
        <v>13.478537978493737</v>
      </c>
      <c r="O34" s="1">
        <f t="shared" si="6"/>
        <v>40.221512411220765</v>
      </c>
      <c r="P34" s="1">
        <f t="shared" si="7"/>
        <v>2.323854245064939E-2</v>
      </c>
      <c r="Q34" s="1">
        <f t="shared" si="8"/>
        <v>2.9591363354908773</v>
      </c>
      <c r="R34" s="1">
        <f t="shared" si="9"/>
        <v>2.3137631285459714E-2</v>
      </c>
      <c r="S34" s="1">
        <f t="shared" si="10"/>
        <v>1.4470049375288859E-2</v>
      </c>
      <c r="T34" s="1">
        <f t="shared" si="11"/>
        <v>231.29116566641542</v>
      </c>
      <c r="U34" s="1">
        <f t="shared" si="12"/>
        <v>36.683942003043754</v>
      </c>
      <c r="V34" s="1">
        <f t="shared" si="13"/>
        <v>35.43139</v>
      </c>
      <c r="W34" s="1">
        <f t="shared" si="14"/>
        <v>5.784713927236095</v>
      </c>
      <c r="X34" s="1">
        <f t="shared" si="15"/>
        <v>59.136852823485739</v>
      </c>
      <c r="Y34" s="1">
        <f t="shared" si="16"/>
        <v>3.4308960389411101</v>
      </c>
      <c r="Z34" s="1">
        <f t="shared" si="17"/>
        <v>5.8016209438500193</v>
      </c>
      <c r="AA34" s="1">
        <f t="shared" si="18"/>
        <v>2.353817888294985</v>
      </c>
      <c r="AB34" s="1">
        <f t="shared" si="19"/>
        <v>-24.727336361575308</v>
      </c>
      <c r="AC34" s="1">
        <f t="shared" si="20"/>
        <v>8.4355710488098516</v>
      </c>
      <c r="AD34" s="1">
        <f t="shared" si="21"/>
        <v>0.66872585369748716</v>
      </c>
      <c r="AE34" s="1">
        <f t="shared" si="22"/>
        <v>215.66812620734746</v>
      </c>
      <c r="AF34" s="1">
        <v>0</v>
      </c>
      <c r="AG34" s="1">
        <v>0</v>
      </c>
      <c r="AH34" s="1">
        <f t="shared" si="23"/>
        <v>1</v>
      </c>
      <c r="AI34" s="1">
        <f t="shared" si="24"/>
        <v>0</v>
      </c>
      <c r="AJ34" s="1">
        <f t="shared" si="25"/>
        <v>52293.98191142908</v>
      </c>
      <c r="AK34" s="1" t="s">
        <v>268</v>
      </c>
      <c r="AL34" s="1">
        <v>10143.9</v>
      </c>
      <c r="AM34" s="1">
        <v>715.47692307692296</v>
      </c>
      <c r="AN34" s="1">
        <v>3262.08</v>
      </c>
      <c r="AO34" s="1">
        <f t="shared" si="26"/>
        <v>0.78066849277855754</v>
      </c>
      <c r="AP34" s="1">
        <v>-0.57774747981622299</v>
      </c>
      <c r="AQ34" s="1" t="s">
        <v>360</v>
      </c>
      <c r="AR34" s="1">
        <v>15400.5</v>
      </c>
      <c r="AS34" s="1">
        <v>904.93238461538499</v>
      </c>
      <c r="AT34" s="1">
        <v>1060.57</v>
      </c>
      <c r="AU34" s="1">
        <f t="shared" si="27"/>
        <v>0.14674902682954916</v>
      </c>
      <c r="AV34" s="1">
        <v>0.5</v>
      </c>
      <c r="AW34" s="1">
        <f t="shared" si="28"/>
        <v>1180.1891315542905</v>
      </c>
      <c r="AX34" s="1">
        <f t="shared" si="29"/>
        <v>3.6556457923064531</v>
      </c>
      <c r="AY34" s="1">
        <f t="shared" si="30"/>
        <v>86.595803265201454</v>
      </c>
      <c r="AZ34" s="1">
        <f t="shared" si="31"/>
        <v>3.58704648173413E-3</v>
      </c>
      <c r="BA34" s="1">
        <f t="shared" si="32"/>
        <v>2.0757800050916022</v>
      </c>
      <c r="BB34" s="1" t="s">
        <v>361</v>
      </c>
      <c r="BC34" s="1">
        <v>904.93238461538499</v>
      </c>
      <c r="BD34" s="1">
        <v>676.53</v>
      </c>
      <c r="BE34" s="1">
        <f t="shared" si="33"/>
        <v>0.36210716878659588</v>
      </c>
      <c r="BF34" s="1">
        <f t="shared" si="34"/>
        <v>0.40526407505628309</v>
      </c>
      <c r="BG34" s="1">
        <f t="shared" si="35"/>
        <v>0.8514668059020325</v>
      </c>
      <c r="BH34" s="1">
        <f t="shared" si="36"/>
        <v>0.45100184788496167</v>
      </c>
      <c r="BI34" s="1">
        <f t="shared" si="37"/>
        <v>0.86448886359627186</v>
      </c>
      <c r="BJ34" s="1">
        <f t="shared" si="38"/>
        <v>0.30297656417098667</v>
      </c>
      <c r="BK34" s="1">
        <f t="shared" si="39"/>
        <v>0.69702343582901327</v>
      </c>
      <c r="BL34" s="1">
        <f t="shared" si="40"/>
        <v>1400.0053333333301</v>
      </c>
      <c r="BM34" s="1">
        <f t="shared" si="41"/>
        <v>1180.1891315542905</v>
      </c>
      <c r="BN34" s="1">
        <f t="shared" si="42"/>
        <v>0.84298902543773158</v>
      </c>
      <c r="BO34" s="1">
        <f t="shared" si="43"/>
        <v>0.19597805087546316</v>
      </c>
      <c r="BP34" s="1">
        <v>6</v>
      </c>
      <c r="BQ34" s="1">
        <v>0.5</v>
      </c>
      <c r="BR34" s="1" t="s">
        <v>271</v>
      </c>
      <c r="BS34" s="1">
        <v>2</v>
      </c>
      <c r="BT34" s="1">
        <v>1605308945.8499999</v>
      </c>
      <c r="BU34" s="1">
        <v>395.34513333333302</v>
      </c>
      <c r="BV34" s="1">
        <v>399.996733333333</v>
      </c>
      <c r="BW34" s="1">
        <v>33.722949999999997</v>
      </c>
      <c r="BX34" s="1">
        <v>33.072953333333302</v>
      </c>
      <c r="BY34" s="1">
        <v>395.13413333333301</v>
      </c>
      <c r="BZ34" s="1">
        <v>33.050310000000003</v>
      </c>
      <c r="CA34" s="1">
        <v>500.12726666666703</v>
      </c>
      <c r="CB34" s="1">
        <v>101.63776666666701</v>
      </c>
      <c r="CC34" s="1">
        <v>9.9953163333333303E-2</v>
      </c>
      <c r="CD34" s="1">
        <v>35.484266666666699</v>
      </c>
      <c r="CE34" s="1">
        <v>35.43139</v>
      </c>
      <c r="CF34" s="1">
        <v>999.9</v>
      </c>
      <c r="CG34" s="1">
        <v>0</v>
      </c>
      <c r="CH34" s="1">
        <v>0</v>
      </c>
      <c r="CI34" s="1">
        <v>10005.7673333333</v>
      </c>
      <c r="CJ34" s="1">
        <v>0</v>
      </c>
      <c r="CK34" s="1">
        <v>217.97139999999999</v>
      </c>
      <c r="CL34" s="1">
        <v>1400.0053333333301</v>
      </c>
      <c r="CM34" s="1">
        <v>0.90001023333333297</v>
      </c>
      <c r="CN34" s="1">
        <v>9.9989960000000003E-2</v>
      </c>
      <c r="CO34" s="1">
        <v>0</v>
      </c>
      <c r="CP34" s="1">
        <v>904.92693333333295</v>
      </c>
      <c r="CQ34" s="1">
        <v>4.9994800000000001</v>
      </c>
      <c r="CR34" s="1">
        <v>12892.403333333301</v>
      </c>
      <c r="CS34" s="1">
        <v>11417.653333333301</v>
      </c>
      <c r="CT34" s="1">
        <v>48.383099999999999</v>
      </c>
      <c r="CU34" s="1">
        <v>49.406066666666703</v>
      </c>
      <c r="CV34" s="1">
        <v>49.1497666666667</v>
      </c>
      <c r="CW34" s="1">
        <v>48.914266666666698</v>
      </c>
      <c r="CX34" s="1">
        <v>50.797600000000003</v>
      </c>
      <c r="CY34" s="1">
        <v>1255.5170000000001</v>
      </c>
      <c r="CZ34" s="1">
        <v>139.488333333333</v>
      </c>
      <c r="DA34" s="1">
        <v>0</v>
      </c>
      <c r="DB34" s="1">
        <v>232.39999985694899</v>
      </c>
      <c r="DC34" s="1">
        <v>0</v>
      </c>
      <c r="DD34" s="1">
        <v>904.93238461538499</v>
      </c>
      <c r="DE34" s="1">
        <v>-19.284991452684402</v>
      </c>
      <c r="DF34" s="1">
        <v>-319.835897458224</v>
      </c>
      <c r="DG34" s="1">
        <v>12892.246153846199</v>
      </c>
      <c r="DH34" s="1">
        <v>15</v>
      </c>
      <c r="DI34" s="1">
        <v>1605308598.5</v>
      </c>
      <c r="DJ34" s="1" t="s">
        <v>357</v>
      </c>
      <c r="DK34" s="1">
        <v>1605308598.5</v>
      </c>
      <c r="DL34" s="1">
        <v>1605308598.5</v>
      </c>
      <c r="DM34" s="1">
        <v>10</v>
      </c>
      <c r="DN34" s="1">
        <v>8.8999999999999996E-2</v>
      </c>
      <c r="DO34" s="1">
        <v>5.0000000000000001E-3</v>
      </c>
      <c r="DP34" s="1">
        <v>0.20799999999999999</v>
      </c>
      <c r="DQ34" s="1">
        <v>0.67300000000000004</v>
      </c>
      <c r="DR34" s="1">
        <v>400</v>
      </c>
      <c r="DS34" s="1">
        <v>33</v>
      </c>
      <c r="DT34" s="1">
        <v>0.02</v>
      </c>
      <c r="DU34" s="1">
        <v>0.02</v>
      </c>
      <c r="DV34" s="1">
        <v>3.6558932148740602</v>
      </c>
      <c r="DW34" s="1">
        <v>-3.0553042606064201E-2</v>
      </c>
      <c r="DX34" s="1">
        <v>1.50077991953196E-2</v>
      </c>
      <c r="DY34" s="1">
        <v>1</v>
      </c>
      <c r="DZ34" s="1">
        <v>-4.6525896774193596</v>
      </c>
      <c r="EA34" s="1">
        <v>1.9297258064531701E-2</v>
      </c>
      <c r="EB34" s="1">
        <v>1.8113347864591001E-2</v>
      </c>
      <c r="EC34" s="1">
        <v>1</v>
      </c>
      <c r="ED34" s="1">
        <v>0.64995432258064501</v>
      </c>
      <c r="EE34" s="1">
        <v>-2.49387096776035E-4</v>
      </c>
      <c r="EF34" s="1">
        <v>9.43275329665008E-4</v>
      </c>
      <c r="EG34" s="1">
        <v>1</v>
      </c>
      <c r="EH34" s="1">
        <v>3</v>
      </c>
      <c r="EI34" s="1">
        <v>3</v>
      </c>
      <c r="EJ34" s="1" t="s">
        <v>300</v>
      </c>
      <c r="EK34" s="1">
        <v>100</v>
      </c>
      <c r="EL34" s="1">
        <v>100</v>
      </c>
      <c r="EM34" s="1">
        <v>0.21099999999999999</v>
      </c>
      <c r="EN34" s="1">
        <v>0.67259999999999998</v>
      </c>
      <c r="EO34" s="1">
        <v>0.37487489765663301</v>
      </c>
      <c r="EP34" s="1">
        <v>-1.6043650578588901E-5</v>
      </c>
      <c r="EQ34" s="1">
        <v>-1.15305589960158E-6</v>
      </c>
      <c r="ER34" s="1">
        <v>3.6581349982770798E-10</v>
      </c>
      <c r="ES34" s="1">
        <v>0.67264999999998998</v>
      </c>
      <c r="ET34" s="1">
        <v>0</v>
      </c>
      <c r="EU34" s="1">
        <v>0</v>
      </c>
      <c r="EV34" s="1">
        <v>0</v>
      </c>
      <c r="EW34" s="1">
        <v>18</v>
      </c>
      <c r="EX34" s="1">
        <v>2225</v>
      </c>
      <c r="EY34" s="1">
        <v>1</v>
      </c>
      <c r="EZ34" s="1">
        <v>25</v>
      </c>
      <c r="FA34" s="1">
        <v>5.9</v>
      </c>
      <c r="FB34" s="1">
        <v>5.9</v>
      </c>
      <c r="FC34" s="1">
        <v>2</v>
      </c>
      <c r="FD34" s="1">
        <v>509.69200000000001</v>
      </c>
      <c r="FE34" s="1">
        <v>501.54199999999997</v>
      </c>
      <c r="FF34" s="1">
        <v>34.0518</v>
      </c>
      <c r="FG34" s="1">
        <v>33.853900000000003</v>
      </c>
      <c r="FH34" s="1">
        <v>30.0001</v>
      </c>
      <c r="FI34" s="1">
        <v>33.697000000000003</v>
      </c>
      <c r="FJ34" s="1">
        <v>33.716900000000003</v>
      </c>
      <c r="FK34" s="1">
        <v>19.273399999999999</v>
      </c>
      <c r="FL34" s="1">
        <v>0</v>
      </c>
      <c r="FM34" s="1">
        <v>100</v>
      </c>
      <c r="FN34" s="1">
        <v>-999.9</v>
      </c>
      <c r="FO34" s="1">
        <v>400</v>
      </c>
      <c r="FP34" s="1">
        <v>37.459200000000003</v>
      </c>
      <c r="FQ34" s="1">
        <v>97.874899999999997</v>
      </c>
      <c r="FR34" s="1">
        <v>102.08799999999999</v>
      </c>
    </row>
    <row r="35" spans="1:174" ht="15.75" customHeight="1" x14ac:dyDescent="0.25">
      <c r="A35" s="1">
        <v>19</v>
      </c>
      <c r="B35" s="1">
        <v>1605309283.5999999</v>
      </c>
      <c r="C35" s="1">
        <v>5456.5999999046298</v>
      </c>
      <c r="D35" s="1" t="s">
        <v>362</v>
      </c>
      <c r="E35" s="1" t="s">
        <v>363</v>
      </c>
      <c r="F35" s="1" t="s">
        <v>364</v>
      </c>
      <c r="G35" s="1" t="s">
        <v>337</v>
      </c>
      <c r="H35" s="1">
        <v>1605309275.5999999</v>
      </c>
      <c r="I35" s="1">
        <f t="shared" si="0"/>
        <v>2.2199484029628313E-3</v>
      </c>
      <c r="J35" s="1">
        <f t="shared" si="1"/>
        <v>2.2199484029628311</v>
      </c>
      <c r="K35" s="1">
        <f t="shared" si="2"/>
        <v>11.280315754415318</v>
      </c>
      <c r="L35" s="1">
        <f t="shared" si="3"/>
        <v>385.41638709677397</v>
      </c>
      <c r="M35" s="1">
        <f t="shared" si="4"/>
        <v>211.20023801523016</v>
      </c>
      <c r="N35" s="1">
        <f t="shared" si="5"/>
        <v>21.486169652546202</v>
      </c>
      <c r="O35" s="1">
        <f t="shared" si="6"/>
        <v>39.209813198390115</v>
      </c>
      <c r="P35" s="1">
        <f t="shared" si="7"/>
        <v>0.11164634193429214</v>
      </c>
      <c r="Q35" s="1">
        <f t="shared" si="8"/>
        <v>2.9585784372351416</v>
      </c>
      <c r="R35" s="1">
        <f t="shared" si="9"/>
        <v>0.10935747567735002</v>
      </c>
      <c r="S35" s="1">
        <f t="shared" si="10"/>
        <v>6.8550159554236892E-2</v>
      </c>
      <c r="T35" s="1">
        <f t="shared" si="11"/>
        <v>231.28995167533378</v>
      </c>
      <c r="U35" s="1">
        <f t="shared" si="12"/>
        <v>35.843868219119251</v>
      </c>
      <c r="V35" s="1">
        <f t="shared" si="13"/>
        <v>34.846003225806498</v>
      </c>
      <c r="W35" s="1">
        <f t="shared" si="14"/>
        <v>5.6003811389630949</v>
      </c>
      <c r="X35" s="1">
        <f t="shared" si="15"/>
        <v>64.002093593915106</v>
      </c>
      <c r="Y35" s="1">
        <f t="shared" si="16"/>
        <v>3.6288725256738279</v>
      </c>
      <c r="Z35" s="1">
        <f t="shared" si="17"/>
        <v>5.6699278443898224</v>
      </c>
      <c r="AA35" s="1">
        <f t="shared" si="18"/>
        <v>1.971508613289267</v>
      </c>
      <c r="AB35" s="1">
        <f t="shared" si="19"/>
        <v>-97.899724570660865</v>
      </c>
      <c r="AC35" s="1">
        <f t="shared" si="20"/>
        <v>35.53724182177568</v>
      </c>
      <c r="AD35" s="1">
        <f t="shared" si="21"/>
        <v>2.804037653528193</v>
      </c>
      <c r="AE35" s="1">
        <f t="shared" si="22"/>
        <v>171.73150657997678</v>
      </c>
      <c r="AF35" s="1">
        <v>0</v>
      </c>
      <c r="AG35" s="1">
        <v>0</v>
      </c>
      <c r="AH35" s="1">
        <f t="shared" si="23"/>
        <v>1</v>
      </c>
      <c r="AI35" s="1">
        <f t="shared" si="24"/>
        <v>0</v>
      </c>
      <c r="AJ35" s="1">
        <f t="shared" si="25"/>
        <v>52348.533048895464</v>
      </c>
      <c r="AK35" s="1" t="s">
        <v>268</v>
      </c>
      <c r="AL35" s="1">
        <v>10143.9</v>
      </c>
      <c r="AM35" s="1">
        <v>715.47692307692296</v>
      </c>
      <c r="AN35" s="1">
        <v>3262.08</v>
      </c>
      <c r="AO35" s="1">
        <f t="shared" si="26"/>
        <v>0.78066849277855754</v>
      </c>
      <c r="AP35" s="1">
        <v>-0.57774747981622299</v>
      </c>
      <c r="AQ35" s="1" t="s">
        <v>365</v>
      </c>
      <c r="AR35" s="1">
        <v>15411.8</v>
      </c>
      <c r="AS35" s="1">
        <v>779.96476923076898</v>
      </c>
      <c r="AT35" s="1">
        <v>991.08</v>
      </c>
      <c r="AU35" s="1">
        <f t="shared" si="27"/>
        <v>0.21301532749044583</v>
      </c>
      <c r="AV35" s="1">
        <v>0.5</v>
      </c>
      <c r="AW35" s="1">
        <f t="shared" si="28"/>
        <v>1180.1817789736954</v>
      </c>
      <c r="AX35" s="1">
        <f t="shared" si="29"/>
        <v>11.280315754415318</v>
      </c>
      <c r="AY35" s="1">
        <f t="shared" si="30"/>
        <v>125.69840407316934</v>
      </c>
      <c r="AZ35" s="1">
        <f t="shared" si="31"/>
        <v>1.0047658289169231E-2</v>
      </c>
      <c r="BA35" s="1">
        <f t="shared" si="32"/>
        <v>2.2914396416030995</v>
      </c>
      <c r="BB35" s="1" t="s">
        <v>366</v>
      </c>
      <c r="BC35" s="1">
        <v>779.96476923076898</v>
      </c>
      <c r="BD35" s="1">
        <v>608.97</v>
      </c>
      <c r="BE35" s="1">
        <f t="shared" si="33"/>
        <v>0.38554909795374748</v>
      </c>
      <c r="BF35" s="1">
        <f t="shared" si="34"/>
        <v>0.55249857572225547</v>
      </c>
      <c r="BG35" s="1">
        <f t="shared" si="35"/>
        <v>0.85597657089227375</v>
      </c>
      <c r="BH35" s="1">
        <f t="shared" si="36"/>
        <v>0.766011878844716</v>
      </c>
      <c r="BI35" s="1">
        <f t="shared" si="37"/>
        <v>0.89177619416997123</v>
      </c>
      <c r="BJ35" s="1">
        <f t="shared" si="38"/>
        <v>0.43137212208880499</v>
      </c>
      <c r="BK35" s="1">
        <f t="shared" si="39"/>
        <v>0.56862787791119507</v>
      </c>
      <c r="BL35" s="1">
        <f t="shared" si="40"/>
        <v>1399.9964516129</v>
      </c>
      <c r="BM35" s="1">
        <f t="shared" si="41"/>
        <v>1180.1817789736954</v>
      </c>
      <c r="BN35" s="1">
        <f t="shared" si="42"/>
        <v>0.84298912158958561</v>
      </c>
      <c r="BO35" s="1">
        <f t="shared" si="43"/>
        <v>0.19597824317917123</v>
      </c>
      <c r="BP35" s="1">
        <v>6</v>
      </c>
      <c r="BQ35" s="1">
        <v>0.5</v>
      </c>
      <c r="BR35" s="1" t="s">
        <v>271</v>
      </c>
      <c r="BS35" s="1">
        <v>2</v>
      </c>
      <c r="BT35" s="1">
        <v>1605309275.5999999</v>
      </c>
      <c r="BU35" s="1">
        <v>385.41638709677397</v>
      </c>
      <c r="BV35" s="1">
        <v>399.97580645161298</v>
      </c>
      <c r="BW35" s="1">
        <v>35.670329032258103</v>
      </c>
      <c r="BX35" s="1">
        <v>33.102064516128998</v>
      </c>
      <c r="BY35" s="1">
        <v>385.19799999999998</v>
      </c>
      <c r="BZ35" s="1">
        <v>34.997667741935501</v>
      </c>
      <c r="CA35" s="1">
        <v>500.12654838709699</v>
      </c>
      <c r="CB35" s="1">
        <v>101.633677419355</v>
      </c>
      <c r="CC35" s="1">
        <v>9.9965754838709703E-2</v>
      </c>
      <c r="CD35" s="1">
        <v>35.068803225806398</v>
      </c>
      <c r="CE35" s="1">
        <v>34.846003225806498</v>
      </c>
      <c r="CF35" s="1">
        <v>999.9</v>
      </c>
      <c r="CG35" s="1">
        <v>0</v>
      </c>
      <c r="CH35" s="1">
        <v>0</v>
      </c>
      <c r="CI35" s="1">
        <v>10003.004516129</v>
      </c>
      <c r="CJ35" s="1">
        <v>0</v>
      </c>
      <c r="CK35" s="1">
        <v>228.391032258064</v>
      </c>
      <c r="CL35" s="1">
        <v>1399.9964516129</v>
      </c>
      <c r="CM35" s="1">
        <v>0.90000532258064503</v>
      </c>
      <c r="CN35" s="1">
        <v>9.9994458064516095E-2</v>
      </c>
      <c r="CO35" s="1">
        <v>0</v>
      </c>
      <c r="CP35" s="1">
        <v>779.99948387096799</v>
      </c>
      <c r="CQ35" s="1">
        <v>4.9994800000000001</v>
      </c>
      <c r="CR35" s="1">
        <v>11108.583870967699</v>
      </c>
      <c r="CS35" s="1">
        <v>11417.5677419355</v>
      </c>
      <c r="CT35" s="1">
        <v>46.795999999999999</v>
      </c>
      <c r="CU35" s="1">
        <v>47.893000000000001</v>
      </c>
      <c r="CV35" s="1">
        <v>47.495935483871001</v>
      </c>
      <c r="CW35" s="1">
        <v>47.515935483870997</v>
      </c>
      <c r="CX35" s="1">
        <v>49.289935483870899</v>
      </c>
      <c r="CY35" s="1">
        <v>1255.50451612903</v>
      </c>
      <c r="CZ35" s="1">
        <v>139.491935483871</v>
      </c>
      <c r="DA35" s="1">
        <v>0</v>
      </c>
      <c r="DB35" s="1">
        <v>329</v>
      </c>
      <c r="DC35" s="1">
        <v>0</v>
      </c>
      <c r="DD35" s="1">
        <v>779.96476923076898</v>
      </c>
      <c r="DE35" s="1">
        <v>-7.8765128190765203</v>
      </c>
      <c r="DF35" s="1">
        <v>-144.92649570947401</v>
      </c>
      <c r="DG35" s="1">
        <v>11107.919230769199</v>
      </c>
      <c r="DH35" s="1">
        <v>15</v>
      </c>
      <c r="DI35" s="1">
        <v>1605308598.5</v>
      </c>
      <c r="DJ35" s="1" t="s">
        <v>357</v>
      </c>
      <c r="DK35" s="1">
        <v>1605308598.5</v>
      </c>
      <c r="DL35" s="1">
        <v>1605308598.5</v>
      </c>
      <c r="DM35" s="1">
        <v>10</v>
      </c>
      <c r="DN35" s="1">
        <v>8.8999999999999996E-2</v>
      </c>
      <c r="DO35" s="1">
        <v>5.0000000000000001E-3</v>
      </c>
      <c r="DP35" s="1">
        <v>0.20799999999999999</v>
      </c>
      <c r="DQ35" s="1">
        <v>0.67300000000000004</v>
      </c>
      <c r="DR35" s="1">
        <v>400</v>
      </c>
      <c r="DS35" s="1">
        <v>33</v>
      </c>
      <c r="DT35" s="1">
        <v>0.02</v>
      </c>
      <c r="DU35" s="1">
        <v>0.02</v>
      </c>
      <c r="DV35" s="1">
        <v>11.274864465462599</v>
      </c>
      <c r="DW35" s="1">
        <v>0.49737130960242398</v>
      </c>
      <c r="DX35" s="1">
        <v>4.1092700488856E-2</v>
      </c>
      <c r="DY35" s="1">
        <v>1</v>
      </c>
      <c r="DZ35" s="1">
        <v>-14.5555129032258</v>
      </c>
      <c r="EA35" s="1">
        <v>-0.64670806451610896</v>
      </c>
      <c r="EB35" s="1">
        <v>5.3671652528310097E-2</v>
      </c>
      <c r="EC35" s="1">
        <v>0</v>
      </c>
      <c r="ED35" s="1">
        <v>2.56742580645161</v>
      </c>
      <c r="EE35" s="1">
        <v>0.10127177419354801</v>
      </c>
      <c r="EF35" s="1">
        <v>7.5894905155168097E-3</v>
      </c>
      <c r="EG35" s="1">
        <v>1</v>
      </c>
      <c r="EH35" s="1">
        <v>2</v>
      </c>
      <c r="EI35" s="1">
        <v>3</v>
      </c>
      <c r="EJ35" s="1" t="s">
        <v>273</v>
      </c>
      <c r="EK35" s="1">
        <v>100</v>
      </c>
      <c r="EL35" s="1">
        <v>100</v>
      </c>
      <c r="EM35" s="1">
        <v>0.219</v>
      </c>
      <c r="EN35" s="1">
        <v>0.67259999999999998</v>
      </c>
      <c r="EO35" s="1">
        <v>0.37487489765663301</v>
      </c>
      <c r="EP35" s="1">
        <v>-1.6043650578588901E-5</v>
      </c>
      <c r="EQ35" s="1">
        <v>-1.15305589960158E-6</v>
      </c>
      <c r="ER35" s="1">
        <v>3.6581349982770798E-10</v>
      </c>
      <c r="ES35" s="1">
        <v>0.67264999999998998</v>
      </c>
      <c r="ET35" s="1">
        <v>0</v>
      </c>
      <c r="EU35" s="1">
        <v>0</v>
      </c>
      <c r="EV35" s="1">
        <v>0</v>
      </c>
      <c r="EW35" s="1">
        <v>18</v>
      </c>
      <c r="EX35" s="1">
        <v>2225</v>
      </c>
      <c r="EY35" s="1">
        <v>1</v>
      </c>
      <c r="EZ35" s="1">
        <v>25</v>
      </c>
      <c r="FA35" s="1">
        <v>11.4</v>
      </c>
      <c r="FB35" s="1">
        <v>11.4</v>
      </c>
      <c r="FC35" s="1">
        <v>2</v>
      </c>
      <c r="FD35" s="1">
        <v>510.44499999999999</v>
      </c>
      <c r="FE35" s="1">
        <v>501.98599999999999</v>
      </c>
      <c r="FF35" s="1">
        <v>33.930799999999998</v>
      </c>
      <c r="FG35" s="1">
        <v>33.847900000000003</v>
      </c>
      <c r="FH35" s="1">
        <v>30.0001</v>
      </c>
      <c r="FI35" s="1">
        <v>33.7151</v>
      </c>
      <c r="FJ35" s="1">
        <v>33.738100000000003</v>
      </c>
      <c r="FK35" s="1">
        <v>19.273199999999999</v>
      </c>
      <c r="FL35" s="1">
        <v>0</v>
      </c>
      <c r="FM35" s="1">
        <v>100</v>
      </c>
      <c r="FN35" s="1">
        <v>-999.9</v>
      </c>
      <c r="FO35" s="1">
        <v>400</v>
      </c>
      <c r="FP35" s="1">
        <v>33.671999999999997</v>
      </c>
      <c r="FQ35" s="1">
        <v>97.878900000000002</v>
      </c>
      <c r="FR35" s="1">
        <v>102.08799999999999</v>
      </c>
    </row>
    <row r="36" spans="1:174" ht="15.75" customHeight="1" x14ac:dyDescent="0.25">
      <c r="A36" s="1">
        <v>20</v>
      </c>
      <c r="B36" s="1">
        <v>1605309565.5999999</v>
      </c>
      <c r="C36" s="1">
        <v>5738.5999999046298</v>
      </c>
      <c r="D36" s="1" t="s">
        <v>367</v>
      </c>
      <c r="E36" s="1" t="s">
        <v>368</v>
      </c>
      <c r="F36" s="1" t="s">
        <v>364</v>
      </c>
      <c r="G36" s="1" t="s">
        <v>337</v>
      </c>
      <c r="H36" s="1">
        <v>1605309557.5999999</v>
      </c>
      <c r="I36" s="1">
        <f t="shared" si="0"/>
        <v>2.1230522161238235E-3</v>
      </c>
      <c r="J36" s="1">
        <f t="shared" si="1"/>
        <v>2.1230522161238237</v>
      </c>
      <c r="K36" s="1">
        <f t="shared" si="2"/>
        <v>11.006022782264122</v>
      </c>
      <c r="L36" s="1">
        <f t="shared" si="3"/>
        <v>385.80467741935502</v>
      </c>
      <c r="M36" s="1">
        <f t="shared" si="4"/>
        <v>203.58083192346672</v>
      </c>
      <c r="N36" s="1">
        <f t="shared" si="5"/>
        <v>20.711991762539924</v>
      </c>
      <c r="O36" s="1">
        <f t="shared" si="6"/>
        <v>39.251157513999523</v>
      </c>
      <c r="P36" s="1">
        <f t="shared" si="7"/>
        <v>0.10383402239700504</v>
      </c>
      <c r="Q36" s="1">
        <f t="shared" si="8"/>
        <v>2.95793891198098</v>
      </c>
      <c r="R36" s="1">
        <f t="shared" si="9"/>
        <v>0.10185078509484526</v>
      </c>
      <c r="S36" s="1">
        <f t="shared" si="10"/>
        <v>6.3831771613048038E-2</v>
      </c>
      <c r="T36" s="1">
        <f t="shared" si="11"/>
        <v>231.29103420305606</v>
      </c>
      <c r="U36" s="1">
        <f t="shared" si="12"/>
        <v>35.788364576863877</v>
      </c>
      <c r="V36" s="1">
        <f t="shared" si="13"/>
        <v>34.985506451612899</v>
      </c>
      <c r="W36" s="1">
        <f t="shared" si="14"/>
        <v>5.6438395240213453</v>
      </c>
      <c r="X36" s="1">
        <f t="shared" si="15"/>
        <v>64.125242303975327</v>
      </c>
      <c r="Y36" s="1">
        <f t="shared" si="16"/>
        <v>3.619677329441247</v>
      </c>
      <c r="Z36" s="1">
        <f t="shared" si="17"/>
        <v>5.6446996524126218</v>
      </c>
      <c r="AA36" s="1">
        <f t="shared" si="18"/>
        <v>2.0241621945800983</v>
      </c>
      <c r="AB36" s="1">
        <f t="shared" si="19"/>
        <v>-93.626602731060615</v>
      </c>
      <c r="AC36" s="1">
        <f t="shared" si="20"/>
        <v>0.43879531430995411</v>
      </c>
      <c r="AD36" s="1">
        <f t="shared" si="21"/>
        <v>3.4640220428980115E-2</v>
      </c>
      <c r="AE36" s="1">
        <f t="shared" si="22"/>
        <v>138.13786700673435</v>
      </c>
      <c r="AF36" s="1">
        <v>0</v>
      </c>
      <c r="AG36" s="1">
        <v>0</v>
      </c>
      <c r="AH36" s="1">
        <f t="shared" si="23"/>
        <v>1</v>
      </c>
      <c r="AI36" s="1">
        <f t="shared" si="24"/>
        <v>0</v>
      </c>
      <c r="AJ36" s="1">
        <f t="shared" si="25"/>
        <v>52344.109985323492</v>
      </c>
      <c r="AK36" s="1" t="s">
        <v>268</v>
      </c>
      <c r="AL36" s="1">
        <v>10143.9</v>
      </c>
      <c r="AM36" s="1">
        <v>715.47692307692296</v>
      </c>
      <c r="AN36" s="1">
        <v>3262.08</v>
      </c>
      <c r="AO36" s="1">
        <f t="shared" si="26"/>
        <v>0.78066849277855754</v>
      </c>
      <c r="AP36" s="1">
        <v>-0.57774747981622299</v>
      </c>
      <c r="AQ36" s="1" t="s">
        <v>369</v>
      </c>
      <c r="AR36" s="1">
        <v>15422.8</v>
      </c>
      <c r="AS36" s="1">
        <v>781.47068000000002</v>
      </c>
      <c r="AT36" s="1">
        <v>999.23</v>
      </c>
      <c r="AU36" s="1">
        <f t="shared" si="27"/>
        <v>0.2179271238853917</v>
      </c>
      <c r="AV36" s="1">
        <v>0.5</v>
      </c>
      <c r="AW36" s="1">
        <f t="shared" si="28"/>
        <v>1180.1845467157527</v>
      </c>
      <c r="AX36" s="1">
        <f t="shared" si="29"/>
        <v>11.006022782264122</v>
      </c>
      <c r="AY36" s="1">
        <f t="shared" si="30"/>
        <v>128.59711195987435</v>
      </c>
      <c r="AZ36" s="1">
        <f t="shared" si="31"/>
        <v>9.8152194030297658E-3</v>
      </c>
      <c r="BA36" s="1">
        <f t="shared" si="32"/>
        <v>2.2645937371776266</v>
      </c>
      <c r="BB36" s="1" t="s">
        <v>370</v>
      </c>
      <c r="BC36" s="1">
        <v>781.47068000000002</v>
      </c>
      <c r="BD36" s="1">
        <v>603.4</v>
      </c>
      <c r="BE36" s="1">
        <f t="shared" si="33"/>
        <v>0.39613502396845579</v>
      </c>
      <c r="BF36" s="1">
        <f t="shared" si="34"/>
        <v>0.55013344112371465</v>
      </c>
      <c r="BG36" s="1">
        <f t="shared" si="35"/>
        <v>0.85111784795462408</v>
      </c>
      <c r="BH36" s="1">
        <f t="shared" si="36"/>
        <v>0.76742540507862977</v>
      </c>
      <c r="BI36" s="1">
        <f t="shared" si="37"/>
        <v>0.88857585247799176</v>
      </c>
      <c r="BJ36" s="1">
        <f t="shared" si="38"/>
        <v>0.42477667668101049</v>
      </c>
      <c r="BK36" s="1">
        <f t="shared" si="39"/>
        <v>0.57522332331898951</v>
      </c>
      <c r="BL36" s="1">
        <f t="shared" si="40"/>
        <v>1399.9993548387099</v>
      </c>
      <c r="BM36" s="1">
        <f t="shared" si="41"/>
        <v>1180.1845467157527</v>
      </c>
      <c r="BN36" s="1">
        <f t="shared" si="42"/>
        <v>0.84298935041417822</v>
      </c>
      <c r="BO36" s="1">
        <f t="shared" si="43"/>
        <v>0.19597870082835653</v>
      </c>
      <c r="BP36" s="1">
        <v>6</v>
      </c>
      <c r="BQ36" s="1">
        <v>0.5</v>
      </c>
      <c r="BR36" s="1" t="s">
        <v>271</v>
      </c>
      <c r="BS36" s="1">
        <v>2</v>
      </c>
      <c r="BT36" s="1">
        <v>1605309557.5999999</v>
      </c>
      <c r="BU36" s="1">
        <v>385.80467741935502</v>
      </c>
      <c r="BV36" s="1">
        <v>399.99116129032302</v>
      </c>
      <c r="BW36" s="1">
        <v>35.578274193548403</v>
      </c>
      <c r="BX36" s="1">
        <v>33.1218838709677</v>
      </c>
      <c r="BY36" s="1">
        <v>385.58651612903202</v>
      </c>
      <c r="BZ36" s="1">
        <v>34.905622580645201</v>
      </c>
      <c r="CA36" s="1">
        <v>500.12841935483902</v>
      </c>
      <c r="CB36" s="1">
        <v>101.638419354839</v>
      </c>
      <c r="CC36" s="1">
        <v>9.99985838709678E-2</v>
      </c>
      <c r="CD36" s="1">
        <v>34.988258064516103</v>
      </c>
      <c r="CE36" s="1">
        <v>34.985506451612899</v>
      </c>
      <c r="CF36" s="1">
        <v>999.9</v>
      </c>
      <c r="CG36" s="1">
        <v>0</v>
      </c>
      <c r="CH36" s="1">
        <v>0</v>
      </c>
      <c r="CI36" s="1">
        <v>9998.9103225806502</v>
      </c>
      <c r="CJ36" s="1">
        <v>0</v>
      </c>
      <c r="CK36" s="1">
        <v>210.00274193548401</v>
      </c>
      <c r="CL36" s="1">
        <v>1399.9993548387099</v>
      </c>
      <c r="CM36" s="1">
        <v>0.89999667741935496</v>
      </c>
      <c r="CN36" s="1">
        <v>0.10000329677419401</v>
      </c>
      <c r="CO36" s="1">
        <v>0</v>
      </c>
      <c r="CP36" s="1">
        <v>781.69096774193497</v>
      </c>
      <c r="CQ36" s="1">
        <v>4.9994800000000001</v>
      </c>
      <c r="CR36" s="1">
        <v>11088.2870967742</v>
      </c>
      <c r="CS36" s="1">
        <v>11417.5741935484</v>
      </c>
      <c r="CT36" s="1">
        <v>45.9796774193548</v>
      </c>
      <c r="CU36" s="1">
        <v>47.140999999999998</v>
      </c>
      <c r="CV36" s="1">
        <v>46.675064516128998</v>
      </c>
      <c r="CW36" s="1">
        <v>46.776000000000003</v>
      </c>
      <c r="CX36" s="1">
        <v>48.515999999999998</v>
      </c>
      <c r="CY36" s="1">
        <v>1255.4964516129</v>
      </c>
      <c r="CZ36" s="1">
        <v>139.50290322580599</v>
      </c>
      <c r="DA36" s="1">
        <v>0</v>
      </c>
      <c r="DB36" s="1">
        <v>281.10000014305098</v>
      </c>
      <c r="DC36" s="1">
        <v>0</v>
      </c>
      <c r="DD36" s="1">
        <v>781.47068000000002</v>
      </c>
      <c r="DE36" s="1">
        <v>-14.428923048838399</v>
      </c>
      <c r="DF36" s="1">
        <v>-289.93846094379899</v>
      </c>
      <c r="DG36" s="1">
        <v>11084.696</v>
      </c>
      <c r="DH36" s="1">
        <v>15</v>
      </c>
      <c r="DI36" s="1">
        <v>1605308598.5</v>
      </c>
      <c r="DJ36" s="1" t="s">
        <v>357</v>
      </c>
      <c r="DK36" s="1">
        <v>1605308598.5</v>
      </c>
      <c r="DL36" s="1">
        <v>1605308598.5</v>
      </c>
      <c r="DM36" s="1">
        <v>10</v>
      </c>
      <c r="DN36" s="1">
        <v>8.8999999999999996E-2</v>
      </c>
      <c r="DO36" s="1">
        <v>5.0000000000000001E-3</v>
      </c>
      <c r="DP36" s="1">
        <v>0.20799999999999999</v>
      </c>
      <c r="DQ36" s="1">
        <v>0.67300000000000004</v>
      </c>
      <c r="DR36" s="1">
        <v>400</v>
      </c>
      <c r="DS36" s="1">
        <v>33</v>
      </c>
      <c r="DT36" s="1">
        <v>0.02</v>
      </c>
      <c r="DU36" s="1">
        <v>0.02</v>
      </c>
      <c r="DV36" s="1">
        <v>11.006711609418</v>
      </c>
      <c r="DW36" s="1">
        <v>3.4756019849906498E-2</v>
      </c>
      <c r="DX36" s="1">
        <v>1.52400765049345E-2</v>
      </c>
      <c r="DY36" s="1">
        <v>1</v>
      </c>
      <c r="DZ36" s="1">
        <v>-14.187016129032299</v>
      </c>
      <c r="EA36" s="1">
        <v>-3.9232258064525502E-2</v>
      </c>
      <c r="EB36" s="1">
        <v>1.8222338236956698E-2</v>
      </c>
      <c r="EC36" s="1">
        <v>1</v>
      </c>
      <c r="ED36" s="1">
        <v>2.4566729032258099</v>
      </c>
      <c r="EE36" s="1">
        <v>-3.3470322580650899E-2</v>
      </c>
      <c r="EF36" s="1">
        <v>2.9622508808264799E-3</v>
      </c>
      <c r="EG36" s="1">
        <v>1</v>
      </c>
      <c r="EH36" s="1">
        <v>3</v>
      </c>
      <c r="EI36" s="1">
        <v>3</v>
      </c>
      <c r="EJ36" s="1" t="s">
        <v>300</v>
      </c>
      <c r="EK36" s="1">
        <v>100</v>
      </c>
      <c r="EL36" s="1">
        <v>100</v>
      </c>
      <c r="EM36" s="1">
        <v>0.219</v>
      </c>
      <c r="EN36" s="1">
        <v>0.67269999999999996</v>
      </c>
      <c r="EO36" s="1">
        <v>0.37487489765663301</v>
      </c>
      <c r="EP36" s="1">
        <v>-1.6043650578588901E-5</v>
      </c>
      <c r="EQ36" s="1">
        <v>-1.15305589960158E-6</v>
      </c>
      <c r="ER36" s="1">
        <v>3.6581349982770798E-10</v>
      </c>
      <c r="ES36" s="1">
        <v>0.67264999999998998</v>
      </c>
      <c r="ET36" s="1">
        <v>0</v>
      </c>
      <c r="EU36" s="1">
        <v>0</v>
      </c>
      <c r="EV36" s="1">
        <v>0</v>
      </c>
      <c r="EW36" s="1">
        <v>18</v>
      </c>
      <c r="EX36" s="1">
        <v>2225</v>
      </c>
      <c r="EY36" s="1">
        <v>1</v>
      </c>
      <c r="EZ36" s="1">
        <v>25</v>
      </c>
      <c r="FA36" s="1">
        <v>16.100000000000001</v>
      </c>
      <c r="FB36" s="1">
        <v>16.100000000000001</v>
      </c>
      <c r="FC36" s="1">
        <v>2</v>
      </c>
      <c r="FD36" s="1">
        <v>512.37</v>
      </c>
      <c r="FE36" s="1">
        <v>502.065</v>
      </c>
      <c r="FF36" s="1">
        <v>33.872199999999999</v>
      </c>
      <c r="FG36" s="1">
        <v>33.832599999999999</v>
      </c>
      <c r="FH36" s="1">
        <v>30.0001</v>
      </c>
      <c r="FI36" s="1">
        <v>33.703000000000003</v>
      </c>
      <c r="FJ36" s="1">
        <v>33.729100000000003</v>
      </c>
      <c r="FK36" s="1">
        <v>19.271899999999999</v>
      </c>
      <c r="FL36" s="1">
        <v>0</v>
      </c>
      <c r="FM36" s="1">
        <v>100</v>
      </c>
      <c r="FN36" s="1">
        <v>-999.9</v>
      </c>
      <c r="FO36" s="1">
        <v>400</v>
      </c>
      <c r="FP36" s="1">
        <v>35.477800000000002</v>
      </c>
      <c r="FQ36" s="1">
        <v>97.883200000000002</v>
      </c>
      <c r="FR36" s="1">
        <v>102.086</v>
      </c>
    </row>
    <row r="37" spans="1:174" ht="15.75" customHeight="1" x14ac:dyDescent="0.25">
      <c r="A37" s="1">
        <v>21</v>
      </c>
      <c r="B37" s="1">
        <v>1605309934.5999999</v>
      </c>
      <c r="C37" s="1">
        <v>6107.5999999046298</v>
      </c>
      <c r="D37" s="1" t="s">
        <v>371</v>
      </c>
      <c r="E37" s="1" t="s">
        <v>372</v>
      </c>
      <c r="F37" s="1" t="s">
        <v>364</v>
      </c>
      <c r="G37" s="1" t="s">
        <v>267</v>
      </c>
      <c r="H37" s="1">
        <v>1605309926.5999999</v>
      </c>
      <c r="I37" s="1">
        <f t="shared" si="0"/>
        <v>7.8995032772749844E-4</v>
      </c>
      <c r="J37" s="1">
        <f t="shared" si="1"/>
        <v>0.7899503277274984</v>
      </c>
      <c r="K37" s="1">
        <f t="shared" si="2"/>
        <v>5.4418075954964316</v>
      </c>
      <c r="L37" s="1">
        <f t="shared" si="3"/>
        <v>393.074903225806</v>
      </c>
      <c r="M37" s="1">
        <f t="shared" si="4"/>
        <v>110.81733640525412</v>
      </c>
      <c r="N37" s="1">
        <f t="shared" si="5"/>
        <v>11.276621245482135</v>
      </c>
      <c r="O37" s="1">
        <f t="shared" si="6"/>
        <v>39.998766876802499</v>
      </c>
      <c r="P37" s="1">
        <f t="shared" si="7"/>
        <v>3.214062419709085E-2</v>
      </c>
      <c r="Q37" s="1">
        <f t="shared" si="8"/>
        <v>2.9597765029265752</v>
      </c>
      <c r="R37" s="1">
        <f t="shared" si="9"/>
        <v>3.1947979246112881E-2</v>
      </c>
      <c r="S37" s="1">
        <f t="shared" si="10"/>
        <v>1.9984699007203576E-2</v>
      </c>
      <c r="T37" s="1">
        <f t="shared" si="11"/>
        <v>231.29556260464398</v>
      </c>
      <c r="U37" s="1">
        <f t="shared" si="12"/>
        <v>36.290505498743656</v>
      </c>
      <c r="V37" s="1">
        <f t="shared" si="13"/>
        <v>35.697854838709702</v>
      </c>
      <c r="W37" s="1">
        <f t="shared" si="14"/>
        <v>5.870352333586105</v>
      </c>
      <c r="X37" s="1">
        <f t="shared" si="15"/>
        <v>60.922683014047898</v>
      </c>
      <c r="Y37" s="1">
        <f t="shared" si="16"/>
        <v>3.4697256713519007</v>
      </c>
      <c r="Z37" s="1">
        <f t="shared" si="17"/>
        <v>5.6952936077221548</v>
      </c>
      <c r="AA37" s="1">
        <f t="shared" si="18"/>
        <v>2.4006266622342043</v>
      </c>
      <c r="AB37" s="1">
        <f t="shared" si="19"/>
        <v>-34.836809452782681</v>
      </c>
      <c r="AC37" s="1">
        <f t="shared" si="20"/>
        <v>-87.503712598197126</v>
      </c>
      <c r="AD37" s="1">
        <f t="shared" si="21"/>
        <v>-6.9330158215047364</v>
      </c>
      <c r="AE37" s="1">
        <f t="shared" si="22"/>
        <v>102.02202473215942</v>
      </c>
      <c r="AF37" s="1">
        <v>9</v>
      </c>
      <c r="AG37" s="1">
        <v>2</v>
      </c>
      <c r="AH37" s="1">
        <f t="shared" si="23"/>
        <v>1</v>
      </c>
      <c r="AI37" s="1">
        <f t="shared" si="24"/>
        <v>0</v>
      </c>
      <c r="AJ37" s="1">
        <f t="shared" si="25"/>
        <v>52369.466170257263</v>
      </c>
      <c r="AK37" s="1" t="s">
        <v>268</v>
      </c>
      <c r="AL37" s="1">
        <v>10143.9</v>
      </c>
      <c r="AM37" s="1">
        <v>715.47692307692296</v>
      </c>
      <c r="AN37" s="1">
        <v>3262.08</v>
      </c>
      <c r="AO37" s="1">
        <f t="shared" si="26"/>
        <v>0.78066849277855754</v>
      </c>
      <c r="AP37" s="1">
        <v>-0.57774747981622299</v>
      </c>
      <c r="AQ37" s="1" t="s">
        <v>373</v>
      </c>
      <c r="AR37" s="1">
        <v>15407.6</v>
      </c>
      <c r="AS37" s="1">
        <v>713.44550000000004</v>
      </c>
      <c r="AT37" s="1">
        <v>881.71</v>
      </c>
      <c r="AU37" s="1">
        <f t="shared" si="27"/>
        <v>0.1908388245568271</v>
      </c>
      <c r="AV37" s="1">
        <v>0.5</v>
      </c>
      <c r="AW37" s="1">
        <f t="shared" si="28"/>
        <v>1180.2057112319678</v>
      </c>
      <c r="AX37" s="1">
        <f t="shared" si="29"/>
        <v>5.4418075954964316</v>
      </c>
      <c r="AY37" s="1">
        <f t="shared" si="30"/>
        <v>112.61453533338143</v>
      </c>
      <c r="AZ37" s="1">
        <f t="shared" si="31"/>
        <v>5.1004286947815992E-3</v>
      </c>
      <c r="BA37" s="1">
        <f t="shared" si="32"/>
        <v>2.6997198625398373</v>
      </c>
      <c r="BB37" s="1" t="s">
        <v>374</v>
      </c>
      <c r="BC37" s="1">
        <v>713.44550000000004</v>
      </c>
      <c r="BD37" s="1">
        <v>573.47</v>
      </c>
      <c r="BE37" s="1">
        <f t="shared" si="33"/>
        <v>0.34959340372684899</v>
      </c>
      <c r="BF37" s="1">
        <f t="shared" si="34"/>
        <v>0.54588794445886324</v>
      </c>
      <c r="BG37" s="1">
        <f t="shared" si="35"/>
        <v>0.88535339822436132</v>
      </c>
      <c r="BH37" s="1">
        <f t="shared" si="36"/>
        <v>1.0122203301203583</v>
      </c>
      <c r="BI37" s="1">
        <f t="shared" si="37"/>
        <v>0.93472360163644841</v>
      </c>
      <c r="BJ37" s="1">
        <f t="shared" si="38"/>
        <v>0.43878664804645107</v>
      </c>
      <c r="BK37" s="1">
        <f t="shared" si="39"/>
        <v>0.56121335195354893</v>
      </c>
      <c r="BL37" s="1">
        <f t="shared" si="40"/>
        <v>1400.02419354839</v>
      </c>
      <c r="BM37" s="1">
        <f t="shared" si="41"/>
        <v>1180.2057112319678</v>
      </c>
      <c r="BN37" s="1">
        <f t="shared" si="42"/>
        <v>0.84298951166030367</v>
      </c>
      <c r="BO37" s="1">
        <f t="shared" si="43"/>
        <v>0.19597902332060749</v>
      </c>
      <c r="BP37" s="1">
        <v>6</v>
      </c>
      <c r="BQ37" s="1">
        <v>0.5</v>
      </c>
      <c r="BR37" s="1" t="s">
        <v>271</v>
      </c>
      <c r="BS37" s="1">
        <v>2</v>
      </c>
      <c r="BT37" s="1">
        <v>1605309926.5999999</v>
      </c>
      <c r="BU37" s="1">
        <v>393.074903225806</v>
      </c>
      <c r="BV37" s="1">
        <v>399.97587096774203</v>
      </c>
      <c r="BW37" s="1">
        <v>34.097603225806502</v>
      </c>
      <c r="BX37" s="1">
        <v>33.182225806451598</v>
      </c>
      <c r="BY37" s="1">
        <v>392.86222580645199</v>
      </c>
      <c r="BZ37" s="1">
        <v>33.424958064516098</v>
      </c>
      <c r="CA37" s="1">
        <v>500.13135483871002</v>
      </c>
      <c r="CB37" s="1">
        <v>101.65864516129</v>
      </c>
      <c r="CC37" s="1">
        <v>9.9993074193548401E-2</v>
      </c>
      <c r="CD37" s="1">
        <v>35.1494741935484</v>
      </c>
      <c r="CE37" s="1">
        <v>35.697854838709702</v>
      </c>
      <c r="CF37" s="1">
        <v>999.9</v>
      </c>
      <c r="CG37" s="1">
        <v>0</v>
      </c>
      <c r="CH37" s="1">
        <v>0</v>
      </c>
      <c r="CI37" s="1">
        <v>10007.344516129</v>
      </c>
      <c r="CJ37" s="1">
        <v>0</v>
      </c>
      <c r="CK37" s="1">
        <v>222.85887096774201</v>
      </c>
      <c r="CL37" s="1">
        <v>1400.02419354839</v>
      </c>
      <c r="CM37" s="1">
        <v>0.89999319354838703</v>
      </c>
      <c r="CN37" s="1">
        <v>0.100006851612903</v>
      </c>
      <c r="CO37" s="1">
        <v>0</v>
      </c>
      <c r="CP37" s="1">
        <v>713.46912903225802</v>
      </c>
      <c r="CQ37" s="1">
        <v>4.9994800000000001</v>
      </c>
      <c r="CR37" s="1">
        <v>10104.6483870968</v>
      </c>
      <c r="CS37" s="1">
        <v>11417.751612903199</v>
      </c>
      <c r="CT37" s="1">
        <v>45.683064516129001</v>
      </c>
      <c r="CU37" s="1">
        <v>46.875</v>
      </c>
      <c r="CV37" s="1">
        <v>46.326225806451603</v>
      </c>
      <c r="CW37" s="1">
        <v>46.624935483870999</v>
      </c>
      <c r="CX37" s="1">
        <v>48.253999999999998</v>
      </c>
      <c r="CY37" s="1">
        <v>1255.51129032258</v>
      </c>
      <c r="CZ37" s="1">
        <v>139.51290322580601</v>
      </c>
      <c r="DA37" s="1">
        <v>0</v>
      </c>
      <c r="DB37" s="1">
        <v>368.09999990463302</v>
      </c>
      <c r="DC37" s="1">
        <v>0</v>
      </c>
      <c r="DD37" s="1">
        <v>713.44550000000004</v>
      </c>
      <c r="DE37" s="1">
        <v>-6.77049571836368</v>
      </c>
      <c r="DF37" s="1">
        <v>-150.98461550465399</v>
      </c>
      <c r="DG37" s="1">
        <v>10103.5653846154</v>
      </c>
      <c r="DH37" s="1">
        <v>15</v>
      </c>
      <c r="DI37" s="1">
        <v>1605308598.5</v>
      </c>
      <c r="DJ37" s="1" t="s">
        <v>357</v>
      </c>
      <c r="DK37" s="1">
        <v>1605308598.5</v>
      </c>
      <c r="DL37" s="1">
        <v>1605308598.5</v>
      </c>
      <c r="DM37" s="1">
        <v>10</v>
      </c>
      <c r="DN37" s="1">
        <v>8.8999999999999996E-2</v>
      </c>
      <c r="DO37" s="1">
        <v>5.0000000000000001E-3</v>
      </c>
      <c r="DP37" s="1">
        <v>0.20799999999999999</v>
      </c>
      <c r="DQ37" s="1">
        <v>0.67300000000000004</v>
      </c>
      <c r="DR37" s="1">
        <v>400</v>
      </c>
      <c r="DS37" s="1">
        <v>33</v>
      </c>
      <c r="DT37" s="1">
        <v>0.02</v>
      </c>
      <c r="DU37" s="1">
        <v>0.02</v>
      </c>
      <c r="DV37" s="1">
        <v>5.4315719595965097</v>
      </c>
      <c r="DW37" s="1">
        <v>0.83213042079663202</v>
      </c>
      <c r="DX37" s="1">
        <v>6.3206314839970204E-2</v>
      </c>
      <c r="DY37" s="1">
        <v>0</v>
      </c>
      <c r="DZ37" s="1">
        <v>-6.8922083870967699</v>
      </c>
      <c r="EA37" s="1">
        <v>-1.0580574193548</v>
      </c>
      <c r="EB37" s="1">
        <v>8.2214615100408006E-2</v>
      </c>
      <c r="EC37" s="1">
        <v>0</v>
      </c>
      <c r="ED37" s="1">
        <v>0.914152870967742</v>
      </c>
      <c r="EE37" s="1">
        <v>0.15110298387096699</v>
      </c>
      <c r="EF37" s="1">
        <v>1.13140101494019E-2</v>
      </c>
      <c r="EG37" s="1">
        <v>1</v>
      </c>
      <c r="EH37" s="1">
        <v>1</v>
      </c>
      <c r="EI37" s="1">
        <v>3</v>
      </c>
      <c r="EJ37" s="1" t="s">
        <v>284</v>
      </c>
      <c r="EK37" s="1">
        <v>100</v>
      </c>
      <c r="EL37" s="1">
        <v>100</v>
      </c>
      <c r="EM37" s="1">
        <v>0.21299999999999999</v>
      </c>
      <c r="EN37" s="1">
        <v>0.67259999999999998</v>
      </c>
      <c r="EO37" s="1">
        <v>0.37487489765663301</v>
      </c>
      <c r="EP37" s="1">
        <v>-1.6043650578588901E-5</v>
      </c>
      <c r="EQ37" s="1">
        <v>-1.15305589960158E-6</v>
      </c>
      <c r="ER37" s="1">
        <v>3.6581349982770798E-10</v>
      </c>
      <c r="ES37" s="1">
        <v>0.67264999999998998</v>
      </c>
      <c r="ET37" s="1">
        <v>0</v>
      </c>
      <c r="EU37" s="1">
        <v>0</v>
      </c>
      <c r="EV37" s="1">
        <v>0</v>
      </c>
      <c r="EW37" s="1">
        <v>18</v>
      </c>
      <c r="EX37" s="1">
        <v>2225</v>
      </c>
      <c r="EY37" s="1">
        <v>1</v>
      </c>
      <c r="EZ37" s="1">
        <v>25</v>
      </c>
      <c r="FA37" s="1">
        <v>22.3</v>
      </c>
      <c r="FB37" s="1">
        <v>22.3</v>
      </c>
      <c r="FC37" s="1">
        <v>2</v>
      </c>
      <c r="FD37" s="1">
        <v>481.60199999999998</v>
      </c>
      <c r="FE37" s="1">
        <v>501.755</v>
      </c>
      <c r="FF37" s="1">
        <v>33.9161</v>
      </c>
      <c r="FG37" s="1">
        <v>33.896599999999999</v>
      </c>
      <c r="FH37" s="1">
        <v>30.0001</v>
      </c>
      <c r="FI37" s="1">
        <v>33.755099999999999</v>
      </c>
      <c r="FJ37" s="1">
        <v>33.777500000000003</v>
      </c>
      <c r="FK37" s="1">
        <v>19.270900000000001</v>
      </c>
      <c r="FL37" s="1">
        <v>0</v>
      </c>
      <c r="FM37" s="1">
        <v>100</v>
      </c>
      <c r="FN37" s="1">
        <v>-999.9</v>
      </c>
      <c r="FO37" s="1">
        <v>400</v>
      </c>
      <c r="FP37" s="1">
        <v>35.400300000000001</v>
      </c>
      <c r="FQ37" s="1">
        <v>97.873900000000006</v>
      </c>
      <c r="FR37" s="1">
        <v>102.069</v>
      </c>
    </row>
    <row r="38" spans="1:174" ht="15.75" customHeight="1" x14ac:dyDescent="0.25">
      <c r="A38" s="1">
        <v>22</v>
      </c>
      <c r="B38" s="1">
        <v>1605310196.5999999</v>
      </c>
      <c r="C38" s="1">
        <v>6369.5999999046298</v>
      </c>
      <c r="D38" s="1" t="s">
        <v>375</v>
      </c>
      <c r="E38" s="1" t="s">
        <v>376</v>
      </c>
      <c r="F38" s="1" t="s">
        <v>364</v>
      </c>
      <c r="G38" s="1" t="s">
        <v>267</v>
      </c>
      <c r="H38" s="1">
        <v>1605310188.5999999</v>
      </c>
      <c r="I38" s="1">
        <f t="shared" si="0"/>
        <v>1.1664092951791188E-3</v>
      </c>
      <c r="J38" s="1">
        <f t="shared" si="1"/>
        <v>1.1664092951791187</v>
      </c>
      <c r="K38" s="1">
        <f t="shared" si="2"/>
        <v>5.4458833422963968</v>
      </c>
      <c r="L38" s="1">
        <f t="shared" si="3"/>
        <v>392.910741935484</v>
      </c>
      <c r="M38" s="1">
        <f t="shared" si="4"/>
        <v>205.04875356458894</v>
      </c>
      <c r="N38" s="1">
        <f t="shared" si="5"/>
        <v>20.866872976761211</v>
      </c>
      <c r="O38" s="1">
        <f t="shared" si="6"/>
        <v>39.984727537444783</v>
      </c>
      <c r="P38" s="1">
        <f t="shared" si="7"/>
        <v>4.9746782369041315E-2</v>
      </c>
      <c r="Q38" s="1">
        <f t="shared" si="8"/>
        <v>2.9572441053497491</v>
      </c>
      <c r="R38" s="1">
        <f t="shared" si="9"/>
        <v>4.9286514126294145E-2</v>
      </c>
      <c r="S38" s="1">
        <f t="shared" si="10"/>
        <v>3.0845069560863282E-2</v>
      </c>
      <c r="T38" s="1">
        <f t="shared" si="11"/>
        <v>231.29024966751126</v>
      </c>
      <c r="U38" s="1">
        <f t="shared" si="12"/>
        <v>36.257555984619806</v>
      </c>
      <c r="V38" s="1">
        <f t="shared" si="13"/>
        <v>35.528674193548397</v>
      </c>
      <c r="W38" s="1">
        <f t="shared" si="14"/>
        <v>5.8158531555222579</v>
      </c>
      <c r="X38" s="1">
        <f t="shared" si="15"/>
        <v>61.555174828031376</v>
      </c>
      <c r="Y38" s="1">
        <f t="shared" si="16"/>
        <v>3.5179298646354384</v>
      </c>
      <c r="Z38" s="1">
        <f t="shared" si="17"/>
        <v>5.7150838649448881</v>
      </c>
      <c r="AA38" s="1">
        <f t="shared" si="18"/>
        <v>2.2979232908868195</v>
      </c>
      <c r="AB38" s="1">
        <f t="shared" si="19"/>
        <v>-51.43864991739914</v>
      </c>
      <c r="AC38" s="1">
        <f t="shared" si="20"/>
        <v>-50.456293788140698</v>
      </c>
      <c r="AD38" s="1">
        <f t="shared" si="21"/>
        <v>-3.9990579397378561</v>
      </c>
      <c r="AE38" s="1">
        <f t="shared" si="22"/>
        <v>125.39624802223355</v>
      </c>
      <c r="AF38" s="1">
        <v>0</v>
      </c>
      <c r="AG38" s="1">
        <v>0</v>
      </c>
      <c r="AH38" s="1">
        <f t="shared" si="23"/>
        <v>1</v>
      </c>
      <c r="AI38" s="1">
        <f t="shared" si="24"/>
        <v>0</v>
      </c>
      <c r="AJ38" s="1">
        <f t="shared" si="25"/>
        <v>52286.872767590765</v>
      </c>
      <c r="AK38" s="1" t="s">
        <v>268</v>
      </c>
      <c r="AL38" s="1">
        <v>10143.9</v>
      </c>
      <c r="AM38" s="1">
        <v>715.47692307692296</v>
      </c>
      <c r="AN38" s="1">
        <v>3262.08</v>
      </c>
      <c r="AO38" s="1">
        <f t="shared" si="26"/>
        <v>0.78066849277855754</v>
      </c>
      <c r="AP38" s="1">
        <v>-0.57774747981622299</v>
      </c>
      <c r="AQ38" s="1" t="s">
        <v>377</v>
      </c>
      <c r="AR38" s="1">
        <v>15411.7</v>
      </c>
      <c r="AS38" s="1">
        <v>840.64756</v>
      </c>
      <c r="AT38" s="1">
        <v>1038.6099999999999</v>
      </c>
      <c r="AU38" s="1">
        <f t="shared" si="27"/>
        <v>0.19060324857261135</v>
      </c>
      <c r="AV38" s="1">
        <v>0.5</v>
      </c>
      <c r="AW38" s="1">
        <f t="shared" si="28"/>
        <v>1180.1797447871336</v>
      </c>
      <c r="AX38" s="1">
        <f t="shared" si="29"/>
        <v>5.4458833422963968</v>
      </c>
      <c r="AY38" s="1">
        <f t="shared" si="30"/>
        <v>112.47304662801152</v>
      </c>
      <c r="AZ38" s="1">
        <f t="shared" si="31"/>
        <v>5.1039944116301438E-3</v>
      </c>
      <c r="BA38" s="1">
        <f t="shared" si="32"/>
        <v>2.1408132022607145</v>
      </c>
      <c r="BB38" s="1" t="s">
        <v>378</v>
      </c>
      <c r="BC38" s="1">
        <v>840.64756</v>
      </c>
      <c r="BD38" s="1">
        <v>657.91</v>
      </c>
      <c r="BE38" s="1">
        <f t="shared" si="33"/>
        <v>0.36654759726942743</v>
      </c>
      <c r="BF38" s="1">
        <f t="shared" si="34"/>
        <v>0.51999590228526382</v>
      </c>
      <c r="BG38" s="1">
        <f t="shared" si="35"/>
        <v>0.85381138712142457</v>
      </c>
      <c r="BH38" s="1">
        <f t="shared" si="36"/>
        <v>0.61263440402025326</v>
      </c>
      <c r="BI38" s="1">
        <f t="shared" si="37"/>
        <v>0.87311211556631707</v>
      </c>
      <c r="BJ38" s="1">
        <f t="shared" si="38"/>
        <v>0.40696068168269939</v>
      </c>
      <c r="BK38" s="1">
        <f t="shared" si="39"/>
        <v>0.59303931831730061</v>
      </c>
      <c r="BL38" s="1">
        <f t="shared" si="40"/>
        <v>1399.9935483871</v>
      </c>
      <c r="BM38" s="1">
        <f t="shared" si="41"/>
        <v>1180.1797447871336</v>
      </c>
      <c r="BN38" s="1">
        <f t="shared" si="42"/>
        <v>0.84298941673466377</v>
      </c>
      <c r="BO38" s="1">
        <f t="shared" si="43"/>
        <v>0.19597883346932765</v>
      </c>
      <c r="BP38" s="1">
        <v>6</v>
      </c>
      <c r="BQ38" s="1">
        <v>0.5</v>
      </c>
      <c r="BR38" s="1" t="s">
        <v>271</v>
      </c>
      <c r="BS38" s="1">
        <v>2</v>
      </c>
      <c r="BT38" s="1">
        <v>1605310188.5999999</v>
      </c>
      <c r="BU38" s="1">
        <v>392.910741935484</v>
      </c>
      <c r="BV38" s="1">
        <v>399.99393548387098</v>
      </c>
      <c r="BW38" s="1">
        <v>34.569009677419402</v>
      </c>
      <c r="BX38" s="1">
        <v>33.218051612903203</v>
      </c>
      <c r="BY38" s="1">
        <v>392.69780645161302</v>
      </c>
      <c r="BZ38" s="1">
        <v>33.8963580645161</v>
      </c>
      <c r="CA38" s="1">
        <v>500.12848387096801</v>
      </c>
      <c r="CB38" s="1">
        <v>101.665387096774</v>
      </c>
      <c r="CC38" s="1">
        <v>0.100035096774194</v>
      </c>
      <c r="CD38" s="1">
        <v>35.212196774193501</v>
      </c>
      <c r="CE38" s="1">
        <v>35.528674193548397</v>
      </c>
      <c r="CF38" s="1">
        <v>999.9</v>
      </c>
      <c r="CG38" s="1">
        <v>0</v>
      </c>
      <c r="CH38" s="1">
        <v>0</v>
      </c>
      <c r="CI38" s="1">
        <v>9992.3190322580595</v>
      </c>
      <c r="CJ38" s="1">
        <v>0</v>
      </c>
      <c r="CK38" s="1">
        <v>114.21464516128999</v>
      </c>
      <c r="CL38" s="1">
        <v>1399.9935483871</v>
      </c>
      <c r="CM38" s="1">
        <v>0.89999396774193596</v>
      </c>
      <c r="CN38" s="1">
        <v>0.100005941935484</v>
      </c>
      <c r="CO38" s="1">
        <v>0</v>
      </c>
      <c r="CP38" s="1">
        <v>840.76161290322602</v>
      </c>
      <c r="CQ38" s="1">
        <v>4.9994800000000001</v>
      </c>
      <c r="CR38" s="1">
        <v>11878.038709677399</v>
      </c>
      <c r="CS38" s="1">
        <v>11417.512903225799</v>
      </c>
      <c r="CT38" s="1">
        <v>45.675064516128998</v>
      </c>
      <c r="CU38" s="1">
        <v>46.8445161290323</v>
      </c>
      <c r="CV38" s="1">
        <v>46.292000000000002</v>
      </c>
      <c r="CW38" s="1">
        <v>46.6208064516129</v>
      </c>
      <c r="CX38" s="1">
        <v>48.211322580645103</v>
      </c>
      <c r="CY38" s="1">
        <v>1255.48870967742</v>
      </c>
      <c r="CZ38" s="1">
        <v>139.50548387096799</v>
      </c>
      <c r="DA38" s="1">
        <v>0</v>
      </c>
      <c r="DB38" s="1">
        <v>261</v>
      </c>
      <c r="DC38" s="1">
        <v>0</v>
      </c>
      <c r="DD38" s="1">
        <v>840.64756</v>
      </c>
      <c r="DE38" s="1">
        <v>-8.1639230958647708</v>
      </c>
      <c r="DF38" s="1">
        <v>-209.169230963529</v>
      </c>
      <c r="DG38" s="1">
        <v>11875.672</v>
      </c>
      <c r="DH38" s="1">
        <v>15</v>
      </c>
      <c r="DI38" s="1">
        <v>1605308598.5</v>
      </c>
      <c r="DJ38" s="1" t="s">
        <v>357</v>
      </c>
      <c r="DK38" s="1">
        <v>1605308598.5</v>
      </c>
      <c r="DL38" s="1">
        <v>1605308598.5</v>
      </c>
      <c r="DM38" s="1">
        <v>10</v>
      </c>
      <c r="DN38" s="1">
        <v>8.8999999999999996E-2</v>
      </c>
      <c r="DO38" s="1">
        <v>5.0000000000000001E-3</v>
      </c>
      <c r="DP38" s="1">
        <v>0.20799999999999999</v>
      </c>
      <c r="DQ38" s="1">
        <v>0.67300000000000004</v>
      </c>
      <c r="DR38" s="1">
        <v>400</v>
      </c>
      <c r="DS38" s="1">
        <v>33</v>
      </c>
      <c r="DT38" s="1">
        <v>0.02</v>
      </c>
      <c r="DU38" s="1">
        <v>0.02</v>
      </c>
      <c r="DV38" s="1">
        <v>5.4369412089576201</v>
      </c>
      <c r="DW38" s="1">
        <v>0.57922207947545701</v>
      </c>
      <c r="DX38" s="1">
        <v>4.85362945009176E-2</v>
      </c>
      <c r="DY38" s="1">
        <v>0</v>
      </c>
      <c r="DZ38" s="1">
        <v>-7.0766961290322596</v>
      </c>
      <c r="EA38" s="1">
        <v>-0.822942580645183</v>
      </c>
      <c r="EB38" s="1">
        <v>6.5734157943184102E-2</v>
      </c>
      <c r="EC38" s="1">
        <v>0</v>
      </c>
      <c r="ED38" s="1">
        <v>1.3498783870967701</v>
      </c>
      <c r="EE38" s="1">
        <v>0.117269032258065</v>
      </c>
      <c r="EF38" s="1">
        <v>8.7796921456698308E-3</v>
      </c>
      <c r="EG38" s="1">
        <v>1</v>
      </c>
      <c r="EH38" s="1">
        <v>1</v>
      </c>
      <c r="EI38" s="1">
        <v>3</v>
      </c>
      <c r="EJ38" s="1" t="s">
        <v>284</v>
      </c>
      <c r="EK38" s="1">
        <v>100</v>
      </c>
      <c r="EL38" s="1">
        <v>100</v>
      </c>
      <c r="EM38" s="1">
        <v>0.21299999999999999</v>
      </c>
      <c r="EN38" s="1">
        <v>0.67269999999999996</v>
      </c>
      <c r="EO38" s="1">
        <v>0.37487489765663301</v>
      </c>
      <c r="EP38" s="1">
        <v>-1.6043650578588901E-5</v>
      </c>
      <c r="EQ38" s="1">
        <v>-1.15305589960158E-6</v>
      </c>
      <c r="ER38" s="1">
        <v>3.6581349982770798E-10</v>
      </c>
      <c r="ES38" s="1">
        <v>0.67264999999998998</v>
      </c>
      <c r="ET38" s="1">
        <v>0</v>
      </c>
      <c r="EU38" s="1">
        <v>0</v>
      </c>
      <c r="EV38" s="1">
        <v>0</v>
      </c>
      <c r="EW38" s="1">
        <v>18</v>
      </c>
      <c r="EX38" s="1">
        <v>2225</v>
      </c>
      <c r="EY38" s="1">
        <v>1</v>
      </c>
      <c r="EZ38" s="1">
        <v>25</v>
      </c>
      <c r="FA38" s="1">
        <v>26.6</v>
      </c>
      <c r="FB38" s="1">
        <v>26.6</v>
      </c>
      <c r="FC38" s="1">
        <v>2</v>
      </c>
      <c r="FD38" s="1">
        <v>501.53699999999998</v>
      </c>
      <c r="FE38" s="1">
        <v>501.036</v>
      </c>
      <c r="FF38" s="1">
        <v>34.013199999999998</v>
      </c>
      <c r="FG38" s="1">
        <v>33.985999999999997</v>
      </c>
      <c r="FH38" s="1">
        <v>30.000399999999999</v>
      </c>
      <c r="FI38" s="1">
        <v>33.833599999999997</v>
      </c>
      <c r="FJ38" s="1">
        <v>33.853400000000001</v>
      </c>
      <c r="FK38" s="1">
        <v>19.2698</v>
      </c>
      <c r="FL38" s="1">
        <v>0</v>
      </c>
      <c r="FM38" s="1">
        <v>100</v>
      </c>
      <c r="FN38" s="1">
        <v>-999.9</v>
      </c>
      <c r="FO38" s="1">
        <v>400</v>
      </c>
      <c r="FP38" s="1">
        <v>34.061100000000003</v>
      </c>
      <c r="FQ38" s="1">
        <v>97.850300000000004</v>
      </c>
      <c r="FR38" s="1">
        <v>102.04</v>
      </c>
    </row>
    <row r="39" spans="1:174" ht="15.75" customHeight="1" x14ac:dyDescent="0.25">
      <c r="A39" s="1">
        <v>23</v>
      </c>
      <c r="B39" s="1">
        <v>1605310424</v>
      </c>
      <c r="C39" s="1">
        <v>6597</v>
      </c>
      <c r="D39" s="1" t="s">
        <v>379</v>
      </c>
      <c r="E39" s="1" t="s">
        <v>380</v>
      </c>
      <c r="F39" s="1" t="s">
        <v>381</v>
      </c>
      <c r="G39" s="1" t="s">
        <v>316</v>
      </c>
      <c r="H39" s="1">
        <v>1605310416</v>
      </c>
      <c r="I39" s="1">
        <f t="shared" si="0"/>
        <v>1.0668695651137356E-3</v>
      </c>
      <c r="J39" s="1">
        <f t="shared" si="1"/>
        <v>1.0668695651137357</v>
      </c>
      <c r="K39" s="1">
        <f t="shared" si="2"/>
        <v>5.8780168412643388</v>
      </c>
      <c r="L39" s="1">
        <f t="shared" si="3"/>
        <v>392.44125806451598</v>
      </c>
      <c r="M39" s="1">
        <f t="shared" si="4"/>
        <v>170.28039445886679</v>
      </c>
      <c r="N39" s="1">
        <f t="shared" si="5"/>
        <v>17.328989455094419</v>
      </c>
      <c r="O39" s="1">
        <f t="shared" si="6"/>
        <v>39.937718281400571</v>
      </c>
      <c r="P39" s="1">
        <f t="shared" si="7"/>
        <v>4.4815798734797491E-2</v>
      </c>
      <c r="Q39" s="1">
        <f t="shared" si="8"/>
        <v>2.9577123360468391</v>
      </c>
      <c r="R39" s="1">
        <f t="shared" si="9"/>
        <v>4.4441942072532069E-2</v>
      </c>
      <c r="S39" s="1">
        <f t="shared" si="10"/>
        <v>2.7809543244236339E-2</v>
      </c>
      <c r="T39" s="1">
        <f t="shared" si="11"/>
        <v>231.28939954128106</v>
      </c>
      <c r="U39" s="1">
        <f t="shared" si="12"/>
        <v>36.351301250769488</v>
      </c>
      <c r="V39" s="1">
        <f t="shared" si="13"/>
        <v>35.588161290322603</v>
      </c>
      <c r="W39" s="1">
        <f t="shared" si="14"/>
        <v>5.8349657641154442</v>
      </c>
      <c r="X39" s="1">
        <f t="shared" si="15"/>
        <v>61.080638821669417</v>
      </c>
      <c r="Y39" s="1">
        <f t="shared" si="16"/>
        <v>3.5040422505199342</v>
      </c>
      <c r="Z39" s="1">
        <f t="shared" si="17"/>
        <v>5.7367478764429922</v>
      </c>
      <c r="AA39" s="1">
        <f t="shared" si="18"/>
        <v>2.33092351359551</v>
      </c>
      <c r="AB39" s="1">
        <f t="shared" si="19"/>
        <v>-47.048947821515739</v>
      </c>
      <c r="AC39" s="1">
        <f t="shared" si="20"/>
        <v>-49.035863893032904</v>
      </c>
      <c r="AD39" s="1">
        <f t="shared" si="21"/>
        <v>-3.8882810514885962</v>
      </c>
      <c r="AE39" s="1">
        <f t="shared" si="22"/>
        <v>131.31630677524379</v>
      </c>
      <c r="AF39" s="1">
        <v>0</v>
      </c>
      <c r="AG39" s="1">
        <v>0</v>
      </c>
      <c r="AH39" s="1">
        <f t="shared" si="23"/>
        <v>1</v>
      </c>
      <c r="AI39" s="1">
        <f t="shared" si="24"/>
        <v>0</v>
      </c>
      <c r="AJ39" s="1">
        <f t="shared" si="25"/>
        <v>52288.626730663789</v>
      </c>
      <c r="AK39" s="1" t="s">
        <v>268</v>
      </c>
      <c r="AL39" s="1">
        <v>10143.9</v>
      </c>
      <c r="AM39" s="1">
        <v>715.47692307692296</v>
      </c>
      <c r="AN39" s="1">
        <v>3262.08</v>
      </c>
      <c r="AO39" s="1">
        <f t="shared" si="26"/>
        <v>0.78066849277855754</v>
      </c>
      <c r="AP39" s="1">
        <v>-0.57774747981622299</v>
      </c>
      <c r="AQ39" s="1" t="s">
        <v>382</v>
      </c>
      <c r="AR39" s="1">
        <v>15378.8</v>
      </c>
      <c r="AS39" s="1">
        <v>818.73269230769199</v>
      </c>
      <c r="AT39" s="1">
        <v>960.86</v>
      </c>
      <c r="AU39" s="1">
        <f t="shared" si="27"/>
        <v>0.14791677007296378</v>
      </c>
      <c r="AV39" s="1">
        <v>0.5</v>
      </c>
      <c r="AW39" s="1">
        <f t="shared" si="28"/>
        <v>1180.1749080061277</v>
      </c>
      <c r="AX39" s="1">
        <f t="shared" si="29"/>
        <v>5.8780168412643388</v>
      </c>
      <c r="AY39" s="1">
        <f t="shared" si="30"/>
        <v>87.283830256711781</v>
      </c>
      <c r="AZ39" s="1">
        <f t="shared" si="31"/>
        <v>5.4701758843419181E-3</v>
      </c>
      <c r="BA39" s="1">
        <f t="shared" si="32"/>
        <v>2.3949586828466165</v>
      </c>
      <c r="BB39" s="1" t="s">
        <v>383</v>
      </c>
      <c r="BC39" s="1">
        <v>818.73269230769199</v>
      </c>
      <c r="BD39" s="1">
        <v>627.91999999999996</v>
      </c>
      <c r="BE39" s="1">
        <f t="shared" si="33"/>
        <v>0.34650209187602776</v>
      </c>
      <c r="BF39" s="1">
        <f t="shared" si="34"/>
        <v>0.42688564814173124</v>
      </c>
      <c r="BG39" s="1">
        <f t="shared" si="35"/>
        <v>0.87360676648343305</v>
      </c>
      <c r="BH39" s="1">
        <f t="shared" si="36"/>
        <v>0.5792058257418552</v>
      </c>
      <c r="BI39" s="1">
        <f t="shared" si="37"/>
        <v>0.90364298262783838</v>
      </c>
      <c r="BJ39" s="1">
        <f t="shared" si="38"/>
        <v>0.32739627805215166</v>
      </c>
      <c r="BK39" s="1">
        <f t="shared" si="39"/>
        <v>0.67260372194784834</v>
      </c>
      <c r="BL39" s="1">
        <f t="shared" si="40"/>
        <v>1399.98774193548</v>
      </c>
      <c r="BM39" s="1">
        <f t="shared" si="41"/>
        <v>1180.1749080061277</v>
      </c>
      <c r="BN39" s="1">
        <f t="shared" si="42"/>
        <v>0.84298945816092541</v>
      </c>
      <c r="BO39" s="1">
        <f t="shared" si="43"/>
        <v>0.19597891632185097</v>
      </c>
      <c r="BP39" s="1">
        <v>6</v>
      </c>
      <c r="BQ39" s="1">
        <v>0.5</v>
      </c>
      <c r="BR39" s="1" t="s">
        <v>271</v>
      </c>
      <c r="BS39" s="1">
        <v>2</v>
      </c>
      <c r="BT39" s="1">
        <v>1605310416</v>
      </c>
      <c r="BU39" s="1">
        <v>392.44125806451598</v>
      </c>
      <c r="BV39" s="1">
        <v>399.99541935483899</v>
      </c>
      <c r="BW39" s="1">
        <v>34.4318806451613</v>
      </c>
      <c r="BX39" s="1">
        <v>33.196025806451601</v>
      </c>
      <c r="BY39" s="1">
        <v>392.176193548387</v>
      </c>
      <c r="BZ39" s="1">
        <v>33.762261290322598</v>
      </c>
      <c r="CA39" s="1">
        <v>500.124387096774</v>
      </c>
      <c r="CB39" s="1">
        <v>101.66738709677399</v>
      </c>
      <c r="CC39" s="1">
        <v>9.9991996774193598E-2</v>
      </c>
      <c r="CD39" s="1">
        <v>35.280641935483899</v>
      </c>
      <c r="CE39" s="1">
        <v>35.588161290322603</v>
      </c>
      <c r="CF39" s="1">
        <v>999.9</v>
      </c>
      <c r="CG39" s="1">
        <v>0</v>
      </c>
      <c r="CH39" s="1">
        <v>0</v>
      </c>
      <c r="CI39" s="1">
        <v>9994.7767741935495</v>
      </c>
      <c r="CJ39" s="1">
        <v>0</v>
      </c>
      <c r="CK39" s="1">
        <v>201.046516129032</v>
      </c>
      <c r="CL39" s="1">
        <v>1399.98774193548</v>
      </c>
      <c r="CM39" s="1">
        <v>0.89999493548387099</v>
      </c>
      <c r="CN39" s="1">
        <v>0.10000504838709701</v>
      </c>
      <c r="CO39" s="1">
        <v>0</v>
      </c>
      <c r="CP39" s="1">
        <v>818.96296774193502</v>
      </c>
      <c r="CQ39" s="1">
        <v>4.9994800000000001</v>
      </c>
      <c r="CR39" s="1">
        <v>11574.841935483901</v>
      </c>
      <c r="CS39" s="1">
        <v>11417.4709677419</v>
      </c>
      <c r="CT39" s="1">
        <v>45.632870967741901</v>
      </c>
      <c r="CU39" s="1">
        <v>46.870935483871001</v>
      </c>
      <c r="CV39" s="1">
        <v>46.302</v>
      </c>
      <c r="CW39" s="1">
        <v>46.640999999999998</v>
      </c>
      <c r="CX39" s="1">
        <v>48.2458064516129</v>
      </c>
      <c r="CY39" s="1">
        <v>1255.48096774194</v>
      </c>
      <c r="CZ39" s="1">
        <v>139.50677419354801</v>
      </c>
      <c r="DA39" s="1">
        <v>0</v>
      </c>
      <c r="DB39" s="1">
        <v>226.39999985694899</v>
      </c>
      <c r="DC39" s="1">
        <v>0</v>
      </c>
      <c r="DD39" s="1">
        <v>818.73269230769199</v>
      </c>
      <c r="DE39" s="1">
        <v>-61.700512817090399</v>
      </c>
      <c r="DF39" s="1">
        <v>-912.94017092473996</v>
      </c>
      <c r="DG39" s="1">
        <v>11571.373076923101</v>
      </c>
      <c r="DH39" s="1">
        <v>15</v>
      </c>
      <c r="DI39" s="1">
        <v>1605310245.0999999</v>
      </c>
      <c r="DJ39" s="1" t="s">
        <v>384</v>
      </c>
      <c r="DK39" s="1">
        <v>1605310245.0999999</v>
      </c>
      <c r="DL39" s="1">
        <v>1605310240.0999999</v>
      </c>
      <c r="DM39" s="1">
        <v>11</v>
      </c>
      <c r="DN39" s="1">
        <v>5.1999999999999998E-2</v>
      </c>
      <c r="DO39" s="1">
        <v>-3.0000000000000001E-3</v>
      </c>
      <c r="DP39" s="1">
        <v>0.25900000000000001</v>
      </c>
      <c r="DQ39" s="1">
        <v>0.67</v>
      </c>
      <c r="DR39" s="1">
        <v>400</v>
      </c>
      <c r="DS39" s="1">
        <v>33</v>
      </c>
      <c r="DT39" s="1">
        <v>7.0000000000000007E-2</v>
      </c>
      <c r="DU39" s="1">
        <v>0.03</v>
      </c>
      <c r="DV39" s="1">
        <v>5.8809547287329504</v>
      </c>
      <c r="DW39" s="1">
        <v>-0.23768065951622</v>
      </c>
      <c r="DX39" s="1">
        <v>2.63342576044782E-2</v>
      </c>
      <c r="DY39" s="1">
        <v>1</v>
      </c>
      <c r="DZ39" s="1">
        <v>-7.5560140000000002</v>
      </c>
      <c r="EA39" s="1">
        <v>0.37974727474973202</v>
      </c>
      <c r="EB39" s="1">
        <v>3.4343111546082598E-2</v>
      </c>
      <c r="EC39" s="1">
        <v>0</v>
      </c>
      <c r="ED39" s="1">
        <v>1.2359783333333301</v>
      </c>
      <c r="EE39" s="1">
        <v>-2.9044271412681601E-2</v>
      </c>
      <c r="EF39" s="1">
        <v>2.13805064382384E-3</v>
      </c>
      <c r="EG39" s="1">
        <v>1</v>
      </c>
      <c r="EH39" s="1">
        <v>2</v>
      </c>
      <c r="EI39" s="1">
        <v>3</v>
      </c>
      <c r="EJ39" s="1" t="s">
        <v>273</v>
      </c>
      <c r="EK39" s="1">
        <v>100</v>
      </c>
      <c r="EL39" s="1">
        <v>100</v>
      </c>
      <c r="EM39" s="1">
        <v>0.26500000000000001</v>
      </c>
      <c r="EN39" s="1">
        <v>0.66959999999999997</v>
      </c>
      <c r="EO39" s="1">
        <v>0.42660610047963998</v>
      </c>
      <c r="EP39" s="1">
        <v>-1.6043650578588901E-5</v>
      </c>
      <c r="EQ39" s="1">
        <v>-1.15305589960158E-6</v>
      </c>
      <c r="ER39" s="1">
        <v>3.6581349982770798E-10</v>
      </c>
      <c r="ES39" s="1">
        <v>0.66961499999999996</v>
      </c>
      <c r="ET39" s="1">
        <v>0</v>
      </c>
      <c r="EU39" s="1">
        <v>0</v>
      </c>
      <c r="EV39" s="1">
        <v>0</v>
      </c>
      <c r="EW39" s="1">
        <v>18</v>
      </c>
      <c r="EX39" s="1">
        <v>2225</v>
      </c>
      <c r="EY39" s="1">
        <v>1</v>
      </c>
      <c r="EZ39" s="1">
        <v>25</v>
      </c>
      <c r="FA39" s="1">
        <v>3</v>
      </c>
      <c r="FB39" s="1">
        <v>3.1</v>
      </c>
      <c r="FC39" s="1">
        <v>2</v>
      </c>
      <c r="FD39" s="1">
        <v>508.14499999999998</v>
      </c>
      <c r="FE39" s="1">
        <v>501.04300000000001</v>
      </c>
      <c r="FF39" s="1">
        <v>34.096800000000002</v>
      </c>
      <c r="FG39" s="1">
        <v>34.052900000000001</v>
      </c>
      <c r="FH39" s="1">
        <v>30.0001</v>
      </c>
      <c r="FI39" s="1">
        <v>33.8977</v>
      </c>
      <c r="FJ39" s="1">
        <v>33.917400000000001</v>
      </c>
      <c r="FK39" s="1">
        <v>19.27</v>
      </c>
      <c r="FL39" s="1">
        <v>0</v>
      </c>
      <c r="FM39" s="1">
        <v>100</v>
      </c>
      <c r="FN39" s="1">
        <v>-999.9</v>
      </c>
      <c r="FO39" s="1">
        <v>400</v>
      </c>
      <c r="FP39" s="1">
        <v>34.480699999999999</v>
      </c>
      <c r="FQ39" s="1">
        <v>97.848200000000006</v>
      </c>
      <c r="FR39" s="1">
        <v>102.03400000000001</v>
      </c>
    </row>
    <row r="40" spans="1:174" ht="15.75" customHeight="1" x14ac:dyDescent="0.25">
      <c r="A40" s="1">
        <v>24</v>
      </c>
      <c r="B40" s="1">
        <v>1605310857</v>
      </c>
      <c r="C40" s="1">
        <v>7030</v>
      </c>
      <c r="D40" s="1" t="s">
        <v>385</v>
      </c>
      <c r="E40" s="1" t="s">
        <v>386</v>
      </c>
      <c r="F40" s="1" t="s">
        <v>381</v>
      </c>
      <c r="G40" s="1" t="s">
        <v>316</v>
      </c>
      <c r="H40" s="1">
        <v>1605310849.25</v>
      </c>
      <c r="I40" s="1">
        <f t="shared" si="0"/>
        <v>1.5500567457430749E-3</v>
      </c>
      <c r="J40" s="1">
        <f t="shared" si="1"/>
        <v>1.5500567457430749</v>
      </c>
      <c r="K40" s="1">
        <f t="shared" si="2"/>
        <v>7.5020912942607598</v>
      </c>
      <c r="L40" s="1">
        <f t="shared" si="3"/>
        <v>390.26583333333298</v>
      </c>
      <c r="M40" s="1">
        <f t="shared" si="4"/>
        <v>214.94350372091412</v>
      </c>
      <c r="N40" s="1">
        <f t="shared" si="5"/>
        <v>21.870959575435688</v>
      </c>
      <c r="O40" s="1">
        <f t="shared" si="6"/>
        <v>39.710380247591267</v>
      </c>
      <c r="P40" s="1">
        <f t="shared" si="7"/>
        <v>7.3604921328200831E-2</v>
      </c>
      <c r="Q40" s="1">
        <f t="shared" si="8"/>
        <v>2.9593876268656234</v>
      </c>
      <c r="R40" s="1">
        <f t="shared" si="9"/>
        <v>7.260282167861043E-2</v>
      </c>
      <c r="S40" s="1">
        <f t="shared" si="10"/>
        <v>4.5465661559632511E-2</v>
      </c>
      <c r="T40" s="1">
        <f t="shared" si="11"/>
        <v>231.28872603826613</v>
      </c>
      <c r="U40" s="1">
        <f t="shared" si="12"/>
        <v>36.134389514916649</v>
      </c>
      <c r="V40" s="1">
        <f t="shared" si="13"/>
        <v>34.931076666666698</v>
      </c>
      <c r="W40" s="1">
        <f t="shared" si="14"/>
        <v>5.6268486810286289</v>
      </c>
      <c r="X40" s="1">
        <f t="shared" si="15"/>
        <v>62.242389009343945</v>
      </c>
      <c r="Y40" s="1">
        <f t="shared" si="16"/>
        <v>3.5524477335138545</v>
      </c>
      <c r="Z40" s="1">
        <f t="shared" si="17"/>
        <v>5.7074411667915799</v>
      </c>
      <c r="AA40" s="1">
        <f t="shared" si="18"/>
        <v>2.0744009475147744</v>
      </c>
      <c r="AB40" s="1">
        <f t="shared" si="19"/>
        <v>-68.357502487269599</v>
      </c>
      <c r="AC40" s="1">
        <f t="shared" si="20"/>
        <v>40.99068825461292</v>
      </c>
      <c r="AD40" s="1">
        <f t="shared" si="21"/>
        <v>3.2366714252701678</v>
      </c>
      <c r="AE40" s="1">
        <f t="shared" si="22"/>
        <v>207.15858323087963</v>
      </c>
      <c r="AF40" s="1">
        <v>0</v>
      </c>
      <c r="AG40" s="1">
        <v>0</v>
      </c>
      <c r="AH40" s="1">
        <f t="shared" si="23"/>
        <v>1</v>
      </c>
      <c r="AI40" s="1">
        <f t="shared" si="24"/>
        <v>0</v>
      </c>
      <c r="AJ40" s="1">
        <f t="shared" si="25"/>
        <v>52351.711549781561</v>
      </c>
      <c r="AK40" s="1" t="s">
        <v>268</v>
      </c>
      <c r="AL40" s="1">
        <v>10143.9</v>
      </c>
      <c r="AM40" s="1">
        <v>715.47692307692296</v>
      </c>
      <c r="AN40" s="1">
        <v>3262.08</v>
      </c>
      <c r="AO40" s="1">
        <f t="shared" si="26"/>
        <v>0.78066849277855754</v>
      </c>
      <c r="AP40" s="1">
        <v>-0.57774747981622299</v>
      </c>
      <c r="AQ40" s="1" t="s">
        <v>387</v>
      </c>
      <c r="AR40" s="1">
        <v>15397.3</v>
      </c>
      <c r="AS40" s="1">
        <v>843.12003846153902</v>
      </c>
      <c r="AT40" s="1">
        <v>1007.69</v>
      </c>
      <c r="AU40" s="1">
        <f t="shared" si="27"/>
        <v>0.1633140762917773</v>
      </c>
      <c r="AV40" s="1">
        <v>0.5</v>
      </c>
      <c r="AW40" s="1">
        <f t="shared" si="28"/>
        <v>1180.1742415543958</v>
      </c>
      <c r="AX40" s="1">
        <f t="shared" si="29"/>
        <v>7.5020912942607598</v>
      </c>
      <c r="AY40" s="1">
        <f t="shared" si="30"/>
        <v>96.369533061402507</v>
      </c>
      <c r="AZ40" s="1">
        <f t="shared" si="31"/>
        <v>6.8463100528572008E-3</v>
      </c>
      <c r="BA40" s="1">
        <f t="shared" si="32"/>
        <v>2.2371860393573417</v>
      </c>
      <c r="BB40" s="1" t="s">
        <v>388</v>
      </c>
      <c r="BC40" s="1">
        <v>843.12003846153902</v>
      </c>
      <c r="BD40" s="1">
        <v>643.51</v>
      </c>
      <c r="BE40" s="1">
        <f t="shared" si="33"/>
        <v>0.3614008276354832</v>
      </c>
      <c r="BF40" s="1">
        <f t="shared" si="34"/>
        <v>0.45189181596589872</v>
      </c>
      <c r="BG40" s="1">
        <f t="shared" si="35"/>
        <v>0.86092409215716981</v>
      </c>
      <c r="BH40" s="1">
        <f t="shared" si="36"/>
        <v>0.56318479402543242</v>
      </c>
      <c r="BI40" s="1">
        <f t="shared" si="37"/>
        <v>0.88525377999772847</v>
      </c>
      <c r="BJ40" s="1">
        <f t="shared" si="38"/>
        <v>0.34490569459461484</v>
      </c>
      <c r="BK40" s="1">
        <f t="shared" si="39"/>
        <v>0.65509430540538516</v>
      </c>
      <c r="BL40" s="1">
        <f t="shared" si="40"/>
        <v>1399.9873333333301</v>
      </c>
      <c r="BM40" s="1">
        <f t="shared" si="41"/>
        <v>1180.1742415543958</v>
      </c>
      <c r="BN40" s="1">
        <f t="shared" si="42"/>
        <v>0.84298922815568234</v>
      </c>
      <c r="BO40" s="1">
        <f t="shared" si="43"/>
        <v>0.19597845631136471</v>
      </c>
      <c r="BP40" s="1">
        <v>6</v>
      </c>
      <c r="BQ40" s="1">
        <v>0.5</v>
      </c>
      <c r="BR40" s="1" t="s">
        <v>271</v>
      </c>
      <c r="BS40" s="1">
        <v>2</v>
      </c>
      <c r="BT40" s="1">
        <v>1605310849.25</v>
      </c>
      <c r="BU40" s="1">
        <v>390.26583333333298</v>
      </c>
      <c r="BV40" s="1">
        <v>399.99180000000001</v>
      </c>
      <c r="BW40" s="1">
        <v>34.912759999999999</v>
      </c>
      <c r="BX40" s="1">
        <v>33.118086666666699</v>
      </c>
      <c r="BY40" s="1">
        <v>389.99913333333302</v>
      </c>
      <c r="BZ40" s="1">
        <v>34.2431433333333</v>
      </c>
      <c r="CA40" s="1">
        <v>500.12666666666701</v>
      </c>
      <c r="CB40" s="1">
        <v>101.652166666667</v>
      </c>
      <c r="CC40" s="1">
        <v>9.9964460000000005E-2</v>
      </c>
      <c r="CD40" s="1">
        <v>35.187996666666699</v>
      </c>
      <c r="CE40" s="1">
        <v>34.931076666666698</v>
      </c>
      <c r="CF40" s="1">
        <v>999.9</v>
      </c>
      <c r="CG40" s="1">
        <v>0</v>
      </c>
      <c r="CH40" s="1">
        <v>0</v>
      </c>
      <c r="CI40" s="1">
        <v>10005.775666666699</v>
      </c>
      <c r="CJ40" s="1">
        <v>0</v>
      </c>
      <c r="CK40" s="1">
        <v>215.61070000000001</v>
      </c>
      <c r="CL40" s="1">
        <v>1399.9873333333301</v>
      </c>
      <c r="CM40" s="1">
        <v>0.90000080000000005</v>
      </c>
      <c r="CN40" s="1">
        <v>9.9999379999999999E-2</v>
      </c>
      <c r="CO40" s="1">
        <v>0</v>
      </c>
      <c r="CP40" s="1">
        <v>843.14283333333299</v>
      </c>
      <c r="CQ40" s="1">
        <v>4.9994800000000001</v>
      </c>
      <c r="CR40" s="1">
        <v>11965.106666666699</v>
      </c>
      <c r="CS40" s="1">
        <v>11417.4866666667</v>
      </c>
      <c r="CT40" s="1">
        <v>46.414266666666599</v>
      </c>
      <c r="CU40" s="1">
        <v>47.620766666666697</v>
      </c>
      <c r="CV40" s="1">
        <v>47.122599999999998</v>
      </c>
      <c r="CW40" s="1">
        <v>47.622733333333301</v>
      </c>
      <c r="CX40" s="1">
        <v>48.9831</v>
      </c>
      <c r="CY40" s="1">
        <v>1255.49133333333</v>
      </c>
      <c r="CZ40" s="1">
        <v>139.49600000000001</v>
      </c>
      <c r="DA40" s="1">
        <v>0</v>
      </c>
      <c r="DB40" s="1">
        <v>432</v>
      </c>
      <c r="DC40" s="1">
        <v>0</v>
      </c>
      <c r="DD40" s="1">
        <v>843.12003846153902</v>
      </c>
      <c r="DE40" s="1">
        <v>-19.750871794240499</v>
      </c>
      <c r="DF40" s="1">
        <v>-325.81196608485499</v>
      </c>
      <c r="DG40" s="1">
        <v>11964.8692307692</v>
      </c>
      <c r="DH40" s="1">
        <v>15</v>
      </c>
      <c r="DI40" s="1">
        <v>1605310245.0999999</v>
      </c>
      <c r="DJ40" s="1" t="s">
        <v>384</v>
      </c>
      <c r="DK40" s="1">
        <v>1605310245.0999999</v>
      </c>
      <c r="DL40" s="1">
        <v>1605310240.0999999</v>
      </c>
      <c r="DM40" s="1">
        <v>11</v>
      </c>
      <c r="DN40" s="1">
        <v>5.1999999999999998E-2</v>
      </c>
      <c r="DO40" s="1">
        <v>-3.0000000000000001E-3</v>
      </c>
      <c r="DP40" s="1">
        <v>0.25900000000000001</v>
      </c>
      <c r="DQ40" s="1">
        <v>0.67</v>
      </c>
      <c r="DR40" s="1">
        <v>400</v>
      </c>
      <c r="DS40" s="1">
        <v>33</v>
      </c>
      <c r="DT40" s="1">
        <v>7.0000000000000007E-2</v>
      </c>
      <c r="DU40" s="1">
        <v>0.03</v>
      </c>
      <c r="DV40" s="1">
        <v>7.5031070319328199</v>
      </c>
      <c r="DW40" s="1">
        <v>0.247426595599886</v>
      </c>
      <c r="DX40" s="1">
        <v>2.6926428377516999E-2</v>
      </c>
      <c r="DY40" s="1">
        <v>1</v>
      </c>
      <c r="DZ40" s="1">
        <v>-9.7262613333333405</v>
      </c>
      <c r="EA40" s="1">
        <v>-0.31477054505005703</v>
      </c>
      <c r="EB40" s="1">
        <v>3.4324437235817198E-2</v>
      </c>
      <c r="EC40" s="1">
        <v>0</v>
      </c>
      <c r="ED40" s="1">
        <v>1.7939003333333301</v>
      </c>
      <c r="EE40" s="1">
        <v>9.5402803114572193E-2</v>
      </c>
      <c r="EF40" s="1">
        <v>6.9002369444019097E-3</v>
      </c>
      <c r="EG40" s="1">
        <v>1</v>
      </c>
      <c r="EH40" s="1">
        <v>2</v>
      </c>
      <c r="EI40" s="1">
        <v>3</v>
      </c>
      <c r="EJ40" s="1" t="s">
        <v>273</v>
      </c>
      <c r="EK40" s="1">
        <v>100</v>
      </c>
      <c r="EL40" s="1">
        <v>100</v>
      </c>
      <c r="EM40" s="1">
        <v>0.26700000000000002</v>
      </c>
      <c r="EN40" s="1">
        <v>0.66959999999999997</v>
      </c>
      <c r="EO40" s="1">
        <v>0.42660610047963998</v>
      </c>
      <c r="EP40" s="1">
        <v>-1.6043650578588901E-5</v>
      </c>
      <c r="EQ40" s="1">
        <v>-1.15305589960158E-6</v>
      </c>
      <c r="ER40" s="1">
        <v>3.6581349982770798E-10</v>
      </c>
      <c r="ES40" s="1">
        <v>0.66961499999999996</v>
      </c>
      <c r="ET40" s="1">
        <v>0</v>
      </c>
      <c r="EU40" s="1">
        <v>0</v>
      </c>
      <c r="EV40" s="1">
        <v>0</v>
      </c>
      <c r="EW40" s="1">
        <v>18</v>
      </c>
      <c r="EX40" s="1">
        <v>2225</v>
      </c>
      <c r="EY40" s="1">
        <v>1</v>
      </c>
      <c r="EZ40" s="1">
        <v>25</v>
      </c>
      <c r="FA40" s="1">
        <v>10.199999999999999</v>
      </c>
      <c r="FB40" s="1">
        <v>10.3</v>
      </c>
      <c r="FC40" s="1">
        <v>2</v>
      </c>
      <c r="FD40" s="1">
        <v>511.6</v>
      </c>
      <c r="FE40" s="1">
        <v>502.12599999999998</v>
      </c>
      <c r="FF40" s="1">
        <v>34.004100000000001</v>
      </c>
      <c r="FG40" s="1">
        <v>33.896599999999999</v>
      </c>
      <c r="FH40" s="1">
        <v>29.9999</v>
      </c>
      <c r="FI40" s="1">
        <v>33.783999999999999</v>
      </c>
      <c r="FJ40" s="1">
        <v>33.810899999999997</v>
      </c>
      <c r="FK40" s="1">
        <v>19.275400000000001</v>
      </c>
      <c r="FL40" s="1">
        <v>0</v>
      </c>
      <c r="FM40" s="1">
        <v>100</v>
      </c>
      <c r="FN40" s="1">
        <v>-999.9</v>
      </c>
      <c r="FO40" s="1">
        <v>400</v>
      </c>
      <c r="FP40" s="1">
        <v>34.372999999999998</v>
      </c>
      <c r="FQ40" s="1">
        <v>97.891000000000005</v>
      </c>
      <c r="FR40" s="1">
        <v>102.068</v>
      </c>
    </row>
    <row r="41" spans="1:174" ht="15.75" customHeight="1" x14ac:dyDescent="0.25">
      <c r="A41" s="1">
        <v>25</v>
      </c>
      <c r="B41" s="1">
        <v>1605311214</v>
      </c>
      <c r="C41" s="1">
        <v>7387</v>
      </c>
      <c r="D41" s="1" t="s">
        <v>389</v>
      </c>
      <c r="E41" s="1" t="s">
        <v>390</v>
      </c>
      <c r="F41" s="1" t="s">
        <v>391</v>
      </c>
      <c r="G41" s="1" t="s">
        <v>316</v>
      </c>
      <c r="H41" s="1">
        <v>1605311206</v>
      </c>
      <c r="I41" s="1">
        <f t="shared" si="0"/>
        <v>1.7282926071231514E-3</v>
      </c>
      <c r="J41" s="1">
        <f t="shared" si="1"/>
        <v>1.7282926071231515</v>
      </c>
      <c r="K41" s="1">
        <f t="shared" si="2"/>
        <v>8.1791587038700886</v>
      </c>
      <c r="L41" s="1">
        <f t="shared" si="3"/>
        <v>389.37961290322602</v>
      </c>
      <c r="M41" s="1">
        <f t="shared" si="4"/>
        <v>215.85016673519192</v>
      </c>
      <c r="N41" s="1">
        <f t="shared" si="5"/>
        <v>21.960414848637644</v>
      </c>
      <c r="O41" s="1">
        <f t="shared" si="6"/>
        <v>39.615155097133631</v>
      </c>
      <c r="P41" s="1">
        <f t="shared" si="7"/>
        <v>8.1284526287720801E-2</v>
      </c>
      <c r="Q41" s="1">
        <f t="shared" si="8"/>
        <v>2.9583878842138001</v>
      </c>
      <c r="R41" s="1">
        <f t="shared" si="9"/>
        <v>8.0063872252564935E-2</v>
      </c>
      <c r="S41" s="1">
        <f t="shared" si="10"/>
        <v>5.0148064048584753E-2</v>
      </c>
      <c r="T41" s="1">
        <f t="shared" si="11"/>
        <v>231.28520769902727</v>
      </c>
      <c r="U41" s="1">
        <f t="shared" si="12"/>
        <v>36.158978960454959</v>
      </c>
      <c r="V41" s="1">
        <f t="shared" si="13"/>
        <v>35.051600000000001</v>
      </c>
      <c r="W41" s="1">
        <f t="shared" si="14"/>
        <v>5.664531270672164</v>
      </c>
      <c r="X41" s="1">
        <f t="shared" si="15"/>
        <v>62.273226267440229</v>
      </c>
      <c r="Y41" s="1">
        <f t="shared" si="16"/>
        <v>3.5679953272724965</v>
      </c>
      <c r="Z41" s="1">
        <f t="shared" si="17"/>
        <v>5.7295816214006487</v>
      </c>
      <c r="AA41" s="1">
        <f t="shared" si="18"/>
        <v>2.0965359433996675</v>
      </c>
      <c r="AB41" s="1">
        <f t="shared" si="19"/>
        <v>-76.217703974130984</v>
      </c>
      <c r="AC41" s="1">
        <f t="shared" si="20"/>
        <v>32.923390149733443</v>
      </c>
      <c r="AD41" s="1">
        <f t="shared" si="21"/>
        <v>2.6029603651624984</v>
      </c>
      <c r="AE41" s="1">
        <f t="shared" si="22"/>
        <v>190.59385423979222</v>
      </c>
      <c r="AF41" s="1">
        <v>0</v>
      </c>
      <c r="AG41" s="1">
        <v>0</v>
      </c>
      <c r="AH41" s="1">
        <f t="shared" si="23"/>
        <v>1</v>
      </c>
      <c r="AI41" s="1">
        <f t="shared" si="24"/>
        <v>0</v>
      </c>
      <c r="AJ41" s="1">
        <f t="shared" si="25"/>
        <v>52311.092360179304</v>
      </c>
      <c r="AK41" s="1" t="s">
        <v>268</v>
      </c>
      <c r="AL41" s="1">
        <v>10143.9</v>
      </c>
      <c r="AM41" s="1">
        <v>715.47692307692296</v>
      </c>
      <c r="AN41" s="1">
        <v>3262.08</v>
      </c>
      <c r="AO41" s="1">
        <f t="shared" si="26"/>
        <v>0.78066849277855754</v>
      </c>
      <c r="AP41" s="1">
        <v>-0.57774747981622299</v>
      </c>
      <c r="AQ41" s="1" t="s">
        <v>392</v>
      </c>
      <c r="AR41" s="1">
        <v>15354</v>
      </c>
      <c r="AS41" s="1">
        <v>899.39823076923096</v>
      </c>
      <c r="AT41" s="1">
        <v>1167.07</v>
      </c>
      <c r="AU41" s="1">
        <f t="shared" si="27"/>
        <v>0.22935365422020015</v>
      </c>
      <c r="AV41" s="1">
        <v>0.5</v>
      </c>
      <c r="AW41" s="1">
        <f t="shared" si="28"/>
        <v>1180.154653167371</v>
      </c>
      <c r="AX41" s="1">
        <f t="shared" si="29"/>
        <v>8.1791587038700886</v>
      </c>
      <c r="AY41" s="1">
        <f t="shared" si="30"/>
        <v>135.33639112445471</v>
      </c>
      <c r="AZ41" s="1">
        <f t="shared" si="31"/>
        <v>7.4201344376213689E-3</v>
      </c>
      <c r="BA41" s="1">
        <f t="shared" si="32"/>
        <v>1.7951022646456514</v>
      </c>
      <c r="BB41" s="1" t="s">
        <v>393</v>
      </c>
      <c r="BC41" s="1">
        <v>899.39823076923096</v>
      </c>
      <c r="BD41" s="1">
        <v>677.68</v>
      </c>
      <c r="BE41" s="1">
        <f t="shared" si="33"/>
        <v>0.41933217373422327</v>
      </c>
      <c r="BF41" s="1">
        <f t="shared" si="34"/>
        <v>0.54694981350409488</v>
      </c>
      <c r="BG41" s="1">
        <f t="shared" si="35"/>
        <v>0.81063689831295471</v>
      </c>
      <c r="BH41" s="1">
        <f t="shared" si="36"/>
        <v>0.59272779612687332</v>
      </c>
      <c r="BI41" s="1">
        <f t="shared" si="37"/>
        <v>0.82266844762132607</v>
      </c>
      <c r="BJ41" s="1">
        <f t="shared" si="38"/>
        <v>0.41211660967849822</v>
      </c>
      <c r="BK41" s="1">
        <f t="shared" si="39"/>
        <v>0.58788339032150172</v>
      </c>
      <c r="BL41" s="1">
        <f t="shared" si="40"/>
        <v>1399.9638709677399</v>
      </c>
      <c r="BM41" s="1">
        <f t="shared" si="41"/>
        <v>1180.154653167371</v>
      </c>
      <c r="BN41" s="1">
        <f t="shared" si="42"/>
        <v>0.84298936396949764</v>
      </c>
      <c r="BO41" s="1">
        <f t="shared" si="43"/>
        <v>0.19597872793899507</v>
      </c>
      <c r="BP41" s="1">
        <v>6</v>
      </c>
      <c r="BQ41" s="1">
        <v>0.5</v>
      </c>
      <c r="BR41" s="1" t="s">
        <v>271</v>
      </c>
      <c r="BS41" s="1">
        <v>2</v>
      </c>
      <c r="BT41" s="1">
        <v>1605311206</v>
      </c>
      <c r="BU41" s="1">
        <v>389.37961290322602</v>
      </c>
      <c r="BV41" s="1">
        <v>399.99929032258098</v>
      </c>
      <c r="BW41" s="1">
        <v>35.070029032258098</v>
      </c>
      <c r="BX41" s="1">
        <v>33.069351612903198</v>
      </c>
      <c r="BY41" s="1">
        <v>389.11232258064501</v>
      </c>
      <c r="BZ41" s="1">
        <v>33.956390322580603</v>
      </c>
      <c r="CA41" s="1">
        <v>500.13499999999999</v>
      </c>
      <c r="CB41" s="1">
        <v>101.639161290323</v>
      </c>
      <c r="CC41" s="1">
        <v>9.9999632258064505E-2</v>
      </c>
      <c r="CD41" s="1">
        <v>35.258025806451599</v>
      </c>
      <c r="CE41" s="1">
        <v>35.051600000000001</v>
      </c>
      <c r="CF41" s="1">
        <v>999.9</v>
      </c>
      <c r="CG41" s="1">
        <v>0</v>
      </c>
      <c r="CH41" s="1">
        <v>0</v>
      </c>
      <c r="CI41" s="1">
        <v>10001.3838709677</v>
      </c>
      <c r="CJ41" s="1">
        <v>0</v>
      </c>
      <c r="CK41" s="1">
        <v>221.92935483871</v>
      </c>
      <c r="CL41" s="1">
        <v>1399.9638709677399</v>
      </c>
      <c r="CM41" s="1">
        <v>0.89999732258064502</v>
      </c>
      <c r="CN41" s="1">
        <v>0.100002961290323</v>
      </c>
      <c r="CO41" s="1">
        <v>0</v>
      </c>
      <c r="CP41" s="1">
        <v>899.38012903225797</v>
      </c>
      <c r="CQ41" s="1">
        <v>4.9994800000000001</v>
      </c>
      <c r="CR41" s="1">
        <v>12806.3064516129</v>
      </c>
      <c r="CS41" s="1">
        <v>11417.2612903226</v>
      </c>
      <c r="CT41" s="1">
        <v>47.628870967741904</v>
      </c>
      <c r="CU41" s="1">
        <v>48.656999999999996</v>
      </c>
      <c r="CV41" s="1">
        <v>48.370870967741901</v>
      </c>
      <c r="CW41" s="1">
        <v>48.610774193548401</v>
      </c>
      <c r="CX41" s="1">
        <v>50.0783225806451</v>
      </c>
      <c r="CY41" s="1">
        <v>1255.4638709677399</v>
      </c>
      <c r="CZ41" s="1">
        <v>139.5</v>
      </c>
      <c r="DA41" s="1">
        <v>0</v>
      </c>
      <c r="DB41" s="1">
        <v>356</v>
      </c>
      <c r="DC41" s="1">
        <v>0</v>
      </c>
      <c r="DD41" s="1">
        <v>899.39823076923096</v>
      </c>
      <c r="DE41" s="1">
        <v>0.34823931509454298</v>
      </c>
      <c r="DF41" s="1">
        <v>-19.117948742890199</v>
      </c>
      <c r="DG41" s="1">
        <v>12806.2</v>
      </c>
      <c r="DH41" s="1">
        <v>15</v>
      </c>
      <c r="DI41" s="1">
        <v>1605310245.0999999</v>
      </c>
      <c r="DJ41" s="1" t="s">
        <v>384</v>
      </c>
      <c r="DK41" s="1">
        <v>1605310245.0999999</v>
      </c>
      <c r="DL41" s="1">
        <v>1605310240.0999999</v>
      </c>
      <c r="DM41" s="1">
        <v>11</v>
      </c>
      <c r="DN41" s="1">
        <v>5.1999999999999998E-2</v>
      </c>
      <c r="DO41" s="1">
        <v>-3.0000000000000001E-3</v>
      </c>
      <c r="DP41" s="1">
        <v>0.25900000000000001</v>
      </c>
      <c r="DQ41" s="1">
        <v>0.67</v>
      </c>
      <c r="DR41" s="1">
        <v>400</v>
      </c>
      <c r="DS41" s="1">
        <v>33</v>
      </c>
      <c r="DT41" s="1">
        <v>7.0000000000000007E-2</v>
      </c>
      <c r="DU41" s="1">
        <v>0.03</v>
      </c>
      <c r="DV41" s="1">
        <v>8.1750550205462993</v>
      </c>
      <c r="DW41" s="1">
        <v>0.28677430187352099</v>
      </c>
      <c r="DX41" s="1">
        <v>3.4840366991023698E-2</v>
      </c>
      <c r="DY41" s="1">
        <v>1</v>
      </c>
      <c r="DZ41" s="1">
        <v>-10.617983333333299</v>
      </c>
      <c r="EA41" s="1">
        <v>-0.36662869855395802</v>
      </c>
      <c r="EB41" s="1">
        <v>4.2643788788312501E-2</v>
      </c>
      <c r="EC41" s="1">
        <v>0</v>
      </c>
      <c r="ED41" s="1">
        <v>2.0004076666666699</v>
      </c>
      <c r="EE41" s="1">
        <v>7.6362447163519004E-2</v>
      </c>
      <c r="EF41" s="1">
        <v>5.5477062427236896E-3</v>
      </c>
      <c r="EG41" s="1">
        <v>1</v>
      </c>
      <c r="EH41" s="1">
        <v>2</v>
      </c>
      <c r="EI41" s="1">
        <v>3</v>
      </c>
      <c r="EJ41" s="1" t="s">
        <v>273</v>
      </c>
      <c r="EK41" s="1">
        <v>100</v>
      </c>
      <c r="EL41" s="1">
        <v>100</v>
      </c>
      <c r="EM41" s="1">
        <v>0.26700000000000002</v>
      </c>
      <c r="EN41" s="1">
        <v>1.1140000000000001</v>
      </c>
      <c r="EO41" s="1">
        <v>0.42660610047963998</v>
      </c>
      <c r="EP41" s="1">
        <v>-1.6043650578588901E-5</v>
      </c>
      <c r="EQ41" s="1">
        <v>-1.15305589960158E-6</v>
      </c>
      <c r="ER41" s="1">
        <v>3.6581349982770798E-10</v>
      </c>
      <c r="ES41" s="1">
        <v>0.66961499999999996</v>
      </c>
      <c r="ET41" s="1">
        <v>0</v>
      </c>
      <c r="EU41" s="1">
        <v>0</v>
      </c>
      <c r="EV41" s="1">
        <v>0</v>
      </c>
      <c r="EW41" s="1">
        <v>18</v>
      </c>
      <c r="EX41" s="1">
        <v>2225</v>
      </c>
      <c r="EY41" s="1">
        <v>1</v>
      </c>
      <c r="EZ41" s="1">
        <v>25</v>
      </c>
      <c r="FA41" s="1">
        <v>16.100000000000001</v>
      </c>
      <c r="FB41" s="1">
        <v>16.2</v>
      </c>
      <c r="FC41" s="1">
        <v>2</v>
      </c>
      <c r="FD41" s="1">
        <v>511.327</v>
      </c>
      <c r="FE41" s="1">
        <v>502.41300000000001</v>
      </c>
      <c r="FF41" s="1">
        <v>33.957999999999998</v>
      </c>
      <c r="FG41" s="1">
        <v>33.810299999999998</v>
      </c>
      <c r="FH41" s="1">
        <v>30</v>
      </c>
      <c r="FI41" s="1">
        <v>33.690899999999999</v>
      </c>
      <c r="FJ41" s="1">
        <v>33.72</v>
      </c>
      <c r="FK41" s="1">
        <v>19.277200000000001</v>
      </c>
      <c r="FL41" s="1">
        <v>0</v>
      </c>
      <c r="FM41" s="1">
        <v>100</v>
      </c>
      <c r="FN41" s="1">
        <v>-999.9</v>
      </c>
      <c r="FO41" s="1">
        <v>400</v>
      </c>
      <c r="FP41" s="1">
        <v>34.7577</v>
      </c>
      <c r="FQ41" s="1">
        <v>97.907899999999998</v>
      </c>
      <c r="FR41" s="1">
        <v>102.081</v>
      </c>
    </row>
    <row r="42" spans="1:174" ht="15.75" customHeight="1" x14ac:dyDescent="0.25">
      <c r="A42" s="1">
        <v>26</v>
      </c>
      <c r="B42" s="1">
        <v>1605311506.5</v>
      </c>
      <c r="C42" s="1">
        <v>7679.5</v>
      </c>
      <c r="D42" s="1" t="s">
        <v>394</v>
      </c>
      <c r="E42" s="1" t="s">
        <v>395</v>
      </c>
      <c r="F42" s="1" t="s">
        <v>391</v>
      </c>
      <c r="G42" s="1" t="s">
        <v>316</v>
      </c>
      <c r="H42" s="1">
        <v>1605311498.5</v>
      </c>
      <c r="I42" s="1">
        <f t="shared" si="0"/>
        <v>1.427750739041849E-3</v>
      </c>
      <c r="J42" s="1">
        <f t="shared" si="1"/>
        <v>1.4277507390418489</v>
      </c>
      <c r="K42" s="1">
        <f t="shared" si="2"/>
        <v>8.3820255818119502</v>
      </c>
      <c r="L42" s="1">
        <f t="shared" si="3"/>
        <v>389.27351612903198</v>
      </c>
      <c r="M42" s="1">
        <f t="shared" si="4"/>
        <v>166.76991273842256</v>
      </c>
      <c r="N42" s="1">
        <f t="shared" si="5"/>
        <v>16.967496080299558</v>
      </c>
      <c r="O42" s="1">
        <f t="shared" si="6"/>
        <v>39.605446513866497</v>
      </c>
      <c r="P42" s="1">
        <f t="shared" si="7"/>
        <v>6.3775370134403056E-2</v>
      </c>
      <c r="Q42" s="1">
        <f t="shared" si="8"/>
        <v>2.9589914395379582</v>
      </c>
      <c r="R42" s="1">
        <f t="shared" si="9"/>
        <v>6.3021471343247495E-2</v>
      </c>
      <c r="S42" s="1">
        <f t="shared" si="10"/>
        <v>3.9455411760917554E-2</v>
      </c>
      <c r="T42" s="1">
        <f t="shared" si="11"/>
        <v>231.29321914318029</v>
      </c>
      <c r="U42" s="1">
        <f t="shared" si="12"/>
        <v>36.353770808888029</v>
      </c>
      <c r="V42" s="1">
        <f t="shared" si="13"/>
        <v>35.255499999999998</v>
      </c>
      <c r="W42" s="1">
        <f t="shared" si="14"/>
        <v>5.7287817653907807</v>
      </c>
      <c r="X42" s="1">
        <f t="shared" si="15"/>
        <v>61.186864835882318</v>
      </c>
      <c r="Y42" s="1">
        <f t="shared" si="16"/>
        <v>3.5286828947159252</v>
      </c>
      <c r="Z42" s="1">
        <f t="shared" si="17"/>
        <v>5.7670594892885747</v>
      </c>
      <c r="AA42" s="1">
        <f t="shared" si="18"/>
        <v>2.2000988706748554</v>
      </c>
      <c r="AB42" s="1">
        <f t="shared" si="19"/>
        <v>-62.963807591745542</v>
      </c>
      <c r="AC42" s="1">
        <f t="shared" si="20"/>
        <v>19.22792612431348</v>
      </c>
      <c r="AD42" s="1">
        <f t="shared" si="21"/>
        <v>1.5222541301704815</v>
      </c>
      <c r="AE42" s="1">
        <f t="shared" si="22"/>
        <v>189.07959180591874</v>
      </c>
      <c r="AF42" s="1">
        <v>0</v>
      </c>
      <c r="AG42" s="1">
        <v>0</v>
      </c>
      <c r="AH42" s="1">
        <f t="shared" si="23"/>
        <v>1</v>
      </c>
      <c r="AI42" s="1">
        <f t="shared" si="24"/>
        <v>0</v>
      </c>
      <c r="AJ42" s="1">
        <f t="shared" si="25"/>
        <v>52308.301970255794</v>
      </c>
      <c r="AK42" s="1" t="s">
        <v>268</v>
      </c>
      <c r="AL42" s="1">
        <v>10143.9</v>
      </c>
      <c r="AM42" s="1">
        <v>715.47692307692296</v>
      </c>
      <c r="AN42" s="1">
        <v>3262.08</v>
      </c>
      <c r="AO42" s="1">
        <f t="shared" si="26"/>
        <v>0.78066849277855754</v>
      </c>
      <c r="AP42" s="1">
        <v>-0.57774747981622299</v>
      </c>
      <c r="AQ42" s="1" t="s">
        <v>396</v>
      </c>
      <c r="AR42" s="1">
        <v>15355.4</v>
      </c>
      <c r="AS42" s="1">
        <v>814.00152000000003</v>
      </c>
      <c r="AT42" s="1">
        <v>1046.1199999999999</v>
      </c>
      <c r="AU42" s="1">
        <f t="shared" si="27"/>
        <v>0.22188513746032945</v>
      </c>
      <c r="AV42" s="1">
        <v>0.5</v>
      </c>
      <c r="AW42" s="1">
        <f t="shared" si="28"/>
        <v>1180.1927725223309</v>
      </c>
      <c r="AX42" s="1">
        <f t="shared" si="29"/>
        <v>8.3820255818119502</v>
      </c>
      <c r="AY42" s="1">
        <f t="shared" si="30"/>
        <v>130.93361778040236</v>
      </c>
      <c r="AZ42" s="1">
        <f t="shared" si="31"/>
        <v>7.5917877741948653E-3</v>
      </c>
      <c r="BA42" s="1">
        <f t="shared" si="32"/>
        <v>2.1182655909455899</v>
      </c>
      <c r="BB42" s="1" t="s">
        <v>397</v>
      </c>
      <c r="BC42" s="1">
        <v>814.00152000000003</v>
      </c>
      <c r="BD42" s="1">
        <v>601.91</v>
      </c>
      <c r="BE42" s="1">
        <f t="shared" si="33"/>
        <v>0.42462623790769694</v>
      </c>
      <c r="BF42" s="1">
        <f t="shared" si="34"/>
        <v>0.52254222102158865</v>
      </c>
      <c r="BG42" s="1">
        <f t="shared" si="35"/>
        <v>0.83301443140851894</v>
      </c>
      <c r="BH42" s="1">
        <f t="shared" si="36"/>
        <v>0.70202129184153916</v>
      </c>
      <c r="BI42" s="1">
        <f t="shared" si="37"/>
        <v>0.8701630890501495</v>
      </c>
      <c r="BJ42" s="1">
        <f t="shared" si="38"/>
        <v>0.38639164734619219</v>
      </c>
      <c r="BK42" s="1">
        <f t="shared" si="39"/>
        <v>0.61360835265380786</v>
      </c>
      <c r="BL42" s="1">
        <f t="shared" si="40"/>
        <v>1400.00870967742</v>
      </c>
      <c r="BM42" s="1">
        <f t="shared" si="41"/>
        <v>1180.1927725223309</v>
      </c>
      <c r="BN42" s="1">
        <f t="shared" si="42"/>
        <v>0.84298959311064747</v>
      </c>
      <c r="BO42" s="1">
        <f t="shared" si="43"/>
        <v>0.19597918622129498</v>
      </c>
      <c r="BP42" s="1">
        <v>6</v>
      </c>
      <c r="BQ42" s="1">
        <v>0.5</v>
      </c>
      <c r="BR42" s="1" t="s">
        <v>271</v>
      </c>
      <c r="BS42" s="1">
        <v>2</v>
      </c>
      <c r="BT42" s="1">
        <v>1605311498.5</v>
      </c>
      <c r="BU42" s="1">
        <v>389.27351612903198</v>
      </c>
      <c r="BV42" s="1">
        <v>399.99609677419397</v>
      </c>
      <c r="BW42" s="1">
        <v>34.682674193548401</v>
      </c>
      <c r="BX42" s="1">
        <v>33.029225806451599</v>
      </c>
      <c r="BY42" s="1">
        <v>389.05551612903201</v>
      </c>
      <c r="BZ42" s="1">
        <v>34.010767741935503</v>
      </c>
      <c r="CA42" s="1">
        <v>500.13022580645202</v>
      </c>
      <c r="CB42" s="1">
        <v>101.64193548387099</v>
      </c>
      <c r="CC42" s="1">
        <v>0.100014258064516</v>
      </c>
      <c r="CD42" s="1">
        <v>35.376032258064498</v>
      </c>
      <c r="CE42" s="1">
        <v>35.255499999999998</v>
      </c>
      <c r="CF42" s="1">
        <v>999.9</v>
      </c>
      <c r="CG42" s="1">
        <v>0</v>
      </c>
      <c r="CH42" s="1">
        <v>0</v>
      </c>
      <c r="CI42" s="1">
        <v>10004.5348387097</v>
      </c>
      <c r="CJ42" s="1">
        <v>0</v>
      </c>
      <c r="CK42" s="1">
        <v>171.16370967741901</v>
      </c>
      <c r="CL42" s="1">
        <v>1400.00870967742</v>
      </c>
      <c r="CM42" s="1">
        <v>0.89998993548387096</v>
      </c>
      <c r="CN42" s="1">
        <v>0.10001011290322601</v>
      </c>
      <c r="CO42" s="1">
        <v>0</v>
      </c>
      <c r="CP42" s="1">
        <v>814.13187096774197</v>
      </c>
      <c r="CQ42" s="1">
        <v>4.9994800000000001</v>
      </c>
      <c r="CR42" s="1">
        <v>11653.2838709677</v>
      </c>
      <c r="CS42" s="1">
        <v>11417.6161290323</v>
      </c>
      <c r="CT42" s="1">
        <v>48.413064516128998</v>
      </c>
      <c r="CU42" s="1">
        <v>49.390935483870898</v>
      </c>
      <c r="CV42" s="1">
        <v>49.189258064516103</v>
      </c>
      <c r="CW42" s="1">
        <v>49.306064516128998</v>
      </c>
      <c r="CX42" s="1">
        <v>50.780064516129002</v>
      </c>
      <c r="CY42" s="1">
        <v>1255.4935483871</v>
      </c>
      <c r="CZ42" s="1">
        <v>139.51516129032299</v>
      </c>
      <c r="DA42" s="1">
        <v>0</v>
      </c>
      <c r="DB42" s="1">
        <v>291.700000047684</v>
      </c>
      <c r="DC42" s="1">
        <v>0</v>
      </c>
      <c r="DD42" s="1">
        <v>814.00152000000003</v>
      </c>
      <c r="DE42" s="1">
        <v>-11.3467691903885</v>
      </c>
      <c r="DF42" s="1">
        <v>-229.115384427994</v>
      </c>
      <c r="DG42" s="1">
        <v>11649.995999999999</v>
      </c>
      <c r="DH42" s="1">
        <v>15</v>
      </c>
      <c r="DI42" s="1">
        <v>1605311311</v>
      </c>
      <c r="DJ42" s="1" t="s">
        <v>398</v>
      </c>
      <c r="DK42" s="1">
        <v>1605311304</v>
      </c>
      <c r="DL42" s="1">
        <v>1605311311</v>
      </c>
      <c r="DM42" s="1">
        <v>12</v>
      </c>
      <c r="DN42" s="1">
        <v>-4.9000000000000002E-2</v>
      </c>
      <c r="DO42" s="1">
        <v>-0.36199999999999999</v>
      </c>
      <c r="DP42" s="1">
        <v>0.21</v>
      </c>
      <c r="DQ42" s="1">
        <v>0.67200000000000004</v>
      </c>
      <c r="DR42" s="1">
        <v>400</v>
      </c>
      <c r="DS42" s="1">
        <v>33</v>
      </c>
      <c r="DT42" s="1">
        <v>0.02</v>
      </c>
      <c r="DU42" s="1">
        <v>0.02</v>
      </c>
      <c r="DV42" s="1">
        <v>8.3848096317570509</v>
      </c>
      <c r="DW42" s="1">
        <v>-5.0341546956574702E-2</v>
      </c>
      <c r="DX42" s="1">
        <v>1.71365994137542E-2</v>
      </c>
      <c r="DY42" s="1">
        <v>1</v>
      </c>
      <c r="DZ42" s="1">
        <v>-10.721996666666699</v>
      </c>
      <c r="EA42" s="1">
        <v>7.5649388209095905E-2</v>
      </c>
      <c r="EB42" s="1">
        <v>2.0974341202738299E-2</v>
      </c>
      <c r="EC42" s="1">
        <v>1</v>
      </c>
      <c r="ED42" s="1">
        <v>1.653216</v>
      </c>
      <c r="EE42" s="1">
        <v>-5.3100600667400799E-2</v>
      </c>
      <c r="EF42" s="1">
        <v>3.9499735020208197E-3</v>
      </c>
      <c r="EG42" s="1">
        <v>1</v>
      </c>
      <c r="EH42" s="1">
        <v>3</v>
      </c>
      <c r="EI42" s="1">
        <v>3</v>
      </c>
      <c r="EJ42" s="1" t="s">
        <v>300</v>
      </c>
      <c r="EK42" s="1">
        <v>100</v>
      </c>
      <c r="EL42" s="1">
        <v>100</v>
      </c>
      <c r="EM42" s="1">
        <v>0.218</v>
      </c>
      <c r="EN42" s="1">
        <v>0.67190000000000005</v>
      </c>
      <c r="EO42" s="1">
        <v>0.37724588250005198</v>
      </c>
      <c r="EP42" s="1">
        <v>-1.6043650578588901E-5</v>
      </c>
      <c r="EQ42" s="1">
        <v>-1.15305589960158E-6</v>
      </c>
      <c r="ER42" s="1">
        <v>3.6581349982770798E-10</v>
      </c>
      <c r="ES42" s="1">
        <v>0.67190500000000197</v>
      </c>
      <c r="ET42" s="1">
        <v>0</v>
      </c>
      <c r="EU42" s="1">
        <v>0</v>
      </c>
      <c r="EV42" s="1">
        <v>0</v>
      </c>
      <c r="EW42" s="1">
        <v>18</v>
      </c>
      <c r="EX42" s="1">
        <v>2225</v>
      </c>
      <c r="EY42" s="1">
        <v>1</v>
      </c>
      <c r="EZ42" s="1">
        <v>25</v>
      </c>
      <c r="FA42" s="1">
        <v>3.4</v>
      </c>
      <c r="FB42" s="1">
        <v>3.3</v>
      </c>
      <c r="FC42" s="1">
        <v>2</v>
      </c>
      <c r="FD42" s="1">
        <v>513.23800000000006</v>
      </c>
      <c r="FE42" s="1">
        <v>501.11599999999999</v>
      </c>
      <c r="FF42" s="1">
        <v>34.026200000000003</v>
      </c>
      <c r="FG42" s="1">
        <v>33.814300000000003</v>
      </c>
      <c r="FH42" s="1">
        <v>30.0002</v>
      </c>
      <c r="FI42" s="1">
        <v>33.678800000000003</v>
      </c>
      <c r="FJ42" s="1">
        <v>33.704799999999999</v>
      </c>
      <c r="FK42" s="1">
        <v>19.278700000000001</v>
      </c>
      <c r="FL42" s="1">
        <v>0</v>
      </c>
      <c r="FM42" s="1">
        <v>100</v>
      </c>
      <c r="FN42" s="1">
        <v>-999.9</v>
      </c>
      <c r="FO42" s="1">
        <v>400</v>
      </c>
      <c r="FP42" s="1">
        <v>36.097900000000003</v>
      </c>
      <c r="FQ42" s="1">
        <v>97.905299999999997</v>
      </c>
      <c r="FR42" s="1">
        <v>102.07299999999999</v>
      </c>
    </row>
    <row r="43" spans="1:174" ht="15.75" customHeight="1" x14ac:dyDescent="0.25">
      <c r="A43" s="1">
        <v>27</v>
      </c>
      <c r="B43" s="1">
        <v>1605311753.5</v>
      </c>
      <c r="C43" s="1">
        <v>7926.5</v>
      </c>
      <c r="D43" s="1" t="s">
        <v>399</v>
      </c>
      <c r="E43" s="1" t="s">
        <v>400</v>
      </c>
      <c r="F43" s="1" t="s">
        <v>401</v>
      </c>
      <c r="G43" s="1" t="s">
        <v>326</v>
      </c>
      <c r="H43" s="1">
        <v>1605311745.5</v>
      </c>
      <c r="I43" s="1">
        <f t="shared" si="0"/>
        <v>1.0354399008894186E-3</v>
      </c>
      <c r="J43" s="1">
        <f t="shared" si="1"/>
        <v>1.0354399008894186</v>
      </c>
      <c r="K43" s="1">
        <f t="shared" si="2"/>
        <v>4.8043126971527323</v>
      </c>
      <c r="L43" s="1">
        <f t="shared" si="3"/>
        <v>393.74990322580601</v>
      </c>
      <c r="M43" s="1">
        <f t="shared" si="4"/>
        <v>206.90402551697892</v>
      </c>
      <c r="N43" s="1">
        <f t="shared" si="5"/>
        <v>21.051339086898896</v>
      </c>
      <c r="O43" s="1">
        <f t="shared" si="6"/>
        <v>40.061872684830199</v>
      </c>
      <c r="P43" s="1">
        <f t="shared" si="7"/>
        <v>4.4113866757148484E-2</v>
      </c>
      <c r="Q43" s="1">
        <f t="shared" si="8"/>
        <v>2.9574183595929187</v>
      </c>
      <c r="R43" s="1">
        <f t="shared" si="9"/>
        <v>4.3751542745764128E-2</v>
      </c>
      <c r="S43" s="1">
        <f t="shared" si="10"/>
        <v>2.7377019402843414E-2</v>
      </c>
      <c r="T43" s="1">
        <f t="shared" si="11"/>
        <v>231.29056344371651</v>
      </c>
      <c r="U43" s="1">
        <f t="shared" si="12"/>
        <v>36.602177987107353</v>
      </c>
      <c r="V43" s="1">
        <f t="shared" si="13"/>
        <v>35.407387096774201</v>
      </c>
      <c r="W43" s="1">
        <f t="shared" si="14"/>
        <v>5.7770532729593702</v>
      </c>
      <c r="X43" s="1">
        <f t="shared" si="15"/>
        <v>59.830271949281844</v>
      </c>
      <c r="Y43" s="1">
        <f t="shared" si="16"/>
        <v>3.4786563378092796</v>
      </c>
      <c r="Z43" s="1">
        <f t="shared" si="17"/>
        <v>5.8142077989519061</v>
      </c>
      <c r="AA43" s="1">
        <f t="shared" si="18"/>
        <v>2.2983969351500906</v>
      </c>
      <c r="AB43" s="1">
        <f t="shared" si="19"/>
        <v>-45.662899629223361</v>
      </c>
      <c r="AC43" s="1">
        <f t="shared" si="20"/>
        <v>18.520281137843252</v>
      </c>
      <c r="AD43" s="1">
        <f t="shared" si="21"/>
        <v>1.4691484596535158</v>
      </c>
      <c r="AE43" s="1">
        <f t="shared" si="22"/>
        <v>205.61709341198991</v>
      </c>
      <c r="AF43" s="1">
        <v>0</v>
      </c>
      <c r="AG43" s="1">
        <v>0</v>
      </c>
      <c r="AH43" s="1">
        <f t="shared" si="23"/>
        <v>1</v>
      </c>
      <c r="AI43" s="1">
        <f t="shared" si="24"/>
        <v>0</v>
      </c>
      <c r="AJ43" s="1">
        <f t="shared" si="25"/>
        <v>52238.622936471947</v>
      </c>
      <c r="AK43" s="1" t="s">
        <v>268</v>
      </c>
      <c r="AL43" s="1">
        <v>10143.9</v>
      </c>
      <c r="AM43" s="1">
        <v>715.47692307692296</v>
      </c>
      <c r="AN43" s="1">
        <v>3262.08</v>
      </c>
      <c r="AO43" s="1">
        <f t="shared" si="26"/>
        <v>0.78066849277855754</v>
      </c>
      <c r="AP43" s="1">
        <v>-0.57774747981622299</v>
      </c>
      <c r="AQ43" s="1" t="s">
        <v>402</v>
      </c>
      <c r="AR43" s="1">
        <v>15385.7</v>
      </c>
      <c r="AS43" s="1">
        <v>859.36616000000004</v>
      </c>
      <c r="AT43" s="1">
        <v>983.87</v>
      </c>
      <c r="AU43" s="1">
        <f t="shared" si="27"/>
        <v>0.12654501102787963</v>
      </c>
      <c r="AV43" s="1">
        <v>0.5</v>
      </c>
      <c r="AW43" s="1">
        <f t="shared" si="28"/>
        <v>1180.18015512999</v>
      </c>
      <c r="AX43" s="1">
        <f t="shared" si="29"/>
        <v>4.8043126971527323</v>
      </c>
      <c r="AY43" s="1">
        <f t="shared" si="30"/>
        <v>74.672955372904639</v>
      </c>
      <c r="AZ43" s="1">
        <f t="shared" si="31"/>
        <v>4.5603716971297087E-3</v>
      </c>
      <c r="BA43" s="1">
        <f t="shared" si="32"/>
        <v>2.3155599825180158</v>
      </c>
      <c r="BB43" s="1" t="s">
        <v>403</v>
      </c>
      <c r="BC43" s="1">
        <v>859.36616000000004</v>
      </c>
      <c r="BD43" s="1">
        <v>605.42999999999995</v>
      </c>
      <c r="BE43" s="1">
        <f t="shared" si="33"/>
        <v>0.38464431276489786</v>
      </c>
      <c r="BF43" s="1">
        <f t="shared" si="34"/>
        <v>0.32899228411372994</v>
      </c>
      <c r="BG43" s="1">
        <f t="shared" si="35"/>
        <v>0.85754992189411472</v>
      </c>
      <c r="BH43" s="1">
        <f t="shared" si="36"/>
        <v>0.46388618300942042</v>
      </c>
      <c r="BI43" s="1">
        <f t="shared" si="37"/>
        <v>0.8946074166974769</v>
      </c>
      <c r="BJ43" s="1">
        <f t="shared" si="38"/>
        <v>0.23177756798216897</v>
      </c>
      <c r="BK43" s="1">
        <f t="shared" si="39"/>
        <v>0.76822243201783103</v>
      </c>
      <c r="BL43" s="1">
        <f t="shared" si="40"/>
        <v>1399.9938709677399</v>
      </c>
      <c r="BM43" s="1">
        <f t="shared" si="41"/>
        <v>1180.18015512999</v>
      </c>
      <c r="BN43" s="1">
        <f t="shared" si="42"/>
        <v>0.84298951559994717</v>
      </c>
      <c r="BO43" s="1">
        <f t="shared" si="43"/>
        <v>0.19597903119989438</v>
      </c>
      <c r="BP43" s="1">
        <v>6</v>
      </c>
      <c r="BQ43" s="1">
        <v>0.5</v>
      </c>
      <c r="BR43" s="1" t="s">
        <v>271</v>
      </c>
      <c r="BS43" s="1">
        <v>2</v>
      </c>
      <c r="BT43" s="1">
        <v>1605311745.5</v>
      </c>
      <c r="BU43" s="1">
        <v>393.74990322580601</v>
      </c>
      <c r="BV43" s="1">
        <v>400.00277419354802</v>
      </c>
      <c r="BW43" s="1">
        <v>34.190129032258099</v>
      </c>
      <c r="BX43" s="1">
        <v>32.990380645161302</v>
      </c>
      <c r="BY43" s="1">
        <v>393.53529032258098</v>
      </c>
      <c r="BZ43" s="1">
        <v>33.518225806451603</v>
      </c>
      <c r="CA43" s="1">
        <v>500.123903225807</v>
      </c>
      <c r="CB43" s="1">
        <v>101.644483870968</v>
      </c>
      <c r="CC43" s="1">
        <v>9.9979700000000005E-2</v>
      </c>
      <c r="CD43" s="1">
        <v>35.523545161290301</v>
      </c>
      <c r="CE43" s="1">
        <v>35.407387096774201</v>
      </c>
      <c r="CF43" s="1">
        <v>999.9</v>
      </c>
      <c r="CG43" s="1">
        <v>0</v>
      </c>
      <c r="CH43" s="1">
        <v>0</v>
      </c>
      <c r="CI43" s="1">
        <v>9995.3619354838702</v>
      </c>
      <c r="CJ43" s="1">
        <v>0</v>
      </c>
      <c r="CK43" s="1">
        <v>185.390774193548</v>
      </c>
      <c r="CL43" s="1">
        <v>1399.9938709677399</v>
      </c>
      <c r="CM43" s="1">
        <v>0.89999341935483801</v>
      </c>
      <c r="CN43" s="1">
        <v>0.100006709677419</v>
      </c>
      <c r="CO43" s="1">
        <v>0</v>
      </c>
      <c r="CP43" s="1">
        <v>860.32812903225795</v>
      </c>
      <c r="CQ43" s="1">
        <v>4.9994800000000001</v>
      </c>
      <c r="CR43" s="1">
        <v>12269.1129032258</v>
      </c>
      <c r="CS43" s="1">
        <v>11417.512903225799</v>
      </c>
      <c r="CT43" s="1">
        <v>48.870870967741901</v>
      </c>
      <c r="CU43" s="1">
        <v>49.927</v>
      </c>
      <c r="CV43" s="1">
        <v>49.656999999999996</v>
      </c>
      <c r="CW43" s="1">
        <v>49.786000000000001</v>
      </c>
      <c r="CX43" s="1">
        <v>51.241806451612902</v>
      </c>
      <c r="CY43" s="1">
        <v>1255.4861290322599</v>
      </c>
      <c r="CZ43" s="1">
        <v>139.51032258064501</v>
      </c>
      <c r="DA43" s="1">
        <v>0</v>
      </c>
      <c r="DB43" s="1">
        <v>246.39999985694899</v>
      </c>
      <c r="DC43" s="1">
        <v>0</v>
      </c>
      <c r="DD43" s="1">
        <v>859.36616000000004</v>
      </c>
      <c r="DE43" s="1">
        <v>-53.755307790559101</v>
      </c>
      <c r="DF43" s="1">
        <v>-850.65384740479499</v>
      </c>
      <c r="DG43" s="1">
        <v>12254.404</v>
      </c>
      <c r="DH43" s="1">
        <v>15</v>
      </c>
      <c r="DI43" s="1">
        <v>1605311311</v>
      </c>
      <c r="DJ43" s="1" t="s">
        <v>398</v>
      </c>
      <c r="DK43" s="1">
        <v>1605311304</v>
      </c>
      <c r="DL43" s="1">
        <v>1605311311</v>
      </c>
      <c r="DM43" s="1">
        <v>12</v>
      </c>
      <c r="DN43" s="1">
        <v>-4.9000000000000002E-2</v>
      </c>
      <c r="DO43" s="1">
        <v>-0.36199999999999999</v>
      </c>
      <c r="DP43" s="1">
        <v>0.21</v>
      </c>
      <c r="DQ43" s="1">
        <v>0.67200000000000004</v>
      </c>
      <c r="DR43" s="1">
        <v>400</v>
      </c>
      <c r="DS43" s="1">
        <v>33</v>
      </c>
      <c r="DT43" s="1">
        <v>0.02</v>
      </c>
      <c r="DU43" s="1">
        <v>0.02</v>
      </c>
      <c r="DV43" s="1">
        <v>4.8080547524387498</v>
      </c>
      <c r="DW43" s="1">
        <v>-0.31486497148485698</v>
      </c>
      <c r="DX43" s="1">
        <v>2.9810968484955101E-2</v>
      </c>
      <c r="DY43" s="1">
        <v>1</v>
      </c>
      <c r="DZ43" s="1">
        <v>-6.2502636666666698</v>
      </c>
      <c r="EA43" s="1">
        <v>0.32277437152390598</v>
      </c>
      <c r="EB43" s="1">
        <v>3.0169955638386699E-2</v>
      </c>
      <c r="EC43" s="1">
        <v>0</v>
      </c>
      <c r="ED43" s="1">
        <v>1.19966033333333</v>
      </c>
      <c r="EE43" s="1">
        <v>-3.4014593993329303E-2</v>
      </c>
      <c r="EF43" s="1">
        <v>2.9070402856207801E-3</v>
      </c>
      <c r="EG43" s="1">
        <v>1</v>
      </c>
      <c r="EH43" s="1">
        <v>2</v>
      </c>
      <c r="EI43" s="1">
        <v>3</v>
      </c>
      <c r="EJ43" s="1" t="s">
        <v>273</v>
      </c>
      <c r="EK43" s="1">
        <v>100</v>
      </c>
      <c r="EL43" s="1">
        <v>100</v>
      </c>
      <c r="EM43" s="1">
        <v>0.214</v>
      </c>
      <c r="EN43" s="1">
        <v>0.67190000000000005</v>
      </c>
      <c r="EO43" s="1">
        <v>0.37724588250005198</v>
      </c>
      <c r="EP43" s="1">
        <v>-1.6043650578588901E-5</v>
      </c>
      <c r="EQ43" s="1">
        <v>-1.15305589960158E-6</v>
      </c>
      <c r="ER43" s="1">
        <v>3.6581349982770798E-10</v>
      </c>
      <c r="ES43" s="1">
        <v>0.67190500000000197</v>
      </c>
      <c r="ET43" s="1">
        <v>0</v>
      </c>
      <c r="EU43" s="1">
        <v>0</v>
      </c>
      <c r="EV43" s="1">
        <v>0</v>
      </c>
      <c r="EW43" s="1">
        <v>18</v>
      </c>
      <c r="EX43" s="1">
        <v>2225</v>
      </c>
      <c r="EY43" s="1">
        <v>1</v>
      </c>
      <c r="EZ43" s="1">
        <v>25</v>
      </c>
      <c r="FA43" s="1">
        <v>7.5</v>
      </c>
      <c r="FB43" s="1">
        <v>7.4</v>
      </c>
      <c r="FC43" s="1">
        <v>2</v>
      </c>
      <c r="FD43" s="1">
        <v>510.54199999999997</v>
      </c>
      <c r="FE43" s="1">
        <v>502.04599999999999</v>
      </c>
      <c r="FF43" s="1">
        <v>34.092700000000001</v>
      </c>
      <c r="FG43" s="1">
        <v>33.856900000000003</v>
      </c>
      <c r="FH43" s="1">
        <v>30.000299999999999</v>
      </c>
      <c r="FI43" s="1">
        <v>33.706099999999999</v>
      </c>
      <c r="FJ43" s="1">
        <v>33.729100000000003</v>
      </c>
      <c r="FK43" s="1">
        <v>19.279299999999999</v>
      </c>
      <c r="FL43" s="1">
        <v>0</v>
      </c>
      <c r="FM43" s="1">
        <v>100</v>
      </c>
      <c r="FN43" s="1">
        <v>-999.9</v>
      </c>
      <c r="FO43" s="1">
        <v>400</v>
      </c>
      <c r="FP43" s="1">
        <v>34.566200000000002</v>
      </c>
      <c r="FQ43" s="1">
        <v>97.8994</v>
      </c>
      <c r="FR43" s="1">
        <v>102.06399999999999</v>
      </c>
    </row>
    <row r="44" spans="1:174" ht="15.75" customHeight="1" x14ac:dyDescent="0.25">
      <c r="A44" s="1">
        <v>28</v>
      </c>
      <c r="B44" s="1">
        <v>1605311920.5</v>
      </c>
      <c r="C44" s="1">
        <v>8093.5</v>
      </c>
      <c r="D44" s="1" t="s">
        <v>404</v>
      </c>
      <c r="E44" s="1" t="s">
        <v>405</v>
      </c>
      <c r="F44" s="1" t="s">
        <v>401</v>
      </c>
      <c r="G44" s="1" t="s">
        <v>326</v>
      </c>
      <c r="H44" s="1">
        <v>1605311912.75</v>
      </c>
      <c r="I44" s="1">
        <f t="shared" si="0"/>
        <v>1.0608597923052467E-3</v>
      </c>
      <c r="J44" s="1">
        <f t="shared" si="1"/>
        <v>1.0608597923052467</v>
      </c>
      <c r="K44" s="1">
        <f t="shared" si="2"/>
        <v>4.6705045406544601</v>
      </c>
      <c r="L44" s="1">
        <f t="shared" si="3"/>
        <v>393.89226666666701</v>
      </c>
      <c r="M44" s="1">
        <f t="shared" si="4"/>
        <v>219.6668107644858</v>
      </c>
      <c r="N44" s="1">
        <f t="shared" si="5"/>
        <v>22.351118812377862</v>
      </c>
      <c r="O44" s="1">
        <f t="shared" si="6"/>
        <v>40.078575461190503</v>
      </c>
      <c r="P44" s="1">
        <f t="shared" si="7"/>
        <v>4.6221191902709034E-2</v>
      </c>
      <c r="Q44" s="1">
        <f t="shared" si="8"/>
        <v>2.9580433608509002</v>
      </c>
      <c r="R44" s="1">
        <f t="shared" si="9"/>
        <v>4.582367610025756E-2</v>
      </c>
      <c r="S44" s="1">
        <f t="shared" si="10"/>
        <v>2.867522769568611E-2</v>
      </c>
      <c r="T44" s="1">
        <f t="shared" si="11"/>
        <v>231.2923993537521</v>
      </c>
      <c r="U44" s="1">
        <f t="shared" si="12"/>
        <v>36.74260347232574</v>
      </c>
      <c r="V44" s="1">
        <f t="shared" si="13"/>
        <v>35.252493333333298</v>
      </c>
      <c r="W44" s="1">
        <f t="shared" si="14"/>
        <v>5.7278297601898966</v>
      </c>
      <c r="X44" s="1">
        <f t="shared" si="15"/>
        <v>59.348806586576572</v>
      </c>
      <c r="Y44" s="1">
        <f t="shared" si="16"/>
        <v>3.4787933441995107</v>
      </c>
      <c r="Z44" s="1">
        <f t="shared" si="17"/>
        <v>5.8616062298148028</v>
      </c>
      <c r="AA44" s="1">
        <f t="shared" si="18"/>
        <v>2.249036415990386</v>
      </c>
      <c r="AB44" s="1">
        <f t="shared" si="19"/>
        <v>-46.783916840661384</v>
      </c>
      <c r="AC44" s="1">
        <f t="shared" si="20"/>
        <v>66.708519864365726</v>
      </c>
      <c r="AD44" s="1">
        <f t="shared" si="21"/>
        <v>5.2904387064181373</v>
      </c>
      <c r="AE44" s="1">
        <f t="shared" si="22"/>
        <v>256.5074410838746</v>
      </c>
      <c r="AF44" s="1">
        <v>0</v>
      </c>
      <c r="AG44" s="1">
        <v>0</v>
      </c>
      <c r="AH44" s="1">
        <f t="shared" si="23"/>
        <v>1</v>
      </c>
      <c r="AI44" s="1">
        <f t="shared" si="24"/>
        <v>0</v>
      </c>
      <c r="AJ44" s="1">
        <f t="shared" si="25"/>
        <v>52231.578768252075</v>
      </c>
      <c r="AK44" s="1" t="s">
        <v>268</v>
      </c>
      <c r="AL44" s="1">
        <v>10143.9</v>
      </c>
      <c r="AM44" s="1">
        <v>715.47692307692296</v>
      </c>
      <c r="AN44" s="1">
        <v>3262.08</v>
      </c>
      <c r="AO44" s="1">
        <f t="shared" si="26"/>
        <v>0.78066849277855754</v>
      </c>
      <c r="AP44" s="1">
        <v>-0.57774747981622299</v>
      </c>
      <c r="AQ44" s="1" t="s">
        <v>406</v>
      </c>
      <c r="AR44" s="1">
        <v>15340.2</v>
      </c>
      <c r="AS44" s="1">
        <v>977.89416000000006</v>
      </c>
      <c r="AT44" s="1">
        <v>1099.55</v>
      </c>
      <c r="AU44" s="1">
        <f t="shared" si="27"/>
        <v>0.11064148060570222</v>
      </c>
      <c r="AV44" s="1">
        <v>0.5</v>
      </c>
      <c r="AW44" s="1">
        <f t="shared" si="28"/>
        <v>1180.1902905580312</v>
      </c>
      <c r="AX44" s="1">
        <f t="shared" si="29"/>
        <v>4.6705045406544601</v>
      </c>
      <c r="AY44" s="1">
        <f t="shared" si="30"/>
        <v>65.289000571907238</v>
      </c>
      <c r="AZ44" s="1">
        <f t="shared" si="31"/>
        <v>4.4469540738122353E-3</v>
      </c>
      <c r="BA44" s="1">
        <f t="shared" si="32"/>
        <v>1.9667409394752398</v>
      </c>
      <c r="BB44" s="1" t="s">
        <v>407</v>
      </c>
      <c r="BC44" s="1">
        <v>977.89416000000006</v>
      </c>
      <c r="BD44" s="1">
        <v>653.46</v>
      </c>
      <c r="BE44" s="1">
        <f t="shared" si="33"/>
        <v>0.40570233277249779</v>
      </c>
      <c r="BF44" s="1">
        <f t="shared" si="34"/>
        <v>0.27271590934564754</v>
      </c>
      <c r="BG44" s="1">
        <f t="shared" si="35"/>
        <v>0.82899387415568382</v>
      </c>
      <c r="BH44" s="1">
        <f t="shared" si="36"/>
        <v>0.31675180404370129</v>
      </c>
      <c r="BI44" s="1">
        <f t="shared" si="37"/>
        <v>0.8491821986694793</v>
      </c>
      <c r="BJ44" s="1">
        <f t="shared" si="38"/>
        <v>0.1822374500334544</v>
      </c>
      <c r="BK44" s="1">
        <f t="shared" si="39"/>
        <v>0.81776254996654563</v>
      </c>
      <c r="BL44" s="1">
        <f t="shared" si="40"/>
        <v>1400.0060000000001</v>
      </c>
      <c r="BM44" s="1">
        <f t="shared" si="41"/>
        <v>1180.1902905580312</v>
      </c>
      <c r="BN44" s="1">
        <f t="shared" si="42"/>
        <v>0.84298945187237129</v>
      </c>
      <c r="BO44" s="1">
        <f t="shared" si="43"/>
        <v>0.19597890374474253</v>
      </c>
      <c r="BP44" s="1">
        <v>6</v>
      </c>
      <c r="BQ44" s="1">
        <v>0.5</v>
      </c>
      <c r="BR44" s="1" t="s">
        <v>271</v>
      </c>
      <c r="BS44" s="1">
        <v>2</v>
      </c>
      <c r="BT44" s="1">
        <v>1605311912.75</v>
      </c>
      <c r="BU44" s="1">
        <v>393.89226666666701</v>
      </c>
      <c r="BV44" s="1">
        <v>399.99676666666699</v>
      </c>
      <c r="BW44" s="1">
        <v>34.189583333333303</v>
      </c>
      <c r="BX44" s="1">
        <v>32.9603866666667</v>
      </c>
      <c r="BY44" s="1">
        <v>393.67766666666699</v>
      </c>
      <c r="BZ44" s="1">
        <v>33.517679999999999</v>
      </c>
      <c r="CA44" s="1">
        <v>500.12636666666702</v>
      </c>
      <c r="CB44" s="1">
        <v>101.65009999999999</v>
      </c>
      <c r="CC44" s="1">
        <v>9.9994766666666707E-2</v>
      </c>
      <c r="CD44" s="1">
        <v>35.670796666666703</v>
      </c>
      <c r="CE44" s="1">
        <v>35.252493333333298</v>
      </c>
      <c r="CF44" s="1">
        <v>999.9</v>
      </c>
      <c r="CG44" s="1">
        <v>0</v>
      </c>
      <c r="CH44" s="1">
        <v>0</v>
      </c>
      <c r="CI44" s="1">
        <v>9998.3536666666696</v>
      </c>
      <c r="CJ44" s="1">
        <v>0</v>
      </c>
      <c r="CK44" s="1">
        <v>188.91966666666701</v>
      </c>
      <c r="CL44" s="1">
        <v>1400.0060000000001</v>
      </c>
      <c r="CM44" s="1">
        <v>0.8999954</v>
      </c>
      <c r="CN44" s="1">
        <v>0.100004456666667</v>
      </c>
      <c r="CO44" s="1">
        <v>0</v>
      </c>
      <c r="CP44" s="1">
        <v>978.25033333333295</v>
      </c>
      <c r="CQ44" s="1">
        <v>4.9994800000000001</v>
      </c>
      <c r="CR44" s="1">
        <v>13969.1233333333</v>
      </c>
      <c r="CS44" s="1">
        <v>11417.6133333333</v>
      </c>
      <c r="CT44" s="1">
        <v>49.187066666666603</v>
      </c>
      <c r="CU44" s="1">
        <v>50.186999999999998</v>
      </c>
      <c r="CV44" s="1">
        <v>49.962200000000003</v>
      </c>
      <c r="CW44" s="1">
        <v>50.074599999999997</v>
      </c>
      <c r="CX44" s="1">
        <v>51.557933333333303</v>
      </c>
      <c r="CY44" s="1">
        <v>1255.498</v>
      </c>
      <c r="CZ44" s="1">
        <v>139.50833333333301</v>
      </c>
      <c r="DA44" s="1">
        <v>0</v>
      </c>
      <c r="DB44" s="1">
        <v>166</v>
      </c>
      <c r="DC44" s="1">
        <v>0</v>
      </c>
      <c r="DD44" s="1">
        <v>977.89416000000006</v>
      </c>
      <c r="DE44" s="1">
        <v>-51.5146923060611</v>
      </c>
      <c r="DF44" s="1">
        <v>-765.13076917638796</v>
      </c>
      <c r="DG44" s="1">
        <v>13964.263999999999</v>
      </c>
      <c r="DH44" s="1">
        <v>15</v>
      </c>
      <c r="DI44" s="1">
        <v>1605311311</v>
      </c>
      <c r="DJ44" s="1" t="s">
        <v>398</v>
      </c>
      <c r="DK44" s="1">
        <v>1605311304</v>
      </c>
      <c r="DL44" s="1">
        <v>1605311311</v>
      </c>
      <c r="DM44" s="1">
        <v>12</v>
      </c>
      <c r="DN44" s="1">
        <v>-4.9000000000000002E-2</v>
      </c>
      <c r="DO44" s="1">
        <v>-0.36199999999999999</v>
      </c>
      <c r="DP44" s="1">
        <v>0.21</v>
      </c>
      <c r="DQ44" s="1">
        <v>0.67200000000000004</v>
      </c>
      <c r="DR44" s="1">
        <v>400</v>
      </c>
      <c r="DS44" s="1">
        <v>33</v>
      </c>
      <c r="DT44" s="1">
        <v>0.02</v>
      </c>
      <c r="DU44" s="1">
        <v>0.02</v>
      </c>
      <c r="DV44" s="1">
        <v>4.6645026400667096</v>
      </c>
      <c r="DW44" s="1">
        <v>0.52320649681002496</v>
      </c>
      <c r="DX44" s="1">
        <v>4.3233303700183801E-2</v>
      </c>
      <c r="DY44" s="1">
        <v>0</v>
      </c>
      <c r="DZ44" s="1">
        <v>-6.1045143333333298</v>
      </c>
      <c r="EA44" s="1">
        <v>-0.66714260289210103</v>
      </c>
      <c r="EB44" s="1">
        <v>5.3103034356700399E-2</v>
      </c>
      <c r="EC44" s="1">
        <v>0</v>
      </c>
      <c r="ED44" s="1">
        <v>1.22920233333333</v>
      </c>
      <c r="EE44" s="1">
        <v>4.0007385984431702E-2</v>
      </c>
      <c r="EF44" s="1">
        <v>2.9640284336617901E-3</v>
      </c>
      <c r="EG44" s="1">
        <v>1</v>
      </c>
      <c r="EH44" s="1">
        <v>1</v>
      </c>
      <c r="EI44" s="1">
        <v>3</v>
      </c>
      <c r="EJ44" s="1" t="s">
        <v>284</v>
      </c>
      <c r="EK44" s="1">
        <v>100</v>
      </c>
      <c r="EL44" s="1">
        <v>100</v>
      </c>
      <c r="EM44" s="1">
        <v>0.215</v>
      </c>
      <c r="EN44" s="1">
        <v>0.67190000000000005</v>
      </c>
      <c r="EO44" s="1">
        <v>0.37724588250005198</v>
      </c>
      <c r="EP44" s="1">
        <v>-1.6043650578588901E-5</v>
      </c>
      <c r="EQ44" s="1">
        <v>-1.15305589960158E-6</v>
      </c>
      <c r="ER44" s="1">
        <v>3.6581349982770798E-10</v>
      </c>
      <c r="ES44" s="1">
        <v>0.67190500000000197</v>
      </c>
      <c r="ET44" s="1">
        <v>0</v>
      </c>
      <c r="EU44" s="1">
        <v>0</v>
      </c>
      <c r="EV44" s="1">
        <v>0</v>
      </c>
      <c r="EW44" s="1">
        <v>18</v>
      </c>
      <c r="EX44" s="1">
        <v>2225</v>
      </c>
      <c r="EY44" s="1">
        <v>1</v>
      </c>
      <c r="EZ44" s="1">
        <v>25</v>
      </c>
      <c r="FA44" s="1">
        <v>10.3</v>
      </c>
      <c r="FB44" s="1">
        <v>10.199999999999999</v>
      </c>
      <c r="FC44" s="1">
        <v>2</v>
      </c>
      <c r="FD44" s="1">
        <v>511.54899999999998</v>
      </c>
      <c r="FE44" s="1">
        <v>502.07299999999998</v>
      </c>
      <c r="FF44" s="1">
        <v>34.191099999999999</v>
      </c>
      <c r="FG44" s="1">
        <v>33.887500000000003</v>
      </c>
      <c r="FH44" s="1">
        <v>30.0002</v>
      </c>
      <c r="FI44" s="1">
        <v>33.7333</v>
      </c>
      <c r="FJ44" s="1">
        <v>33.753300000000003</v>
      </c>
      <c r="FK44" s="1">
        <v>19.279499999999999</v>
      </c>
      <c r="FL44" s="1">
        <v>0</v>
      </c>
      <c r="FM44" s="1">
        <v>100</v>
      </c>
      <c r="FN44" s="1">
        <v>-999.9</v>
      </c>
      <c r="FO44" s="1">
        <v>400</v>
      </c>
      <c r="FP44" s="1">
        <v>34.122399999999999</v>
      </c>
      <c r="FQ44" s="1">
        <v>97.894900000000007</v>
      </c>
      <c r="FR44" s="1">
        <v>102.056</v>
      </c>
    </row>
    <row r="45" spans="1:174" ht="15.75" customHeight="1" x14ac:dyDescent="0.2"/>
    <row r="46" spans="1:174" ht="15.75" customHeight="1" x14ac:dyDescent="0.2"/>
    <row r="47" spans="1:174" ht="15.75" customHeight="1" x14ac:dyDescent="0.2"/>
    <row r="48" spans="1:17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A15" sqref="A15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 t="s">
        <v>408</v>
      </c>
      <c r="B1" s="1" t="s">
        <v>409</v>
      </c>
    </row>
    <row r="2" spans="1:2" x14ac:dyDescent="0.25">
      <c r="A2" s="1" t="s">
        <v>410</v>
      </c>
      <c r="B2" s="1" t="s">
        <v>411</v>
      </c>
    </row>
    <row r="3" spans="1:2" x14ac:dyDescent="0.25">
      <c r="A3" s="1" t="s">
        <v>412</v>
      </c>
      <c r="B3" s="1" t="s">
        <v>413</v>
      </c>
    </row>
    <row r="4" spans="1:2" x14ac:dyDescent="0.25">
      <c r="A4" s="1" t="s">
        <v>414</v>
      </c>
      <c r="B4" s="1" t="s">
        <v>415</v>
      </c>
    </row>
    <row r="5" spans="1:2" x14ac:dyDescent="0.25">
      <c r="A5" s="1" t="s">
        <v>416</v>
      </c>
      <c r="B5" s="1" t="s">
        <v>417</v>
      </c>
    </row>
    <row r="6" spans="1:2" x14ac:dyDescent="0.25">
      <c r="A6" s="1" t="s">
        <v>418</v>
      </c>
      <c r="B6" s="1" t="s">
        <v>419</v>
      </c>
    </row>
    <row r="7" spans="1:2" x14ac:dyDescent="0.25">
      <c r="A7" s="1" t="s">
        <v>420</v>
      </c>
      <c r="B7" s="1" t="s">
        <v>421</v>
      </c>
    </row>
    <row r="8" spans="1:2" x14ac:dyDescent="0.25">
      <c r="A8" s="1" t="s">
        <v>422</v>
      </c>
      <c r="B8" s="1" t="s">
        <v>15</v>
      </c>
    </row>
    <row r="9" spans="1:2" x14ac:dyDescent="0.25">
      <c r="A9" s="1" t="s">
        <v>423</v>
      </c>
      <c r="B9" s="1" t="s">
        <v>424</v>
      </c>
    </row>
    <row r="10" spans="1:2" x14ac:dyDescent="0.25">
      <c r="A10" s="1" t="s">
        <v>425</v>
      </c>
      <c r="B10" s="1" t="s">
        <v>426</v>
      </c>
    </row>
    <row r="11" spans="1:2" x14ac:dyDescent="0.25">
      <c r="A11" s="1" t="s">
        <v>427</v>
      </c>
      <c r="B11" s="1" t="s">
        <v>426</v>
      </c>
    </row>
    <row r="12" spans="1:2" x14ac:dyDescent="0.25">
      <c r="A12" s="1" t="s">
        <v>428</v>
      </c>
      <c r="B12" s="1" t="s">
        <v>424</v>
      </c>
    </row>
    <row r="13" spans="1:2" x14ac:dyDescent="0.25">
      <c r="A13" s="1" t="s">
        <v>429</v>
      </c>
      <c r="B13" s="1" t="s">
        <v>430</v>
      </c>
    </row>
    <row r="14" spans="1:2" x14ac:dyDescent="0.25">
      <c r="A14" s="1" t="s">
        <v>431</v>
      </c>
      <c r="B14" s="1" t="s">
        <v>432</v>
      </c>
    </row>
    <row r="15" spans="1:2" x14ac:dyDescent="0.25">
      <c r="A15" s="1" t="s">
        <v>433</v>
      </c>
      <c r="B15" s="1" t="s">
        <v>434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 Carvajal</cp:lastModifiedBy>
  <dcterms:created xsi:type="dcterms:W3CDTF">2020-11-13T17:59:08Z</dcterms:created>
  <dcterms:modified xsi:type="dcterms:W3CDTF">2021-04-13T16:47:09Z</dcterms:modified>
</cp:coreProperties>
</file>