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6800\McElrone\"/>
    </mc:Choice>
  </mc:AlternateContent>
  <xr:revisionPtr revIDLastSave="0" documentId="13_ncr:1_{72114E95-5722-48E7-9E81-6FFC77702D3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69" i="1" l="1"/>
  <c r="BJ69" i="1"/>
  <c r="BH69" i="1"/>
  <c r="BI69" i="1" s="1"/>
  <c r="BG69" i="1"/>
  <c r="BF69" i="1"/>
  <c r="BE69" i="1"/>
  <c r="BD69" i="1"/>
  <c r="BC69" i="1"/>
  <c r="AX69" i="1" s="1"/>
  <c r="AZ69" i="1"/>
  <c r="AS69" i="1"/>
  <c r="AM69" i="1"/>
  <c r="AN69" i="1" s="1"/>
  <c r="AI69" i="1"/>
  <c r="AH69" i="1"/>
  <c r="AG69" i="1"/>
  <c r="I69" i="1" s="1"/>
  <c r="Y69" i="1"/>
  <c r="X69" i="1"/>
  <c r="W69" i="1" s="1"/>
  <c r="P69" i="1"/>
  <c r="K69" i="1"/>
  <c r="J69" i="1"/>
  <c r="AV69" i="1" s="1"/>
  <c r="BK68" i="1"/>
  <c r="BJ68" i="1"/>
  <c r="BH68" i="1"/>
  <c r="BI68" i="1" s="1"/>
  <c r="BG68" i="1"/>
  <c r="BF68" i="1"/>
  <c r="BE68" i="1"/>
  <c r="BD68" i="1"/>
  <c r="BC68" i="1"/>
  <c r="AX68" i="1" s="1"/>
  <c r="AZ68" i="1"/>
  <c r="AS68" i="1"/>
  <c r="AN68" i="1"/>
  <c r="AM68" i="1"/>
  <c r="AI68" i="1"/>
  <c r="AG68" i="1" s="1"/>
  <c r="Y68" i="1"/>
  <c r="X68" i="1"/>
  <c r="W68" i="1" s="1"/>
  <c r="P68" i="1"/>
  <c r="BK67" i="1"/>
  <c r="BJ67" i="1"/>
  <c r="BH67" i="1"/>
  <c r="BI67" i="1" s="1"/>
  <c r="BG67" i="1"/>
  <c r="BF67" i="1"/>
  <c r="BE67" i="1"/>
  <c r="BD67" i="1"/>
  <c r="BC67" i="1"/>
  <c r="AZ67" i="1"/>
  <c r="AX67" i="1"/>
  <c r="AS67" i="1"/>
  <c r="AN67" i="1"/>
  <c r="AM67" i="1"/>
  <c r="AI67" i="1"/>
  <c r="AG67" i="1" s="1"/>
  <c r="AH67" i="1"/>
  <c r="Y67" i="1"/>
  <c r="X67" i="1"/>
  <c r="W67" i="1" s="1"/>
  <c r="P67" i="1"/>
  <c r="BK66" i="1"/>
  <c r="S66" i="1" s="1"/>
  <c r="BJ66" i="1"/>
  <c r="BI66" i="1"/>
  <c r="AU66" i="1" s="1"/>
  <c r="BH66" i="1"/>
  <c r="BG66" i="1"/>
  <c r="BF66" i="1"/>
  <c r="BE66" i="1"/>
  <c r="BD66" i="1"/>
  <c r="BC66" i="1"/>
  <c r="AX66" i="1" s="1"/>
  <c r="AZ66" i="1"/>
  <c r="AS66" i="1"/>
  <c r="AW66" i="1" s="1"/>
  <c r="AN66" i="1"/>
  <c r="AM66" i="1"/>
  <c r="AI66" i="1"/>
  <c r="AG66" i="1" s="1"/>
  <c r="Y66" i="1"/>
  <c r="X66" i="1"/>
  <c r="W66" i="1" s="1"/>
  <c r="P66" i="1"/>
  <c r="K66" i="1"/>
  <c r="BK65" i="1"/>
  <c r="BJ65" i="1"/>
  <c r="BI65" i="1"/>
  <c r="AU65" i="1" s="1"/>
  <c r="BH65" i="1"/>
  <c r="BG65" i="1"/>
  <c r="BF65" i="1"/>
  <c r="BE65" i="1"/>
  <c r="BD65" i="1"/>
  <c r="BC65" i="1"/>
  <c r="AX65" i="1" s="1"/>
  <c r="AZ65" i="1"/>
  <c r="AS65" i="1"/>
  <c r="AW65" i="1" s="1"/>
  <c r="AN65" i="1"/>
  <c r="AM65" i="1"/>
  <c r="AI65" i="1"/>
  <c r="AG65" i="1" s="1"/>
  <c r="Y65" i="1"/>
  <c r="W65" i="1" s="1"/>
  <c r="X65" i="1"/>
  <c r="P65" i="1"/>
  <c r="N65" i="1"/>
  <c r="BK64" i="1"/>
  <c r="BJ64" i="1"/>
  <c r="BI64" i="1"/>
  <c r="BH64" i="1"/>
  <c r="BG64" i="1"/>
  <c r="BF64" i="1"/>
  <c r="BE64" i="1"/>
  <c r="BD64" i="1"/>
  <c r="BC64" i="1"/>
  <c r="AX64" i="1" s="1"/>
  <c r="AZ64" i="1"/>
  <c r="AS64" i="1"/>
  <c r="AM64" i="1"/>
  <c r="AN64" i="1" s="1"/>
  <c r="AI64" i="1"/>
  <c r="AG64" i="1" s="1"/>
  <c r="Y64" i="1"/>
  <c r="W64" i="1" s="1"/>
  <c r="X64" i="1"/>
  <c r="P64" i="1"/>
  <c r="I64" i="1"/>
  <c r="AA64" i="1" s="1"/>
  <c r="BK63" i="1"/>
  <c r="BJ63" i="1"/>
  <c r="BI63" i="1" s="1"/>
  <c r="BH63" i="1"/>
  <c r="BG63" i="1"/>
  <c r="BF63" i="1"/>
  <c r="BE63" i="1"/>
  <c r="BD63" i="1"/>
  <c r="BC63" i="1"/>
  <c r="AX63" i="1" s="1"/>
  <c r="AZ63" i="1"/>
  <c r="AS63" i="1"/>
  <c r="AM63" i="1"/>
  <c r="AN63" i="1" s="1"/>
  <c r="AI63" i="1"/>
  <c r="AG63" i="1"/>
  <c r="K63" i="1" s="1"/>
  <c r="Y63" i="1"/>
  <c r="X63" i="1"/>
  <c r="W63" i="1"/>
  <c r="P63" i="1"/>
  <c r="J63" i="1"/>
  <c r="AV63" i="1" s="1"/>
  <c r="BK62" i="1"/>
  <c r="BJ62" i="1"/>
  <c r="BH62" i="1"/>
  <c r="BI62" i="1" s="1"/>
  <c r="BG62" i="1"/>
  <c r="BF62" i="1"/>
  <c r="BE62" i="1"/>
  <c r="BD62" i="1"/>
  <c r="BC62" i="1"/>
  <c r="AZ62" i="1"/>
  <c r="AX62" i="1"/>
  <c r="AS62" i="1"/>
  <c r="AM62" i="1"/>
  <c r="AN62" i="1" s="1"/>
  <c r="AI62" i="1"/>
  <c r="AG62" i="1"/>
  <c r="Y62" i="1"/>
  <c r="X62" i="1"/>
  <c r="W62" i="1"/>
  <c r="P62" i="1"/>
  <c r="BK61" i="1"/>
  <c r="BJ61" i="1"/>
  <c r="BH61" i="1"/>
  <c r="BI61" i="1" s="1"/>
  <c r="BG61" i="1"/>
  <c r="BF61" i="1"/>
  <c r="BE61" i="1"/>
  <c r="BD61" i="1"/>
  <c r="BC61" i="1"/>
  <c r="AX61" i="1" s="1"/>
  <c r="AZ61" i="1"/>
  <c r="AS61" i="1"/>
  <c r="AM61" i="1"/>
  <c r="AN61" i="1" s="1"/>
  <c r="AI61" i="1"/>
  <c r="AH61" i="1"/>
  <c r="AG61" i="1"/>
  <c r="I61" i="1" s="1"/>
  <c r="Y61" i="1"/>
  <c r="X61" i="1"/>
  <c r="W61" i="1" s="1"/>
  <c r="P61" i="1"/>
  <c r="K61" i="1"/>
  <c r="J61" i="1"/>
  <c r="AV61" i="1" s="1"/>
  <c r="BK60" i="1"/>
  <c r="BJ60" i="1"/>
  <c r="BH60" i="1"/>
  <c r="BI60" i="1" s="1"/>
  <c r="S60" i="1" s="1"/>
  <c r="BG60" i="1"/>
  <c r="BF60" i="1"/>
  <c r="BE60" i="1"/>
  <c r="BD60" i="1"/>
  <c r="BC60" i="1"/>
  <c r="AX60" i="1" s="1"/>
  <c r="AZ60" i="1"/>
  <c r="AV60" i="1"/>
  <c r="AU60" i="1"/>
  <c r="AW60" i="1" s="1"/>
  <c r="AS60" i="1"/>
  <c r="AN60" i="1"/>
  <c r="AM60" i="1"/>
  <c r="AI60" i="1"/>
  <c r="AH60" i="1"/>
  <c r="AG60" i="1"/>
  <c r="I60" i="1" s="1"/>
  <c r="Y60" i="1"/>
  <c r="X60" i="1"/>
  <c r="W60" i="1" s="1"/>
  <c r="P60" i="1"/>
  <c r="N60" i="1"/>
  <c r="K60" i="1"/>
  <c r="J60" i="1"/>
  <c r="BK59" i="1"/>
  <c r="BJ59" i="1"/>
  <c r="BH59" i="1"/>
  <c r="BI59" i="1" s="1"/>
  <c r="BG59" i="1"/>
  <c r="BF59" i="1"/>
  <c r="BE59" i="1"/>
  <c r="BD59" i="1"/>
  <c r="BC59" i="1"/>
  <c r="AZ59" i="1"/>
  <c r="AX59" i="1"/>
  <c r="AS59" i="1"/>
  <c r="AN59" i="1"/>
  <c r="AM59" i="1"/>
  <c r="AI59" i="1"/>
  <c r="AG59" i="1" s="1"/>
  <c r="AH59" i="1" s="1"/>
  <c r="Y59" i="1"/>
  <c r="X59" i="1"/>
  <c r="W59" i="1" s="1"/>
  <c r="P59" i="1"/>
  <c r="BK58" i="1"/>
  <c r="BJ58" i="1"/>
  <c r="BI58" i="1"/>
  <c r="AU58" i="1" s="1"/>
  <c r="BH58" i="1"/>
  <c r="BG58" i="1"/>
  <c r="BF58" i="1"/>
  <c r="BE58" i="1"/>
  <c r="BD58" i="1"/>
  <c r="BC58" i="1"/>
  <c r="AX58" i="1" s="1"/>
  <c r="AZ58" i="1"/>
  <c r="AS58" i="1"/>
  <c r="AW58" i="1" s="1"/>
  <c r="AN58" i="1"/>
  <c r="AM58" i="1"/>
  <c r="AI58" i="1"/>
  <c r="AG58" i="1" s="1"/>
  <c r="Y58" i="1"/>
  <c r="X58" i="1"/>
  <c r="W58" i="1" s="1"/>
  <c r="S58" i="1"/>
  <c r="P58" i="1"/>
  <c r="BK57" i="1"/>
  <c r="BJ57" i="1"/>
  <c r="BI57" i="1"/>
  <c r="AU57" i="1" s="1"/>
  <c r="AW57" i="1" s="1"/>
  <c r="BH57" i="1"/>
  <c r="BG57" i="1"/>
  <c r="BF57" i="1"/>
  <c r="BE57" i="1"/>
  <c r="BD57" i="1"/>
  <c r="BC57" i="1"/>
  <c r="AX57" i="1" s="1"/>
  <c r="AZ57" i="1"/>
  <c r="AS57" i="1"/>
  <c r="AN57" i="1"/>
  <c r="AM57" i="1"/>
  <c r="AI57" i="1"/>
  <c r="AG57" i="1"/>
  <c r="K57" i="1" s="1"/>
  <c r="Y57" i="1"/>
  <c r="X57" i="1"/>
  <c r="W57" i="1"/>
  <c r="P57" i="1"/>
  <c r="N57" i="1"/>
  <c r="BK56" i="1"/>
  <c r="BJ56" i="1"/>
  <c r="BI56" i="1"/>
  <c r="BH56" i="1"/>
  <c r="BG56" i="1"/>
  <c r="BF56" i="1"/>
  <c r="BE56" i="1"/>
  <c r="BD56" i="1"/>
  <c r="BC56" i="1"/>
  <c r="AX56" i="1" s="1"/>
  <c r="AZ56" i="1"/>
  <c r="AS56" i="1"/>
  <c r="AM56" i="1"/>
  <c r="AN56" i="1" s="1"/>
  <c r="AI56" i="1"/>
  <c r="AG56" i="1" s="1"/>
  <c r="Y56" i="1"/>
  <c r="W56" i="1" s="1"/>
  <c r="X56" i="1"/>
  <c r="P56" i="1"/>
  <c r="I56" i="1"/>
  <c r="AA56" i="1" s="1"/>
  <c r="BK55" i="1"/>
  <c r="BJ55" i="1"/>
  <c r="BI55" i="1" s="1"/>
  <c r="BH55" i="1"/>
  <c r="BG55" i="1"/>
  <c r="BF55" i="1"/>
  <c r="BE55" i="1"/>
  <c r="BD55" i="1"/>
  <c r="BC55" i="1"/>
  <c r="AX55" i="1" s="1"/>
  <c r="AZ55" i="1"/>
  <c r="AS55" i="1"/>
  <c r="AM55" i="1"/>
  <c r="AN55" i="1" s="1"/>
  <c r="AI55" i="1"/>
  <c r="AG55" i="1"/>
  <c r="K55" i="1" s="1"/>
  <c r="Y55" i="1"/>
  <c r="X55" i="1"/>
  <c r="W55" i="1"/>
  <c r="P55" i="1"/>
  <c r="J55" i="1"/>
  <c r="AV55" i="1" s="1"/>
  <c r="BK54" i="1"/>
  <c r="BJ54" i="1"/>
  <c r="BH54" i="1"/>
  <c r="BI54" i="1" s="1"/>
  <c r="BG54" i="1"/>
  <c r="BF54" i="1"/>
  <c r="BE54" i="1"/>
  <c r="BD54" i="1"/>
  <c r="BC54" i="1"/>
  <c r="AZ54" i="1"/>
  <c r="AX54" i="1"/>
  <c r="AS54" i="1"/>
  <c r="AM54" i="1"/>
  <c r="AN54" i="1" s="1"/>
  <c r="AI54" i="1"/>
  <c r="AG54" i="1"/>
  <c r="Y54" i="1"/>
  <c r="X54" i="1"/>
  <c r="W54" i="1"/>
  <c r="P54" i="1"/>
  <c r="BK53" i="1"/>
  <c r="BJ53" i="1"/>
  <c r="BH53" i="1"/>
  <c r="BI53" i="1" s="1"/>
  <c r="BG53" i="1"/>
  <c r="BF53" i="1"/>
  <c r="BE53" i="1"/>
  <c r="BD53" i="1"/>
  <c r="BC53" i="1"/>
  <c r="AX53" i="1" s="1"/>
  <c r="AZ53" i="1"/>
  <c r="AS53" i="1"/>
  <c r="AM53" i="1"/>
  <c r="AN53" i="1" s="1"/>
  <c r="AI53" i="1"/>
  <c r="AH53" i="1"/>
  <c r="AG53" i="1"/>
  <c r="N53" i="1" s="1"/>
  <c r="AA53" i="1"/>
  <c r="Y53" i="1"/>
  <c r="X53" i="1"/>
  <c r="W53" i="1" s="1"/>
  <c r="P53" i="1"/>
  <c r="K53" i="1"/>
  <c r="J53" i="1"/>
  <c r="AV53" i="1" s="1"/>
  <c r="I53" i="1"/>
  <c r="BK52" i="1"/>
  <c r="BJ52" i="1"/>
  <c r="BH52" i="1"/>
  <c r="BI52" i="1" s="1"/>
  <c r="S52" i="1" s="1"/>
  <c r="BG52" i="1"/>
  <c r="BF52" i="1"/>
  <c r="BE52" i="1"/>
  <c r="BD52" i="1"/>
  <c r="BC52" i="1"/>
  <c r="AX52" i="1" s="1"/>
  <c r="AZ52" i="1"/>
  <c r="AU52" i="1"/>
  <c r="AS52" i="1"/>
  <c r="AN52" i="1"/>
  <c r="AM52" i="1"/>
  <c r="AI52" i="1"/>
  <c r="AG52" i="1" s="1"/>
  <c r="Y52" i="1"/>
  <c r="X52" i="1"/>
  <c r="W52" i="1" s="1"/>
  <c r="P52" i="1"/>
  <c r="BK51" i="1"/>
  <c r="BJ51" i="1"/>
  <c r="BH51" i="1"/>
  <c r="BI51" i="1" s="1"/>
  <c r="BG51" i="1"/>
  <c r="BF51" i="1"/>
  <c r="BE51" i="1"/>
  <c r="BD51" i="1"/>
  <c r="BC51" i="1"/>
  <c r="AZ51" i="1"/>
  <c r="AX51" i="1"/>
  <c r="AS51" i="1"/>
  <c r="AN51" i="1"/>
  <c r="AM51" i="1"/>
  <c r="AI51" i="1"/>
  <c r="AG51" i="1" s="1"/>
  <c r="Y51" i="1"/>
  <c r="X51" i="1"/>
  <c r="W51" i="1" s="1"/>
  <c r="P51" i="1"/>
  <c r="BK50" i="1"/>
  <c r="S50" i="1" s="1"/>
  <c r="BJ50" i="1"/>
  <c r="BI50" i="1"/>
  <c r="AU50" i="1" s="1"/>
  <c r="BH50" i="1"/>
  <c r="BG50" i="1"/>
  <c r="BF50" i="1"/>
  <c r="BE50" i="1"/>
  <c r="BD50" i="1"/>
  <c r="BC50" i="1"/>
  <c r="AX50" i="1" s="1"/>
  <c r="AZ50" i="1"/>
  <c r="AS50" i="1"/>
  <c r="AW50" i="1" s="1"/>
  <c r="AN50" i="1"/>
  <c r="AM50" i="1"/>
  <c r="AI50" i="1"/>
  <c r="AG50" i="1" s="1"/>
  <c r="K50" i="1" s="1"/>
  <c r="Y50" i="1"/>
  <c r="X50" i="1"/>
  <c r="W50" i="1" s="1"/>
  <c r="T50" i="1"/>
  <c r="U50" i="1" s="1"/>
  <c r="P50" i="1"/>
  <c r="I50" i="1"/>
  <c r="AA50" i="1" s="1"/>
  <c r="BK49" i="1"/>
  <c r="BJ49" i="1"/>
  <c r="BI49" i="1"/>
  <c r="AU49" i="1" s="1"/>
  <c r="BH49" i="1"/>
  <c r="BG49" i="1"/>
  <c r="BF49" i="1"/>
  <c r="BE49" i="1"/>
  <c r="BD49" i="1"/>
  <c r="BC49" i="1"/>
  <c r="AX49" i="1" s="1"/>
  <c r="AZ49" i="1"/>
  <c r="AW49" i="1"/>
  <c r="AS49" i="1"/>
  <c r="AN49" i="1"/>
  <c r="AM49" i="1"/>
  <c r="AI49" i="1"/>
  <c r="AG49" i="1"/>
  <c r="Y49" i="1"/>
  <c r="X49" i="1"/>
  <c r="W49" i="1"/>
  <c r="P49" i="1"/>
  <c r="BK48" i="1"/>
  <c r="BJ48" i="1"/>
  <c r="BI48" i="1" s="1"/>
  <c r="BH48" i="1"/>
  <c r="BG48" i="1"/>
  <c r="BF48" i="1"/>
  <c r="BE48" i="1"/>
  <c r="BD48" i="1"/>
  <c r="BC48" i="1"/>
  <c r="AX48" i="1" s="1"/>
  <c r="AZ48" i="1"/>
  <c r="AS48" i="1"/>
  <c r="AM48" i="1"/>
  <c r="AN48" i="1" s="1"/>
  <c r="AI48" i="1"/>
  <c r="AG48" i="1"/>
  <c r="Y48" i="1"/>
  <c r="X48" i="1"/>
  <c r="W48" i="1"/>
  <c r="P48" i="1"/>
  <c r="BK47" i="1"/>
  <c r="BJ47" i="1"/>
  <c r="BI47" i="1" s="1"/>
  <c r="S47" i="1" s="1"/>
  <c r="BH47" i="1"/>
  <c r="BG47" i="1"/>
  <c r="BF47" i="1"/>
  <c r="BE47" i="1"/>
  <c r="BD47" i="1"/>
  <c r="BC47" i="1"/>
  <c r="AX47" i="1" s="1"/>
  <c r="AZ47" i="1"/>
  <c r="AU47" i="1"/>
  <c r="AW47" i="1" s="1"/>
  <c r="AS47" i="1"/>
  <c r="AM47" i="1"/>
  <c r="AN47" i="1" s="1"/>
  <c r="AI47" i="1"/>
  <c r="AG47" i="1"/>
  <c r="Y47" i="1"/>
  <c r="X47" i="1"/>
  <c r="W47" i="1"/>
  <c r="P47" i="1"/>
  <c r="BK46" i="1"/>
  <c r="BJ46" i="1"/>
  <c r="BH46" i="1"/>
  <c r="BI46" i="1" s="1"/>
  <c r="AU46" i="1" s="1"/>
  <c r="BG46" i="1"/>
  <c r="BF46" i="1"/>
  <c r="BE46" i="1"/>
  <c r="BD46" i="1"/>
  <c r="BC46" i="1"/>
  <c r="AZ46" i="1"/>
  <c r="AX46" i="1"/>
  <c r="AW46" i="1"/>
  <c r="AS46" i="1"/>
  <c r="AN46" i="1"/>
  <c r="AM46" i="1"/>
  <c r="AI46" i="1"/>
  <c r="AG46" i="1"/>
  <c r="I46" i="1" s="1"/>
  <c r="AA46" i="1"/>
  <c r="Y46" i="1"/>
  <c r="X46" i="1"/>
  <c r="W46" i="1"/>
  <c r="S46" i="1"/>
  <c r="P46" i="1"/>
  <c r="J46" i="1"/>
  <c r="AV46" i="1" s="1"/>
  <c r="BK45" i="1"/>
  <c r="BJ45" i="1"/>
  <c r="BH45" i="1"/>
  <c r="BI45" i="1" s="1"/>
  <c r="BG45" i="1"/>
  <c r="BF45" i="1"/>
  <c r="BE45" i="1"/>
  <c r="BD45" i="1"/>
  <c r="BC45" i="1"/>
  <c r="AX45" i="1" s="1"/>
  <c r="AZ45" i="1"/>
  <c r="AS45" i="1"/>
  <c r="AN45" i="1"/>
  <c r="AM45" i="1"/>
  <c r="AI45" i="1"/>
  <c r="AG45" i="1" s="1"/>
  <c r="AH45" i="1"/>
  <c r="Y45" i="1"/>
  <c r="X45" i="1"/>
  <c r="W45" i="1"/>
  <c r="P45" i="1"/>
  <c r="N45" i="1"/>
  <c r="I45" i="1"/>
  <c r="AA45" i="1" s="1"/>
  <c r="BK44" i="1"/>
  <c r="S44" i="1" s="1"/>
  <c r="BJ44" i="1"/>
  <c r="BI44" i="1"/>
  <c r="AU44" i="1" s="1"/>
  <c r="BH44" i="1"/>
  <c r="BG44" i="1"/>
  <c r="BF44" i="1"/>
  <c r="BE44" i="1"/>
  <c r="BD44" i="1"/>
  <c r="BC44" i="1"/>
  <c r="AX44" i="1" s="1"/>
  <c r="AZ44" i="1"/>
  <c r="AS44" i="1"/>
  <c r="AW44" i="1" s="1"/>
  <c r="AN44" i="1"/>
  <c r="AM44" i="1"/>
  <c r="AI44" i="1"/>
  <c r="AG44" i="1" s="1"/>
  <c r="AA44" i="1"/>
  <c r="Y44" i="1"/>
  <c r="W44" i="1" s="1"/>
  <c r="X44" i="1"/>
  <c r="P44" i="1"/>
  <c r="K44" i="1"/>
  <c r="I44" i="1"/>
  <c r="BK43" i="1"/>
  <c r="BJ43" i="1"/>
  <c r="BH43" i="1"/>
  <c r="BI43" i="1" s="1"/>
  <c r="BG43" i="1"/>
  <c r="BF43" i="1"/>
  <c r="BE43" i="1"/>
  <c r="BD43" i="1"/>
  <c r="BC43" i="1"/>
  <c r="AZ43" i="1"/>
  <c r="AX43" i="1"/>
  <c r="AS43" i="1"/>
  <c r="AM43" i="1"/>
  <c r="AN43" i="1" s="1"/>
  <c r="AI43" i="1"/>
  <c r="AG43" i="1"/>
  <c r="Y43" i="1"/>
  <c r="X43" i="1"/>
  <c r="W43" i="1"/>
  <c r="P43" i="1"/>
  <c r="N43" i="1"/>
  <c r="BK42" i="1"/>
  <c r="BJ42" i="1"/>
  <c r="BI42" i="1"/>
  <c r="BH42" i="1"/>
  <c r="BG42" i="1"/>
  <c r="BF42" i="1"/>
  <c r="BE42" i="1"/>
  <c r="BD42" i="1"/>
  <c r="BC42" i="1"/>
  <c r="AX42" i="1" s="1"/>
  <c r="AZ42" i="1"/>
  <c r="AS42" i="1"/>
  <c r="AM42" i="1"/>
  <c r="AN42" i="1" s="1"/>
  <c r="AI42" i="1"/>
  <c r="AG42" i="1"/>
  <c r="Y42" i="1"/>
  <c r="X42" i="1"/>
  <c r="W42" i="1"/>
  <c r="P42" i="1"/>
  <c r="BK41" i="1"/>
  <c r="BJ41" i="1"/>
  <c r="BH41" i="1"/>
  <c r="BG41" i="1"/>
  <c r="BF41" i="1"/>
  <c r="BE41" i="1"/>
  <c r="BD41" i="1"/>
  <c r="BC41" i="1"/>
  <c r="AZ41" i="1"/>
  <c r="AX41" i="1"/>
  <c r="AS41" i="1"/>
  <c r="AM41" i="1"/>
  <c r="AN41" i="1" s="1"/>
  <c r="AI41" i="1"/>
  <c r="AG41" i="1" s="1"/>
  <c r="Y41" i="1"/>
  <c r="X41" i="1"/>
  <c r="W41" i="1" s="1"/>
  <c r="P41" i="1"/>
  <c r="J41" i="1"/>
  <c r="AV41" i="1" s="1"/>
  <c r="BK40" i="1"/>
  <c r="BJ40" i="1"/>
  <c r="BH40" i="1"/>
  <c r="BI40" i="1" s="1"/>
  <c r="S40" i="1" s="1"/>
  <c r="BG40" i="1"/>
  <c r="BF40" i="1"/>
  <c r="BE40" i="1"/>
  <c r="BD40" i="1"/>
  <c r="BC40" i="1"/>
  <c r="AZ40" i="1"/>
  <c r="AX40" i="1"/>
  <c r="AU40" i="1"/>
  <c r="AW40" i="1" s="1"/>
  <c r="AS40" i="1"/>
  <c r="AN40" i="1"/>
  <c r="AM40" i="1"/>
  <c r="AI40" i="1"/>
  <c r="AH40" i="1"/>
  <c r="AG40" i="1"/>
  <c r="Y40" i="1"/>
  <c r="X40" i="1"/>
  <c r="W40" i="1" s="1"/>
  <c r="P40" i="1"/>
  <c r="BK39" i="1"/>
  <c r="BJ39" i="1"/>
  <c r="BH39" i="1"/>
  <c r="BG39" i="1"/>
  <c r="BF39" i="1"/>
  <c r="BE39" i="1"/>
  <c r="BD39" i="1"/>
  <c r="BC39" i="1"/>
  <c r="AZ39" i="1"/>
  <c r="AX39" i="1"/>
  <c r="AS39" i="1"/>
  <c r="AM39" i="1"/>
  <c r="AN39" i="1" s="1"/>
  <c r="AI39" i="1"/>
  <c r="AG39" i="1" s="1"/>
  <c r="Y39" i="1"/>
  <c r="X39" i="1"/>
  <c r="W39" i="1" s="1"/>
  <c r="P39" i="1"/>
  <c r="BK38" i="1"/>
  <c r="S38" i="1" s="1"/>
  <c r="BJ38" i="1"/>
  <c r="BI38" i="1"/>
  <c r="BH38" i="1"/>
  <c r="BG38" i="1"/>
  <c r="BF38" i="1"/>
  <c r="BE38" i="1"/>
  <c r="BD38" i="1"/>
  <c r="BC38" i="1"/>
  <c r="AX38" i="1" s="1"/>
  <c r="AZ38" i="1"/>
  <c r="AU38" i="1"/>
  <c r="AW38" i="1" s="1"/>
  <c r="AS38" i="1"/>
  <c r="AN38" i="1"/>
  <c r="AM38" i="1"/>
  <c r="AI38" i="1"/>
  <c r="AG38" i="1" s="1"/>
  <c r="K38" i="1" s="1"/>
  <c r="Y38" i="1"/>
  <c r="W38" i="1" s="1"/>
  <c r="X38" i="1"/>
  <c r="P38" i="1"/>
  <c r="N38" i="1"/>
  <c r="BK37" i="1"/>
  <c r="BJ37" i="1"/>
  <c r="BI37" i="1"/>
  <c r="BH37" i="1"/>
  <c r="BG37" i="1"/>
  <c r="BF37" i="1"/>
  <c r="BE37" i="1"/>
  <c r="BD37" i="1"/>
  <c r="BC37" i="1"/>
  <c r="AZ37" i="1"/>
  <c r="AX37" i="1"/>
  <c r="AS37" i="1"/>
  <c r="AM37" i="1"/>
  <c r="AN37" i="1" s="1"/>
  <c r="AI37" i="1"/>
  <c r="AG37" i="1" s="1"/>
  <c r="AH37" i="1"/>
  <c r="Y37" i="1"/>
  <c r="X37" i="1"/>
  <c r="P37" i="1"/>
  <c r="N37" i="1"/>
  <c r="I37" i="1"/>
  <c r="AA37" i="1" s="1"/>
  <c r="BK36" i="1"/>
  <c r="S36" i="1" s="1"/>
  <c r="BJ36" i="1"/>
  <c r="BI36" i="1"/>
  <c r="AU36" i="1" s="1"/>
  <c r="BH36" i="1"/>
  <c r="BG36" i="1"/>
  <c r="BF36" i="1"/>
  <c r="BE36" i="1"/>
  <c r="BD36" i="1"/>
  <c r="BC36" i="1"/>
  <c r="AX36" i="1" s="1"/>
  <c r="AZ36" i="1"/>
  <c r="AS36" i="1"/>
  <c r="AW36" i="1" s="1"/>
  <c r="AN36" i="1"/>
  <c r="AM36" i="1"/>
  <c r="AI36" i="1"/>
  <c r="AG36" i="1"/>
  <c r="Y36" i="1"/>
  <c r="W36" i="1" s="1"/>
  <c r="X36" i="1"/>
  <c r="P36" i="1"/>
  <c r="BK35" i="1"/>
  <c r="BJ35" i="1"/>
  <c r="BH35" i="1"/>
  <c r="BI35" i="1" s="1"/>
  <c r="BG35" i="1"/>
  <c r="BF35" i="1"/>
  <c r="BE35" i="1"/>
  <c r="BD35" i="1"/>
  <c r="BC35" i="1"/>
  <c r="AZ35" i="1"/>
  <c r="AX35" i="1"/>
  <c r="AS35" i="1"/>
  <c r="AM35" i="1"/>
  <c r="AN35" i="1" s="1"/>
  <c r="AI35" i="1"/>
  <c r="AG35" i="1"/>
  <c r="Y35" i="1"/>
  <c r="X35" i="1"/>
  <c r="W35" i="1"/>
  <c r="P35" i="1"/>
  <c r="N35" i="1"/>
  <c r="J35" i="1"/>
  <c r="AV35" i="1" s="1"/>
  <c r="BK34" i="1"/>
  <c r="BJ34" i="1"/>
  <c r="BI34" i="1" s="1"/>
  <c r="BH34" i="1"/>
  <c r="BG34" i="1"/>
  <c r="BF34" i="1"/>
  <c r="BE34" i="1"/>
  <c r="BD34" i="1"/>
  <c r="BC34" i="1"/>
  <c r="AX34" i="1" s="1"/>
  <c r="AZ34" i="1"/>
  <c r="AU34" i="1"/>
  <c r="AW34" i="1" s="1"/>
  <c r="AS34" i="1"/>
  <c r="AM34" i="1"/>
  <c r="AN34" i="1" s="1"/>
  <c r="AI34" i="1"/>
  <c r="AG34" i="1" s="1"/>
  <c r="Y34" i="1"/>
  <c r="X34" i="1"/>
  <c r="W34" i="1"/>
  <c r="P34" i="1"/>
  <c r="J34" i="1"/>
  <c r="AV34" i="1" s="1"/>
  <c r="AY34" i="1" s="1"/>
  <c r="BK33" i="1"/>
  <c r="BJ33" i="1"/>
  <c r="BH33" i="1"/>
  <c r="BI33" i="1" s="1"/>
  <c r="BG33" i="1"/>
  <c r="BF33" i="1"/>
  <c r="BE33" i="1"/>
  <c r="BD33" i="1"/>
  <c r="BC33" i="1"/>
  <c r="AZ33" i="1"/>
  <c r="AX33" i="1"/>
  <c r="AS33" i="1"/>
  <c r="AM33" i="1"/>
  <c r="AN33" i="1" s="1"/>
  <c r="AI33" i="1"/>
  <c r="AG33" i="1" s="1"/>
  <c r="J33" i="1" s="1"/>
  <c r="AV33" i="1" s="1"/>
  <c r="Y33" i="1"/>
  <c r="X33" i="1"/>
  <c r="W33" i="1" s="1"/>
  <c r="P33" i="1"/>
  <c r="BK32" i="1"/>
  <c r="BJ32" i="1"/>
  <c r="BI32" i="1"/>
  <c r="AU32" i="1" s="1"/>
  <c r="AW32" i="1" s="1"/>
  <c r="BH32" i="1"/>
  <c r="BG32" i="1"/>
  <c r="BF32" i="1"/>
  <c r="BE32" i="1"/>
  <c r="BD32" i="1"/>
  <c r="BC32" i="1"/>
  <c r="AZ32" i="1"/>
  <c r="AX32" i="1"/>
  <c r="AS32" i="1"/>
  <c r="AN32" i="1"/>
  <c r="AM32" i="1"/>
  <c r="AI32" i="1"/>
  <c r="AH32" i="1"/>
  <c r="AG32" i="1"/>
  <c r="Y32" i="1"/>
  <c r="X32" i="1"/>
  <c r="W32" i="1" s="1"/>
  <c r="S32" i="1"/>
  <c r="P32" i="1"/>
  <c r="K32" i="1"/>
  <c r="BK31" i="1"/>
  <c r="BJ31" i="1"/>
  <c r="BH31" i="1"/>
  <c r="BG31" i="1"/>
  <c r="BF31" i="1"/>
  <c r="BE31" i="1"/>
  <c r="BD31" i="1"/>
  <c r="BC31" i="1"/>
  <c r="AZ31" i="1"/>
  <c r="AX31" i="1"/>
  <c r="AS31" i="1"/>
  <c r="AM31" i="1"/>
  <c r="AN31" i="1" s="1"/>
  <c r="AI31" i="1"/>
  <c r="AG31" i="1" s="1"/>
  <c r="Y31" i="1"/>
  <c r="X31" i="1"/>
  <c r="W31" i="1" s="1"/>
  <c r="P31" i="1"/>
  <c r="J31" i="1"/>
  <c r="AV31" i="1" s="1"/>
  <c r="BK30" i="1"/>
  <c r="BJ30" i="1"/>
  <c r="BI30" i="1"/>
  <c r="AU30" i="1" s="1"/>
  <c r="AW30" i="1" s="1"/>
  <c r="BH30" i="1"/>
  <c r="BG30" i="1"/>
  <c r="BF30" i="1"/>
  <c r="BE30" i="1"/>
  <c r="BD30" i="1"/>
  <c r="BC30" i="1"/>
  <c r="AX30" i="1" s="1"/>
  <c r="AZ30" i="1"/>
  <c r="AS30" i="1"/>
  <c r="AN30" i="1"/>
  <c r="AM30" i="1"/>
  <c r="AI30" i="1"/>
  <c r="AG30" i="1"/>
  <c r="Y30" i="1"/>
  <c r="W30" i="1" s="1"/>
  <c r="X30" i="1"/>
  <c r="P30" i="1"/>
  <c r="N30" i="1"/>
  <c r="I30" i="1"/>
  <c r="BK29" i="1"/>
  <c r="BJ29" i="1"/>
  <c r="BH29" i="1"/>
  <c r="BI29" i="1" s="1"/>
  <c r="BG29" i="1"/>
  <c r="BF29" i="1"/>
  <c r="BE29" i="1"/>
  <c r="BD29" i="1"/>
  <c r="BC29" i="1"/>
  <c r="AZ29" i="1"/>
  <c r="AX29" i="1"/>
  <c r="AS29" i="1"/>
  <c r="AM29" i="1"/>
  <c r="AN29" i="1" s="1"/>
  <c r="AI29" i="1"/>
  <c r="AG29" i="1" s="1"/>
  <c r="AH29" i="1" s="1"/>
  <c r="Y29" i="1"/>
  <c r="X29" i="1"/>
  <c r="P29" i="1"/>
  <c r="BK28" i="1"/>
  <c r="S28" i="1" s="1"/>
  <c r="BJ28" i="1"/>
  <c r="BI28" i="1"/>
  <c r="BH28" i="1"/>
  <c r="BG28" i="1"/>
  <c r="BF28" i="1"/>
  <c r="BE28" i="1"/>
  <c r="BD28" i="1"/>
  <c r="BC28" i="1"/>
  <c r="AX28" i="1" s="1"/>
  <c r="AZ28" i="1"/>
  <c r="AU28" i="1"/>
  <c r="AS28" i="1"/>
  <c r="AW28" i="1" s="1"/>
  <c r="AN28" i="1"/>
  <c r="AM28" i="1"/>
  <c r="AI28" i="1"/>
  <c r="AG28" i="1" s="1"/>
  <c r="Y28" i="1"/>
  <c r="W28" i="1" s="1"/>
  <c r="X28" i="1"/>
  <c r="P28" i="1"/>
  <c r="BK27" i="1"/>
  <c r="BJ27" i="1"/>
  <c r="BH27" i="1"/>
  <c r="BI27" i="1" s="1"/>
  <c r="BG27" i="1"/>
  <c r="BF27" i="1"/>
  <c r="BE27" i="1"/>
  <c r="BD27" i="1"/>
  <c r="BC27" i="1"/>
  <c r="AX27" i="1" s="1"/>
  <c r="AZ27" i="1"/>
  <c r="AS27" i="1"/>
  <c r="AM27" i="1"/>
  <c r="AN27" i="1" s="1"/>
  <c r="AI27" i="1"/>
  <c r="AH27" i="1"/>
  <c r="AG27" i="1"/>
  <c r="I27" i="1" s="1"/>
  <c r="AA27" i="1" s="1"/>
  <c r="Y27" i="1"/>
  <c r="X27" i="1"/>
  <c r="W27" i="1" s="1"/>
  <c r="P27" i="1"/>
  <c r="N27" i="1"/>
  <c r="K27" i="1"/>
  <c r="BK26" i="1"/>
  <c r="BJ26" i="1"/>
  <c r="BI26" i="1" s="1"/>
  <c r="BH26" i="1"/>
  <c r="BG26" i="1"/>
  <c r="BF26" i="1"/>
  <c r="BE26" i="1"/>
  <c r="BD26" i="1"/>
  <c r="BC26" i="1"/>
  <c r="AZ26" i="1"/>
  <c r="AX26" i="1"/>
  <c r="AS26" i="1"/>
  <c r="AM26" i="1"/>
  <c r="AN26" i="1" s="1"/>
  <c r="AI26" i="1"/>
  <c r="AG26" i="1" s="1"/>
  <c r="Y26" i="1"/>
  <c r="X26" i="1"/>
  <c r="W26" i="1" s="1"/>
  <c r="P26" i="1"/>
  <c r="BK25" i="1"/>
  <c r="S25" i="1" s="1"/>
  <c r="BJ25" i="1"/>
  <c r="BH25" i="1"/>
  <c r="BI25" i="1" s="1"/>
  <c r="AU25" i="1" s="1"/>
  <c r="BG25" i="1"/>
  <c r="BF25" i="1"/>
  <c r="BE25" i="1"/>
  <c r="BD25" i="1"/>
  <c r="BC25" i="1"/>
  <c r="AZ25" i="1"/>
  <c r="AX25" i="1"/>
  <c r="AS25" i="1"/>
  <c r="AW25" i="1" s="1"/>
  <c r="AN25" i="1"/>
  <c r="AM25" i="1"/>
  <c r="AI25" i="1"/>
  <c r="AG25" i="1"/>
  <c r="Y25" i="1"/>
  <c r="X25" i="1"/>
  <c r="W25" i="1" s="1"/>
  <c r="P25" i="1"/>
  <c r="K25" i="1"/>
  <c r="BK24" i="1"/>
  <c r="S24" i="1" s="1"/>
  <c r="BJ24" i="1"/>
  <c r="BI24" i="1" s="1"/>
  <c r="AU24" i="1" s="1"/>
  <c r="BH24" i="1"/>
  <c r="BG24" i="1"/>
  <c r="BF24" i="1"/>
  <c r="BE24" i="1"/>
  <c r="BD24" i="1"/>
  <c r="BC24" i="1"/>
  <c r="AX24" i="1" s="1"/>
  <c r="AZ24" i="1"/>
  <c r="AW24" i="1"/>
  <c r="AS24" i="1"/>
  <c r="AN24" i="1"/>
  <c r="AM24" i="1"/>
  <c r="AI24" i="1"/>
  <c r="AG24" i="1"/>
  <c r="Y24" i="1"/>
  <c r="X24" i="1"/>
  <c r="W24" i="1"/>
  <c r="P24" i="1"/>
  <c r="BK23" i="1"/>
  <c r="BJ23" i="1"/>
  <c r="BI23" i="1"/>
  <c r="S23" i="1" s="1"/>
  <c r="T23" i="1" s="1"/>
  <c r="U23" i="1" s="1"/>
  <c r="BH23" i="1"/>
  <c r="BG23" i="1"/>
  <c r="BF23" i="1"/>
  <c r="BE23" i="1"/>
  <c r="BD23" i="1"/>
  <c r="BC23" i="1"/>
  <c r="AZ23" i="1"/>
  <c r="AX23" i="1"/>
  <c r="AS23" i="1"/>
  <c r="AM23" i="1"/>
  <c r="AN23" i="1" s="1"/>
  <c r="AI23" i="1"/>
  <c r="AG23" i="1" s="1"/>
  <c r="Y23" i="1"/>
  <c r="X23" i="1"/>
  <c r="W23" i="1" s="1"/>
  <c r="P23" i="1"/>
  <c r="N23" i="1"/>
  <c r="J23" i="1"/>
  <c r="AV23" i="1" s="1"/>
  <c r="I23" i="1"/>
  <c r="AA23" i="1" s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N22" i="1"/>
  <c r="AM22" i="1"/>
  <c r="AI22" i="1"/>
  <c r="AG22" i="1" s="1"/>
  <c r="AH22" i="1" s="1"/>
  <c r="Y22" i="1"/>
  <c r="X22" i="1"/>
  <c r="W22" i="1" s="1"/>
  <c r="P22" i="1"/>
  <c r="I22" i="1"/>
  <c r="AA22" i="1" s="1"/>
  <c r="BK21" i="1"/>
  <c r="BJ21" i="1"/>
  <c r="BH21" i="1"/>
  <c r="BI21" i="1" s="1"/>
  <c r="AU21" i="1" s="1"/>
  <c r="AW21" i="1" s="1"/>
  <c r="BG21" i="1"/>
  <c r="BF21" i="1"/>
  <c r="BE21" i="1"/>
  <c r="BD21" i="1"/>
  <c r="BC21" i="1"/>
  <c r="AX21" i="1" s="1"/>
  <c r="AZ21" i="1"/>
  <c r="AS21" i="1"/>
  <c r="AN21" i="1"/>
  <c r="AM21" i="1"/>
  <c r="AI21" i="1"/>
  <c r="AH21" i="1"/>
  <c r="AG21" i="1"/>
  <c r="Y21" i="1"/>
  <c r="X21" i="1"/>
  <c r="W21" i="1"/>
  <c r="P21" i="1"/>
  <c r="N21" i="1"/>
  <c r="K21" i="1"/>
  <c r="BK20" i="1"/>
  <c r="BJ20" i="1"/>
  <c r="BI20" i="1"/>
  <c r="AU20" i="1" s="1"/>
  <c r="BH20" i="1"/>
  <c r="BG20" i="1"/>
  <c r="BF20" i="1"/>
  <c r="BE20" i="1"/>
  <c r="BD20" i="1"/>
  <c r="BC20" i="1"/>
  <c r="AX20" i="1" s="1"/>
  <c r="AZ20" i="1"/>
  <c r="AW20" i="1"/>
  <c r="AS20" i="1"/>
  <c r="AM20" i="1"/>
  <c r="AN20" i="1" s="1"/>
  <c r="AI20" i="1"/>
  <c r="AG20" i="1" s="1"/>
  <c r="Y20" i="1"/>
  <c r="X20" i="1"/>
  <c r="W20" i="1"/>
  <c r="P20" i="1"/>
  <c r="BK19" i="1"/>
  <c r="BJ19" i="1"/>
  <c r="BI19" i="1" s="1"/>
  <c r="BH19" i="1"/>
  <c r="BG19" i="1"/>
  <c r="BF19" i="1"/>
  <c r="BE19" i="1"/>
  <c r="BD19" i="1"/>
  <c r="BC19" i="1"/>
  <c r="AX19" i="1" s="1"/>
  <c r="AZ19" i="1"/>
  <c r="AV19" i="1"/>
  <c r="AS19" i="1"/>
  <c r="AM19" i="1"/>
  <c r="AN19" i="1" s="1"/>
  <c r="AI19" i="1"/>
  <c r="AG19" i="1" s="1"/>
  <c r="Y19" i="1"/>
  <c r="X19" i="1"/>
  <c r="W19" i="1" s="1"/>
  <c r="P19" i="1"/>
  <c r="N19" i="1"/>
  <c r="J19" i="1"/>
  <c r="I19" i="1"/>
  <c r="AA19" i="1" s="1"/>
  <c r="BK18" i="1"/>
  <c r="BJ18" i="1"/>
  <c r="BH18" i="1"/>
  <c r="BI18" i="1" s="1"/>
  <c r="BG18" i="1"/>
  <c r="BF18" i="1"/>
  <c r="BE18" i="1"/>
  <c r="BD18" i="1"/>
  <c r="BC18" i="1"/>
  <c r="AZ18" i="1"/>
  <c r="AX18" i="1"/>
  <c r="AS18" i="1"/>
  <c r="AN18" i="1"/>
  <c r="AM18" i="1"/>
  <c r="AI18" i="1"/>
  <c r="AG18" i="1" s="1"/>
  <c r="Y18" i="1"/>
  <c r="X18" i="1"/>
  <c r="W18" i="1"/>
  <c r="P18" i="1"/>
  <c r="BK17" i="1"/>
  <c r="BJ17" i="1"/>
  <c r="BH17" i="1"/>
  <c r="BI17" i="1" s="1"/>
  <c r="AU17" i="1" s="1"/>
  <c r="BG17" i="1"/>
  <c r="BF17" i="1"/>
  <c r="BE17" i="1"/>
  <c r="BD17" i="1"/>
  <c r="BC17" i="1"/>
  <c r="AX17" i="1" s="1"/>
  <c r="AZ17" i="1"/>
  <c r="AS17" i="1"/>
  <c r="AW17" i="1" s="1"/>
  <c r="AN17" i="1"/>
  <c r="AM17" i="1"/>
  <c r="AI17" i="1"/>
  <c r="AH17" i="1"/>
  <c r="AG17" i="1"/>
  <c r="Y17" i="1"/>
  <c r="X17" i="1"/>
  <c r="W17" i="1"/>
  <c r="S17" i="1"/>
  <c r="P17" i="1"/>
  <c r="J17" i="1"/>
  <c r="AV17" i="1" s="1"/>
  <c r="AY17" i="1" s="1"/>
  <c r="S26" i="1" l="1"/>
  <c r="AU26" i="1"/>
  <c r="AW26" i="1" s="1"/>
  <c r="T25" i="1"/>
  <c r="U25" i="1" s="1"/>
  <c r="AH20" i="1"/>
  <c r="N20" i="1"/>
  <c r="K20" i="1"/>
  <c r="J20" i="1"/>
  <c r="AV20" i="1" s="1"/>
  <c r="AY20" i="1" s="1"/>
  <c r="I20" i="1"/>
  <c r="S18" i="1"/>
  <c r="AU18" i="1"/>
  <c r="AW18" i="1" s="1"/>
  <c r="S19" i="1"/>
  <c r="AU19" i="1"/>
  <c r="AY19" i="1" s="1"/>
  <c r="S22" i="1"/>
  <c r="AU22" i="1"/>
  <c r="J28" i="1"/>
  <c r="AV28" i="1" s="1"/>
  <c r="AY28" i="1" s="1"/>
  <c r="AH28" i="1"/>
  <c r="N28" i="1"/>
  <c r="K28" i="1"/>
  <c r="I28" i="1"/>
  <c r="V23" i="1"/>
  <c r="Z23" i="1" s="1"/>
  <c r="Q23" i="1"/>
  <c r="O23" i="1" s="1"/>
  <c r="R23" i="1" s="1"/>
  <c r="L23" i="1" s="1"/>
  <c r="M23" i="1" s="1"/>
  <c r="AC23" i="1"/>
  <c r="AD23" i="1" s="1"/>
  <c r="N18" i="1"/>
  <c r="K18" i="1"/>
  <c r="J18" i="1"/>
  <c r="AV18" i="1" s="1"/>
  <c r="AY18" i="1" s="1"/>
  <c r="AH18" i="1"/>
  <c r="I18" i="1"/>
  <c r="T24" i="1"/>
  <c r="U24" i="1" s="1"/>
  <c r="T44" i="1"/>
  <c r="U44" i="1" s="1"/>
  <c r="I17" i="1"/>
  <c r="N17" i="1"/>
  <c r="AU29" i="1"/>
  <c r="S29" i="1"/>
  <c r="N32" i="1"/>
  <c r="J32" i="1"/>
  <c r="AV32" i="1" s="1"/>
  <c r="AY32" i="1" s="1"/>
  <c r="I32" i="1"/>
  <c r="AH34" i="1"/>
  <c r="N34" i="1"/>
  <c r="K34" i="1"/>
  <c r="I34" i="1"/>
  <c r="V50" i="1"/>
  <c r="Z50" i="1" s="1"/>
  <c r="AC50" i="1"/>
  <c r="AD50" i="1" s="1"/>
  <c r="AB50" i="1"/>
  <c r="Q50" i="1"/>
  <c r="O50" i="1" s="1"/>
  <c r="R50" i="1" s="1"/>
  <c r="L50" i="1" s="1"/>
  <c r="M50" i="1" s="1"/>
  <c r="AB23" i="1"/>
  <c r="AU43" i="1"/>
  <c r="AW43" i="1" s="1"/>
  <c r="S43" i="1"/>
  <c r="I24" i="1"/>
  <c r="AH24" i="1"/>
  <c r="AU27" i="1"/>
  <c r="AW27" i="1" s="1"/>
  <c r="S27" i="1"/>
  <c r="J36" i="1"/>
  <c r="AV36" i="1" s="1"/>
  <c r="AY36" i="1" s="1"/>
  <c r="AH36" i="1"/>
  <c r="N36" i="1"/>
  <c r="I36" i="1"/>
  <c r="K17" i="1"/>
  <c r="K19" i="1"/>
  <c r="AH19" i="1"/>
  <c r="S20" i="1"/>
  <c r="J21" i="1"/>
  <c r="AV21" i="1" s="1"/>
  <c r="AY21" i="1" s="1"/>
  <c r="I21" i="1"/>
  <c r="K23" i="1"/>
  <c r="AH23" i="1"/>
  <c r="AA30" i="1"/>
  <c r="J30" i="1"/>
  <c r="AV30" i="1" s="1"/>
  <c r="AY30" i="1" s="1"/>
  <c r="AH30" i="1"/>
  <c r="K30" i="1"/>
  <c r="S34" i="1"/>
  <c r="T46" i="1"/>
  <c r="U46" i="1" s="1"/>
  <c r="S21" i="1"/>
  <c r="K33" i="1"/>
  <c r="I33" i="1"/>
  <c r="AH33" i="1"/>
  <c r="N33" i="1"/>
  <c r="AU35" i="1"/>
  <c r="AW35" i="1" s="1"/>
  <c r="S35" i="1"/>
  <c r="J22" i="1"/>
  <c r="AV22" i="1" s="1"/>
  <c r="N22" i="1"/>
  <c r="J24" i="1"/>
  <c r="AV24" i="1" s="1"/>
  <c r="AY24" i="1" s="1"/>
  <c r="I31" i="1"/>
  <c r="K31" i="1"/>
  <c r="AH31" i="1"/>
  <c r="N31" i="1"/>
  <c r="Q44" i="1"/>
  <c r="O44" i="1" s="1"/>
  <c r="R44" i="1" s="1"/>
  <c r="L44" i="1" s="1"/>
  <c r="M44" i="1" s="1"/>
  <c r="N51" i="1"/>
  <c r="K51" i="1"/>
  <c r="J51" i="1"/>
  <c r="AV51" i="1" s="1"/>
  <c r="AH51" i="1"/>
  <c r="I51" i="1"/>
  <c r="AW19" i="1"/>
  <c r="K24" i="1"/>
  <c r="I25" i="1"/>
  <c r="N25" i="1"/>
  <c r="J25" i="1"/>
  <c r="AV25" i="1" s="1"/>
  <c r="AY25" i="1" s="1"/>
  <c r="K29" i="1"/>
  <c r="N29" i="1"/>
  <c r="J29" i="1"/>
  <c r="AV29" i="1" s="1"/>
  <c r="AY29" i="1" s="1"/>
  <c r="I29" i="1"/>
  <c r="T32" i="1"/>
  <c r="U32" i="1" s="1"/>
  <c r="S33" i="1"/>
  <c r="AU33" i="1"/>
  <c r="AY33" i="1" s="1"/>
  <c r="K36" i="1"/>
  <c r="K41" i="1"/>
  <c r="I41" i="1"/>
  <c r="AH41" i="1"/>
  <c r="N41" i="1"/>
  <c r="AH48" i="1"/>
  <c r="N48" i="1"/>
  <c r="K48" i="1"/>
  <c r="J48" i="1"/>
  <c r="AV48" i="1" s="1"/>
  <c r="AY48" i="1" s="1"/>
  <c r="I48" i="1"/>
  <c r="N26" i="1"/>
  <c r="K26" i="1"/>
  <c r="J26" i="1"/>
  <c r="AV26" i="1" s="1"/>
  <c r="AY26" i="1" s="1"/>
  <c r="AH26" i="1"/>
  <c r="K22" i="1"/>
  <c r="AU23" i="1"/>
  <c r="AW23" i="1" s="1"/>
  <c r="N24" i="1"/>
  <c r="AH25" i="1"/>
  <c r="I26" i="1"/>
  <c r="S30" i="1"/>
  <c r="K49" i="1"/>
  <c r="J49" i="1"/>
  <c r="AV49" i="1" s="1"/>
  <c r="AY49" i="1" s="1"/>
  <c r="I49" i="1"/>
  <c r="AH49" i="1"/>
  <c r="N49" i="1"/>
  <c r="AH62" i="1"/>
  <c r="N62" i="1"/>
  <c r="K62" i="1"/>
  <c r="J62" i="1"/>
  <c r="AV62" i="1" s="1"/>
  <c r="I62" i="1"/>
  <c r="AW22" i="1"/>
  <c r="BI31" i="1"/>
  <c r="I39" i="1"/>
  <c r="N39" i="1"/>
  <c r="J39" i="1"/>
  <c r="AV39" i="1" s="1"/>
  <c r="AH39" i="1"/>
  <c r="K39" i="1"/>
  <c r="AH42" i="1"/>
  <c r="N42" i="1"/>
  <c r="K42" i="1"/>
  <c r="J42" i="1"/>
  <c r="AV42" i="1" s="1"/>
  <c r="AY42" i="1" s="1"/>
  <c r="I42" i="1"/>
  <c r="S61" i="1"/>
  <c r="AU61" i="1"/>
  <c r="AW61" i="1" s="1"/>
  <c r="AB32" i="1"/>
  <c r="AU37" i="1"/>
  <c r="AW37" i="1" s="1"/>
  <c r="S37" i="1"/>
  <c r="BI41" i="1"/>
  <c r="K43" i="1"/>
  <c r="J43" i="1"/>
  <c r="AV43" i="1" s="1"/>
  <c r="AY43" i="1" s="1"/>
  <c r="I43" i="1"/>
  <c r="AH43" i="1"/>
  <c r="AU42" i="1"/>
  <c r="AW42" i="1" s="1"/>
  <c r="S42" i="1"/>
  <c r="S53" i="1"/>
  <c r="AU53" i="1"/>
  <c r="AW53" i="1" s="1"/>
  <c r="K37" i="1"/>
  <c r="J37" i="1"/>
  <c r="AV37" i="1" s="1"/>
  <c r="AY37" i="1" s="1"/>
  <c r="J44" i="1"/>
  <c r="AV44" i="1" s="1"/>
  <c r="AY44" i="1" s="1"/>
  <c r="AH44" i="1"/>
  <c r="N44" i="1"/>
  <c r="K45" i="1"/>
  <c r="J45" i="1"/>
  <c r="AV45" i="1" s="1"/>
  <c r="AH54" i="1"/>
  <c r="N54" i="1"/>
  <c r="K54" i="1"/>
  <c r="J54" i="1"/>
  <c r="AV54" i="1" s="1"/>
  <c r="I54" i="1"/>
  <c r="AU55" i="1"/>
  <c r="AW55" i="1" s="1"/>
  <c r="S55" i="1"/>
  <c r="T60" i="1"/>
  <c r="U60" i="1" s="1"/>
  <c r="Q60" i="1" s="1"/>
  <c r="O60" i="1" s="1"/>
  <c r="R60" i="1" s="1"/>
  <c r="L60" i="1" s="1"/>
  <c r="M60" i="1" s="1"/>
  <c r="S68" i="1"/>
  <c r="AU68" i="1"/>
  <c r="AW68" i="1" s="1"/>
  <c r="J27" i="1"/>
  <c r="AV27" i="1" s="1"/>
  <c r="W29" i="1"/>
  <c r="AW29" i="1"/>
  <c r="K35" i="1"/>
  <c r="I35" i="1"/>
  <c r="AH35" i="1"/>
  <c r="BI39" i="1"/>
  <c r="AW48" i="1"/>
  <c r="AU48" i="1"/>
  <c r="S48" i="1"/>
  <c r="AU45" i="1"/>
  <c r="AW45" i="1" s="1"/>
  <c r="S45" i="1"/>
  <c r="AW33" i="1"/>
  <c r="W37" i="1"/>
  <c r="J38" i="1"/>
  <c r="AV38" i="1" s="1"/>
  <c r="AY38" i="1" s="1"/>
  <c r="I38" i="1"/>
  <c r="T38" i="1" s="1"/>
  <c r="U38" i="1" s="1"/>
  <c r="AH38" i="1"/>
  <c r="N40" i="1"/>
  <c r="K40" i="1"/>
  <c r="J40" i="1"/>
  <c r="AV40" i="1" s="1"/>
  <c r="AY40" i="1" s="1"/>
  <c r="I40" i="1"/>
  <c r="AW63" i="1"/>
  <c r="AU63" i="1"/>
  <c r="S63" i="1"/>
  <c r="J66" i="1"/>
  <c r="AV66" i="1" s="1"/>
  <c r="AY66" i="1" s="1"/>
  <c r="I66" i="1"/>
  <c r="AH66" i="1"/>
  <c r="N66" i="1"/>
  <c r="AY46" i="1"/>
  <c r="Q46" i="1"/>
  <c r="O46" i="1" s="1"/>
  <c r="R46" i="1" s="1"/>
  <c r="K47" i="1"/>
  <c r="I47" i="1"/>
  <c r="AH47" i="1"/>
  <c r="N47" i="1"/>
  <c r="AU54" i="1"/>
  <c r="AW54" i="1" s="1"/>
  <c r="S54" i="1"/>
  <c r="AU56" i="1"/>
  <c r="AW56" i="1" s="1"/>
  <c r="S56" i="1"/>
  <c r="J58" i="1"/>
  <c r="AV58" i="1" s="1"/>
  <c r="AY58" i="1" s="1"/>
  <c r="I58" i="1"/>
  <c r="T58" i="1" s="1"/>
  <c r="U58" i="1" s="1"/>
  <c r="AH58" i="1"/>
  <c r="N58" i="1"/>
  <c r="AY60" i="1"/>
  <c r="AU62" i="1"/>
  <c r="AW62" i="1" s="1"/>
  <c r="S62" i="1"/>
  <c r="AU64" i="1"/>
  <c r="AW64" i="1" s="1"/>
  <c r="S64" i="1"/>
  <c r="I67" i="1"/>
  <c r="N67" i="1"/>
  <c r="K67" i="1"/>
  <c r="J67" i="1"/>
  <c r="AV67" i="1" s="1"/>
  <c r="AA69" i="1"/>
  <c r="K46" i="1"/>
  <c r="AH46" i="1"/>
  <c r="AU51" i="1"/>
  <c r="AW51" i="1" s="1"/>
  <c r="S51" i="1"/>
  <c r="AY53" i="1"/>
  <c r="AA60" i="1"/>
  <c r="AA61" i="1"/>
  <c r="K65" i="1"/>
  <c r="J65" i="1"/>
  <c r="AV65" i="1" s="1"/>
  <c r="AY65" i="1" s="1"/>
  <c r="I65" i="1"/>
  <c r="AH65" i="1"/>
  <c r="J47" i="1"/>
  <c r="AV47" i="1" s="1"/>
  <c r="AY47" i="1" s="1"/>
  <c r="N52" i="1"/>
  <c r="K52" i="1"/>
  <c r="J52" i="1"/>
  <c r="AV52" i="1" s="1"/>
  <c r="AY52" i="1" s="1"/>
  <c r="I52" i="1"/>
  <c r="AH52" i="1"/>
  <c r="K58" i="1"/>
  <c r="I59" i="1"/>
  <c r="N59" i="1"/>
  <c r="K59" i="1"/>
  <c r="J59" i="1"/>
  <c r="AV59" i="1" s="1"/>
  <c r="AY59" i="1" s="1"/>
  <c r="AY61" i="1"/>
  <c r="AY69" i="1"/>
  <c r="N46" i="1"/>
  <c r="J50" i="1"/>
  <c r="AV50" i="1" s="1"/>
  <c r="AY50" i="1" s="1"/>
  <c r="AH50" i="1"/>
  <c r="N50" i="1"/>
  <c r="AY63" i="1"/>
  <c r="AU67" i="1"/>
  <c r="AW67" i="1" s="1"/>
  <c r="S67" i="1"/>
  <c r="S69" i="1"/>
  <c r="AU69" i="1"/>
  <c r="AW69" i="1" s="1"/>
  <c r="N68" i="1"/>
  <c r="K68" i="1"/>
  <c r="J68" i="1"/>
  <c r="AV68" i="1" s="1"/>
  <c r="AY68" i="1" s="1"/>
  <c r="I68" i="1"/>
  <c r="AH68" i="1"/>
  <c r="AB46" i="1"/>
  <c r="AB52" i="1"/>
  <c r="AW52" i="1"/>
  <c r="T52" i="1"/>
  <c r="U52" i="1" s="1"/>
  <c r="J56" i="1"/>
  <c r="AV56" i="1" s="1"/>
  <c r="AY56" i="1" s="1"/>
  <c r="AH56" i="1"/>
  <c r="N56" i="1"/>
  <c r="K56" i="1"/>
  <c r="AU59" i="1"/>
  <c r="AW59" i="1" s="1"/>
  <c r="S59" i="1"/>
  <c r="J64" i="1"/>
  <c r="AV64" i="1" s="1"/>
  <c r="AH64" i="1"/>
  <c r="N64" i="1"/>
  <c r="K64" i="1"/>
  <c r="N55" i="1"/>
  <c r="AH57" i="1"/>
  <c r="N63" i="1"/>
  <c r="I57" i="1"/>
  <c r="AH55" i="1"/>
  <c r="J57" i="1"/>
  <c r="AV57" i="1" s="1"/>
  <c r="AY57" i="1" s="1"/>
  <c r="N61" i="1"/>
  <c r="AH63" i="1"/>
  <c r="N69" i="1"/>
  <c r="S49" i="1"/>
  <c r="I55" i="1"/>
  <c r="S57" i="1"/>
  <c r="I63" i="1"/>
  <c r="S65" i="1"/>
  <c r="AB58" i="1" l="1"/>
  <c r="V58" i="1"/>
  <c r="Z58" i="1" s="1"/>
  <c r="AC58" i="1"/>
  <c r="AB38" i="1"/>
  <c r="AC38" i="1"/>
  <c r="V38" i="1"/>
  <c r="Z38" i="1" s="1"/>
  <c r="T57" i="1"/>
  <c r="U57" i="1" s="1"/>
  <c r="AA57" i="1"/>
  <c r="T59" i="1"/>
  <c r="U59" i="1" s="1"/>
  <c r="AY55" i="1"/>
  <c r="AA52" i="1"/>
  <c r="Q52" i="1"/>
  <c r="O52" i="1" s="1"/>
  <c r="R52" i="1" s="1"/>
  <c r="L52" i="1" s="1"/>
  <c r="M52" i="1" s="1"/>
  <c r="Q67" i="1"/>
  <c r="O67" i="1" s="1"/>
  <c r="R67" i="1" s="1"/>
  <c r="L67" i="1" s="1"/>
  <c r="M67" i="1" s="1"/>
  <c r="AA67" i="1"/>
  <c r="AA40" i="1"/>
  <c r="T55" i="1"/>
  <c r="U55" i="1" s="1"/>
  <c r="AA48" i="1"/>
  <c r="Q48" i="1"/>
  <c r="O48" i="1" s="1"/>
  <c r="R48" i="1" s="1"/>
  <c r="L48" i="1" s="1"/>
  <c r="M48" i="1" s="1"/>
  <c r="T35" i="1"/>
  <c r="U35" i="1" s="1"/>
  <c r="Q35" i="1" s="1"/>
  <c r="O35" i="1" s="1"/>
  <c r="R35" i="1" s="1"/>
  <c r="L35" i="1" s="1"/>
  <c r="M35" i="1" s="1"/>
  <c r="T20" i="1"/>
  <c r="U20" i="1" s="1"/>
  <c r="T27" i="1"/>
  <c r="U27" i="1" s="1"/>
  <c r="AA34" i="1"/>
  <c r="Q34" i="1"/>
  <c r="O34" i="1" s="1"/>
  <c r="R34" i="1" s="1"/>
  <c r="L34" i="1" s="1"/>
  <c r="M34" i="1" s="1"/>
  <c r="AA66" i="1"/>
  <c r="AA51" i="1"/>
  <c r="T49" i="1"/>
  <c r="U49" i="1" s="1"/>
  <c r="Q49" i="1" s="1"/>
  <c r="O49" i="1" s="1"/>
  <c r="R49" i="1" s="1"/>
  <c r="L49" i="1" s="1"/>
  <c r="M49" i="1" s="1"/>
  <c r="T45" i="1"/>
  <c r="U45" i="1" s="1"/>
  <c r="AA54" i="1"/>
  <c r="AA43" i="1"/>
  <c r="AA49" i="1"/>
  <c r="AY35" i="1"/>
  <c r="AB60" i="1"/>
  <c r="AA18" i="1"/>
  <c r="T22" i="1"/>
  <c r="U22" i="1" s="1"/>
  <c r="T64" i="1"/>
  <c r="U64" i="1" s="1"/>
  <c r="T62" i="1"/>
  <c r="U62" i="1" s="1"/>
  <c r="AA47" i="1"/>
  <c r="T47" i="1"/>
  <c r="U47" i="1" s="1"/>
  <c r="AU39" i="1"/>
  <c r="AW39" i="1" s="1"/>
  <c r="S39" i="1"/>
  <c r="AY27" i="1"/>
  <c r="AY54" i="1"/>
  <c r="AY45" i="1"/>
  <c r="T66" i="1"/>
  <c r="U66" i="1" s="1"/>
  <c r="T61" i="1"/>
  <c r="U61" i="1" s="1"/>
  <c r="AA62" i="1"/>
  <c r="AY51" i="1"/>
  <c r="Q24" i="1"/>
  <c r="O24" i="1" s="1"/>
  <c r="R24" i="1" s="1"/>
  <c r="L24" i="1" s="1"/>
  <c r="M24" i="1" s="1"/>
  <c r="AA24" i="1"/>
  <c r="Q28" i="1"/>
  <c r="O28" i="1" s="1"/>
  <c r="R28" i="1" s="1"/>
  <c r="L28" i="1" s="1"/>
  <c r="M28" i="1" s="1"/>
  <c r="AA28" i="1"/>
  <c r="T28" i="1"/>
  <c r="U28" i="1" s="1"/>
  <c r="Q58" i="1"/>
  <c r="O58" i="1" s="1"/>
  <c r="R58" i="1" s="1"/>
  <c r="L58" i="1" s="1"/>
  <c r="M58" i="1" s="1"/>
  <c r="AA58" i="1"/>
  <c r="V25" i="1"/>
  <c r="Z25" i="1" s="1"/>
  <c r="AC25" i="1"/>
  <c r="T56" i="1"/>
  <c r="U56" i="1" s="1"/>
  <c r="T63" i="1"/>
  <c r="U63" i="1" s="1"/>
  <c r="T69" i="1"/>
  <c r="U69" i="1" s="1"/>
  <c r="Q59" i="1"/>
  <c r="O59" i="1" s="1"/>
  <c r="R59" i="1" s="1"/>
  <c r="L59" i="1" s="1"/>
  <c r="M59" i="1" s="1"/>
  <c r="AA59" i="1"/>
  <c r="AY39" i="1"/>
  <c r="AY62" i="1"/>
  <c r="T33" i="1"/>
  <c r="U33" i="1" s="1"/>
  <c r="AA31" i="1"/>
  <c r="AA33" i="1"/>
  <c r="Q33" i="1"/>
  <c r="O33" i="1" s="1"/>
  <c r="R33" i="1" s="1"/>
  <c r="L33" i="1" s="1"/>
  <c r="M33" i="1" s="1"/>
  <c r="AA36" i="1"/>
  <c r="Q36" i="1"/>
  <c r="O36" i="1" s="1"/>
  <c r="R36" i="1" s="1"/>
  <c r="L36" i="1" s="1"/>
  <c r="M36" i="1" s="1"/>
  <c r="AA32" i="1"/>
  <c r="Q32" i="1"/>
  <c r="O32" i="1" s="1"/>
  <c r="R32" i="1" s="1"/>
  <c r="L32" i="1" s="1"/>
  <c r="M32" i="1" s="1"/>
  <c r="AA17" i="1"/>
  <c r="T17" i="1"/>
  <c r="U17" i="1" s="1"/>
  <c r="T19" i="1"/>
  <c r="U19" i="1" s="1"/>
  <c r="AA20" i="1"/>
  <c r="Q20" i="1"/>
  <c r="O20" i="1" s="1"/>
  <c r="R20" i="1" s="1"/>
  <c r="L20" i="1" s="1"/>
  <c r="M20" i="1" s="1"/>
  <c r="AB25" i="1"/>
  <c r="T67" i="1"/>
  <c r="U67" i="1" s="1"/>
  <c r="AY67" i="1"/>
  <c r="T54" i="1"/>
  <c r="U54" i="1" s="1"/>
  <c r="L46" i="1"/>
  <c r="M46" i="1" s="1"/>
  <c r="Q38" i="1"/>
  <c r="O38" i="1" s="1"/>
  <c r="R38" i="1" s="1"/>
  <c r="L38" i="1" s="1"/>
  <c r="M38" i="1" s="1"/>
  <c r="AA38" i="1"/>
  <c r="T40" i="1"/>
  <c r="U40" i="1" s="1"/>
  <c r="T68" i="1"/>
  <c r="U68" i="1" s="1"/>
  <c r="S41" i="1"/>
  <c r="AU41" i="1"/>
  <c r="AA42" i="1"/>
  <c r="T30" i="1"/>
  <c r="U30" i="1" s="1"/>
  <c r="V32" i="1"/>
  <c r="Z32" i="1" s="1"/>
  <c r="AC32" i="1"/>
  <c r="AD32" i="1" s="1"/>
  <c r="T43" i="1"/>
  <c r="U43" i="1" s="1"/>
  <c r="AY23" i="1"/>
  <c r="AB24" i="1"/>
  <c r="AC24" i="1"/>
  <c r="V24" i="1"/>
  <c r="Z24" i="1" s="1"/>
  <c r="T65" i="1"/>
  <c r="U65" i="1" s="1"/>
  <c r="T53" i="1"/>
  <c r="U53" i="1" s="1"/>
  <c r="T37" i="1"/>
  <c r="U37" i="1" s="1"/>
  <c r="AA39" i="1"/>
  <c r="AA26" i="1"/>
  <c r="Q25" i="1"/>
  <c r="O25" i="1" s="1"/>
  <c r="R25" i="1" s="1"/>
  <c r="L25" i="1" s="1"/>
  <c r="M25" i="1" s="1"/>
  <c r="AA25" i="1"/>
  <c r="T21" i="1"/>
  <c r="U21" i="1" s="1"/>
  <c r="Q21" i="1" s="1"/>
  <c r="O21" i="1" s="1"/>
  <c r="R21" i="1" s="1"/>
  <c r="L21" i="1" s="1"/>
  <c r="M21" i="1" s="1"/>
  <c r="T34" i="1"/>
  <c r="U34" i="1" s="1"/>
  <c r="AA21" i="1"/>
  <c r="T36" i="1"/>
  <c r="U36" i="1" s="1"/>
  <c r="V44" i="1"/>
  <c r="Z44" i="1" s="1"/>
  <c r="AC44" i="1"/>
  <c r="AD44" i="1" s="1"/>
  <c r="AB44" i="1"/>
  <c r="AA55" i="1"/>
  <c r="Q55" i="1"/>
  <c r="O55" i="1" s="1"/>
  <c r="R55" i="1" s="1"/>
  <c r="L55" i="1" s="1"/>
  <c r="M55" i="1" s="1"/>
  <c r="V52" i="1"/>
  <c r="Z52" i="1" s="1"/>
  <c r="AC52" i="1"/>
  <c r="AD52" i="1" s="1"/>
  <c r="V60" i="1"/>
  <c r="Z60" i="1" s="1"/>
  <c r="AC60" i="1"/>
  <c r="AD60" i="1" s="1"/>
  <c r="AA63" i="1"/>
  <c r="Q63" i="1"/>
  <c r="O63" i="1" s="1"/>
  <c r="R63" i="1" s="1"/>
  <c r="L63" i="1" s="1"/>
  <c r="M63" i="1" s="1"/>
  <c r="AY64" i="1"/>
  <c r="AA68" i="1"/>
  <c r="AA65" i="1"/>
  <c r="Q65" i="1"/>
  <c r="O65" i="1" s="1"/>
  <c r="R65" i="1" s="1"/>
  <c r="L65" i="1" s="1"/>
  <c r="M65" i="1" s="1"/>
  <c r="T51" i="1"/>
  <c r="U51" i="1" s="1"/>
  <c r="T48" i="1"/>
  <c r="U48" i="1" s="1"/>
  <c r="AA35" i="1"/>
  <c r="T42" i="1"/>
  <c r="U42" i="1" s="1"/>
  <c r="AU31" i="1"/>
  <c r="S31" i="1"/>
  <c r="AA41" i="1"/>
  <c r="AA29" i="1"/>
  <c r="AY22" i="1"/>
  <c r="V46" i="1"/>
  <c r="Z46" i="1" s="1"/>
  <c r="AC46" i="1"/>
  <c r="AD46" i="1" s="1"/>
  <c r="T29" i="1"/>
  <c r="U29" i="1" s="1"/>
  <c r="Q29" i="1" s="1"/>
  <c r="O29" i="1" s="1"/>
  <c r="R29" i="1" s="1"/>
  <c r="L29" i="1" s="1"/>
  <c r="M29" i="1" s="1"/>
  <c r="T18" i="1"/>
  <c r="U18" i="1" s="1"/>
  <c r="T26" i="1"/>
  <c r="U26" i="1" s="1"/>
  <c r="Q26" i="1" s="1"/>
  <c r="O26" i="1" s="1"/>
  <c r="R26" i="1" s="1"/>
  <c r="L26" i="1" s="1"/>
  <c r="M26" i="1" s="1"/>
  <c r="V54" i="1" l="1"/>
  <c r="Z54" i="1" s="1"/>
  <c r="AC54" i="1"/>
  <c r="AB54" i="1"/>
  <c r="T41" i="1"/>
  <c r="U41" i="1" s="1"/>
  <c r="AD25" i="1"/>
  <c r="V45" i="1"/>
  <c r="Z45" i="1" s="1"/>
  <c r="AC45" i="1"/>
  <c r="AD45" i="1" s="1"/>
  <c r="Q45" i="1"/>
  <c r="O45" i="1" s="1"/>
  <c r="R45" i="1" s="1"/>
  <c r="L45" i="1" s="1"/>
  <c r="M45" i="1" s="1"/>
  <c r="AB45" i="1"/>
  <c r="AB66" i="1"/>
  <c r="V66" i="1"/>
  <c r="Z66" i="1" s="1"/>
  <c r="AC66" i="1"/>
  <c r="AD66" i="1" s="1"/>
  <c r="AC43" i="1"/>
  <c r="AB43" i="1"/>
  <c r="V43" i="1"/>
  <c r="Z43" i="1" s="1"/>
  <c r="V68" i="1"/>
  <c r="Z68" i="1" s="1"/>
  <c r="AC68" i="1"/>
  <c r="AB68" i="1"/>
  <c r="V17" i="1"/>
  <c r="Z17" i="1" s="1"/>
  <c r="AC17" i="1"/>
  <c r="AB17" i="1"/>
  <c r="V64" i="1"/>
  <c r="Z64" i="1" s="1"/>
  <c r="AC64" i="1"/>
  <c r="AD64" i="1" s="1"/>
  <c r="AB64" i="1"/>
  <c r="Q64" i="1"/>
  <c r="O64" i="1" s="1"/>
  <c r="R64" i="1" s="1"/>
  <c r="L64" i="1" s="1"/>
  <c r="M64" i="1" s="1"/>
  <c r="AC55" i="1"/>
  <c r="V55" i="1"/>
  <c r="Z55" i="1" s="1"/>
  <c r="AB55" i="1"/>
  <c r="AD38" i="1"/>
  <c r="V51" i="1"/>
  <c r="Z51" i="1" s="1"/>
  <c r="AC51" i="1"/>
  <c r="AD51" i="1" s="1"/>
  <c r="AB51" i="1"/>
  <c r="AC37" i="1"/>
  <c r="AD37" i="1" s="1"/>
  <c r="V37" i="1"/>
  <c r="Z37" i="1" s="1"/>
  <c r="Q37" i="1"/>
  <c r="O37" i="1" s="1"/>
  <c r="R37" i="1" s="1"/>
  <c r="L37" i="1" s="1"/>
  <c r="M37" i="1" s="1"/>
  <c r="AB37" i="1"/>
  <c r="V56" i="1"/>
  <c r="Z56" i="1" s="1"/>
  <c r="AC56" i="1"/>
  <c r="AB56" i="1"/>
  <c r="Q56" i="1"/>
  <c r="O56" i="1" s="1"/>
  <c r="R56" i="1" s="1"/>
  <c r="L56" i="1" s="1"/>
  <c r="M56" i="1" s="1"/>
  <c r="Q66" i="1"/>
  <c r="O66" i="1" s="1"/>
  <c r="R66" i="1" s="1"/>
  <c r="L66" i="1" s="1"/>
  <c r="M66" i="1" s="1"/>
  <c r="AW31" i="1"/>
  <c r="AY31" i="1"/>
  <c r="AC19" i="1"/>
  <c r="V19" i="1"/>
  <c r="Z19" i="1" s="1"/>
  <c r="AB19" i="1"/>
  <c r="Q19" i="1"/>
  <c r="O19" i="1" s="1"/>
  <c r="R19" i="1" s="1"/>
  <c r="L19" i="1" s="1"/>
  <c r="M19" i="1" s="1"/>
  <c r="V62" i="1"/>
  <c r="Z62" i="1" s="1"/>
  <c r="AC62" i="1"/>
  <c r="AD62" i="1" s="1"/>
  <c r="AB62" i="1"/>
  <c r="AC57" i="1"/>
  <c r="AD57" i="1" s="1"/>
  <c r="AB57" i="1"/>
  <c r="V57" i="1"/>
  <c r="Z57" i="1" s="1"/>
  <c r="V42" i="1"/>
  <c r="Z42" i="1" s="1"/>
  <c r="AC42" i="1"/>
  <c r="AD42" i="1" s="1"/>
  <c r="AB42" i="1"/>
  <c r="V36" i="1"/>
  <c r="Z36" i="1" s="1"/>
  <c r="AC36" i="1"/>
  <c r="AB36" i="1"/>
  <c r="V26" i="1"/>
  <c r="Z26" i="1" s="1"/>
  <c r="AC26" i="1"/>
  <c r="AB26" i="1"/>
  <c r="Q68" i="1"/>
  <c r="O68" i="1" s="1"/>
  <c r="R68" i="1" s="1"/>
  <c r="L68" i="1" s="1"/>
  <c r="M68" i="1" s="1"/>
  <c r="AC65" i="1"/>
  <c r="AB65" i="1"/>
  <c r="V65" i="1"/>
  <c r="Z65" i="1" s="1"/>
  <c r="V67" i="1"/>
  <c r="Z67" i="1" s="1"/>
  <c r="AC67" i="1"/>
  <c r="AB67" i="1"/>
  <c r="V69" i="1"/>
  <c r="Z69" i="1" s="1"/>
  <c r="AC69" i="1"/>
  <c r="AD69" i="1" s="1"/>
  <c r="AB69" i="1"/>
  <c r="Q69" i="1"/>
  <c r="O69" i="1" s="1"/>
  <c r="R69" i="1" s="1"/>
  <c r="L69" i="1" s="1"/>
  <c r="M69" i="1" s="1"/>
  <c r="Q62" i="1"/>
  <c r="O62" i="1" s="1"/>
  <c r="R62" i="1" s="1"/>
  <c r="L62" i="1" s="1"/>
  <c r="M62" i="1" s="1"/>
  <c r="T39" i="1"/>
  <c r="U39" i="1" s="1"/>
  <c r="AC49" i="1"/>
  <c r="AB49" i="1"/>
  <c r="V49" i="1"/>
  <c r="Z49" i="1" s="1"/>
  <c r="AC27" i="1"/>
  <c r="V27" i="1"/>
  <c r="Z27" i="1" s="1"/>
  <c r="Q27" i="1"/>
  <c r="O27" i="1" s="1"/>
  <c r="R27" i="1" s="1"/>
  <c r="L27" i="1" s="1"/>
  <c r="M27" i="1" s="1"/>
  <c r="AB27" i="1"/>
  <c r="V59" i="1"/>
  <c r="Z59" i="1" s="1"/>
  <c r="AC59" i="1"/>
  <c r="AB59" i="1"/>
  <c r="V34" i="1"/>
  <c r="Z34" i="1" s="1"/>
  <c r="AC34" i="1"/>
  <c r="AB34" i="1"/>
  <c r="V40" i="1"/>
  <c r="Z40" i="1" s="1"/>
  <c r="AC40" i="1"/>
  <c r="AD40" i="1" s="1"/>
  <c r="AB40" i="1"/>
  <c r="Q17" i="1"/>
  <c r="O17" i="1" s="1"/>
  <c r="R17" i="1" s="1"/>
  <c r="L17" i="1" s="1"/>
  <c r="M17" i="1" s="1"/>
  <c r="V22" i="1"/>
  <c r="Z22" i="1" s="1"/>
  <c r="Q22" i="1"/>
  <c r="O22" i="1" s="1"/>
  <c r="R22" i="1" s="1"/>
  <c r="L22" i="1" s="1"/>
  <c r="M22" i="1" s="1"/>
  <c r="AC22" i="1"/>
  <c r="AB22" i="1"/>
  <c r="Q43" i="1"/>
  <c r="O43" i="1" s="1"/>
  <c r="R43" i="1" s="1"/>
  <c r="L43" i="1" s="1"/>
  <c r="M43" i="1" s="1"/>
  <c r="Q40" i="1"/>
  <c r="O40" i="1" s="1"/>
  <c r="R40" i="1" s="1"/>
  <c r="L40" i="1" s="1"/>
  <c r="M40" i="1" s="1"/>
  <c r="AD58" i="1"/>
  <c r="AC35" i="1"/>
  <c r="AB35" i="1"/>
  <c r="V35" i="1"/>
  <c r="Z35" i="1" s="1"/>
  <c r="V18" i="1"/>
  <c r="Z18" i="1" s="1"/>
  <c r="AC18" i="1"/>
  <c r="AB18" i="1"/>
  <c r="V48" i="1"/>
  <c r="Z48" i="1" s="1"/>
  <c r="AC48" i="1"/>
  <c r="AB48" i="1"/>
  <c r="AD24" i="1"/>
  <c r="AB30" i="1"/>
  <c r="V30" i="1"/>
  <c r="Z30" i="1" s="1"/>
  <c r="AC30" i="1"/>
  <c r="Q30" i="1"/>
  <c r="O30" i="1" s="1"/>
  <c r="R30" i="1" s="1"/>
  <c r="L30" i="1" s="1"/>
  <c r="M30" i="1" s="1"/>
  <c r="AC33" i="1"/>
  <c r="AD33" i="1" s="1"/>
  <c r="V33" i="1"/>
  <c r="Z33" i="1" s="1"/>
  <c r="AB33" i="1"/>
  <c r="AC63" i="1"/>
  <c r="AD63" i="1" s="1"/>
  <c r="V63" i="1"/>
  <c r="Z63" i="1" s="1"/>
  <c r="AB63" i="1"/>
  <c r="V28" i="1"/>
  <c r="Z28" i="1" s="1"/>
  <c r="AB28" i="1"/>
  <c r="AC28" i="1"/>
  <c r="AD28" i="1" s="1"/>
  <c r="V61" i="1"/>
  <c r="Z61" i="1" s="1"/>
  <c r="AC61" i="1"/>
  <c r="AB61" i="1"/>
  <c r="Q61" i="1"/>
  <c r="O61" i="1" s="1"/>
  <c r="R61" i="1" s="1"/>
  <c r="L61" i="1" s="1"/>
  <c r="M61" i="1" s="1"/>
  <c r="V47" i="1"/>
  <c r="Z47" i="1" s="1"/>
  <c r="AB47" i="1"/>
  <c r="AC47" i="1"/>
  <c r="AD47" i="1" s="1"/>
  <c r="Q51" i="1"/>
  <c r="O51" i="1" s="1"/>
  <c r="R51" i="1" s="1"/>
  <c r="L51" i="1" s="1"/>
  <c r="M51" i="1" s="1"/>
  <c r="AC20" i="1"/>
  <c r="V20" i="1"/>
  <c r="Z20" i="1" s="1"/>
  <c r="AB20" i="1"/>
  <c r="Q57" i="1"/>
  <c r="O57" i="1" s="1"/>
  <c r="R57" i="1" s="1"/>
  <c r="L57" i="1" s="1"/>
  <c r="M57" i="1" s="1"/>
  <c r="T31" i="1"/>
  <c r="U31" i="1" s="1"/>
  <c r="V53" i="1"/>
  <c r="Z53" i="1" s="1"/>
  <c r="AC53" i="1"/>
  <c r="AD53" i="1" s="1"/>
  <c r="AB53" i="1"/>
  <c r="Q53" i="1"/>
  <c r="O53" i="1" s="1"/>
  <c r="R53" i="1" s="1"/>
  <c r="L53" i="1" s="1"/>
  <c r="M53" i="1" s="1"/>
  <c r="AW41" i="1"/>
  <c r="AY41" i="1"/>
  <c r="AC29" i="1"/>
  <c r="V29" i="1"/>
  <c r="Z29" i="1" s="1"/>
  <c r="AB29" i="1"/>
  <c r="AC21" i="1"/>
  <c r="AD21" i="1" s="1"/>
  <c r="V21" i="1"/>
  <c r="Z21" i="1" s="1"/>
  <c r="AB21" i="1"/>
  <c r="Q42" i="1"/>
  <c r="O42" i="1" s="1"/>
  <c r="R42" i="1" s="1"/>
  <c r="L42" i="1" s="1"/>
  <c r="M42" i="1" s="1"/>
  <c r="Q47" i="1"/>
  <c r="O47" i="1" s="1"/>
  <c r="R47" i="1" s="1"/>
  <c r="L47" i="1" s="1"/>
  <c r="M47" i="1" s="1"/>
  <c r="Q18" i="1"/>
  <c r="O18" i="1" s="1"/>
  <c r="R18" i="1" s="1"/>
  <c r="L18" i="1" s="1"/>
  <c r="M18" i="1" s="1"/>
  <c r="Q54" i="1"/>
  <c r="O54" i="1" s="1"/>
  <c r="R54" i="1" s="1"/>
  <c r="L54" i="1" s="1"/>
  <c r="M54" i="1" s="1"/>
  <c r="AD59" i="1" l="1"/>
  <c r="AD49" i="1"/>
  <c r="AD26" i="1"/>
  <c r="AD43" i="1"/>
  <c r="AD56" i="1"/>
  <c r="AD61" i="1"/>
  <c r="AD35" i="1"/>
  <c r="AD20" i="1"/>
  <c r="AD48" i="1"/>
  <c r="V39" i="1"/>
  <c r="Z39" i="1" s="1"/>
  <c r="AC39" i="1"/>
  <c r="AD39" i="1" s="1"/>
  <c r="AB39" i="1"/>
  <c r="Q39" i="1"/>
  <c r="O39" i="1" s="1"/>
  <c r="R39" i="1" s="1"/>
  <c r="L39" i="1" s="1"/>
  <c r="M39" i="1" s="1"/>
  <c r="AD67" i="1"/>
  <c r="AD19" i="1"/>
  <c r="AD17" i="1"/>
  <c r="V41" i="1"/>
  <c r="Z41" i="1" s="1"/>
  <c r="AC41" i="1"/>
  <c r="AB41" i="1"/>
  <c r="Q41" i="1"/>
  <c r="O41" i="1" s="1"/>
  <c r="R41" i="1" s="1"/>
  <c r="L41" i="1" s="1"/>
  <c r="M41" i="1" s="1"/>
  <c r="AD36" i="1"/>
  <c r="AD55" i="1"/>
  <c r="AD30" i="1"/>
  <c r="AD18" i="1"/>
  <c r="AD68" i="1"/>
  <c r="AD54" i="1"/>
  <c r="AD29" i="1"/>
  <c r="AC31" i="1"/>
  <c r="V31" i="1"/>
  <c r="Z31" i="1" s="1"/>
  <c r="AB31" i="1"/>
  <c r="Q31" i="1"/>
  <c r="O31" i="1" s="1"/>
  <c r="R31" i="1" s="1"/>
  <c r="L31" i="1" s="1"/>
  <c r="M31" i="1" s="1"/>
  <c r="AD22" i="1"/>
  <c r="AD34" i="1"/>
  <c r="AD27" i="1"/>
  <c r="AD65" i="1"/>
  <c r="AD31" i="1" l="1"/>
  <c r="AD41" i="1"/>
</calcChain>
</file>

<file path=xl/sharedStrings.xml><?xml version="1.0" encoding="utf-8"?>
<sst xmlns="http://schemas.openxmlformats.org/spreadsheetml/2006/main" count="1090" uniqueCount="543">
  <si>
    <t>File opened</t>
  </si>
  <si>
    <t>2020-10-29 12:33:21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</si>
  <si>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</si>
  <si>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</si>
  <si>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</si>
  <si>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</si>
  <si>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</si>
  <si>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</si>
  <si>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</si>
  <si>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</si>
  <si>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</si>
  <si>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</si>
  <si>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</si>
  <si>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{"h2oaspan2a": "0.0744543", "co2aspan2": "0", "h2oazero": "1.06897", "h2obspanconc2": "0", "co2aspan2b": "0.182023", "co2bspanconc1": "995.1", "h2obspan2a": "0.0741299", "co2bspanconc2": "0", "h2obspan2": "0", "co2azero": "0.968485", "h2oaspanconc2": "0", "h2oaspanconc1": "13.51", "co2bspan2b": "0.180987", "flowbzero": "0.21903", "co2bspan1": "0.994117", "chamberpressurezero": "2.56567", "h2obspanconc1": "13.5", "oxygen": "21", "tbzero": "-0.0452194", "h2oaspan2b": "0.0752776", "h2oaspan2": "0", "co2aspanconc2": "0", "co2aspan1": "0.993652", "h2obspan2b": "0.0756432", "h2obspan1": "1.02041", "co2bzero": "0.945393", "flowazero": "0.42501", "co2bspan2": "0", "ssb_ref": "34304.3", "h2obzero": "1.0713", "co2aspan2a": "0.183186", "h2oaspan1": "1.01106", "ssa_ref": "31243.3", "flowmeterzero": "0.990522", "co2aspanconc1": "995.1", "tazero": "-0.045269", "co2bspan2a": "0.182058"}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</si>
  <si>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</si>
  <si>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</si>
  <si>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</si>
  <si>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</si>
  <si>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</si>
  <si>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</si>
  <si>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</si>
  <si>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</si>
  <si>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</si>
  <si>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12:33:21</t>
  </si>
  <si>
    <t>Stability Definition:	ΔCO2 (Meas2): Slp&lt;0.2 Per=15	ΔH2O (Meas2): Slp&lt;0.2 Per=15	A (GasEx): Slp&lt;0.5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</si>
  <si>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</si>
  <si>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</si>
  <si>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</si>
  <si>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</si>
  <si>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</si>
  <si>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</si>
  <si>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</si>
  <si>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</si>
  <si>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</si>
  <si>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</si>
  <si>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</si>
  <si>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</si>
  <si>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</si>
  <si>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</si>
  <si>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</si>
  <si>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</si>
  <si>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</si>
  <si>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</si>
  <si>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</si>
  <si>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</si>
  <si>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</si>
  <si>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</si>
  <si>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</si>
  <si>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</si>
  <si>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</si>
  <si>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</si>
  <si>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</si>
  <si>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</si>
  <si>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</si>
  <si>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</si>
  <si>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</si>
  <si>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</si>
  <si>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</si>
  <si>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</si>
  <si>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</si>
  <si>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</si>
  <si>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</si>
  <si>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</si>
  <si>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</si>
  <si>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</si>
  <si>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</si>
  <si>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</si>
  <si>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</si>
  <si>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</si>
  <si>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</si>
  <si>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</si>
  <si>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</si>
  <si>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</si>
  <si>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</si>
  <si>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</si>
  <si>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</si>
  <si>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0.836421 70.8596 364.835 604.581 847.379 1022.09 1167.29 1264.57</t>
  </si>
  <si>
    <t>Fs_true</t>
  </si>
  <si>
    <t>-0.00546023 101.249 402.502 601.429 801.996 1001.03 1200.85 1400.55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</si>
  <si>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</si>
  <si>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</si>
  <si>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</si>
  <si>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</si>
  <si>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</si>
  <si>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</si>
  <si>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</si>
  <si>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</si>
  <si>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</si>
  <si>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</si>
  <si>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</si>
  <si>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</si>
  <si>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</si>
  <si>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</si>
  <si>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</si>
  <si>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</si>
  <si>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</si>
  <si>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</si>
  <si>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</si>
  <si>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</si>
  <si>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</si>
  <si>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</si>
  <si>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</si>
  <si>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</si>
  <si>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</si>
  <si>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</si>
  <si>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</si>
  <si>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</si>
  <si>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</si>
  <si>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</si>
  <si>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</si>
  <si>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</si>
  <si>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</si>
  <si>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</si>
  <si>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</si>
  <si>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</si>
  <si>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</si>
  <si>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</si>
  <si>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</si>
  <si>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</si>
  <si>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</si>
  <si>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</si>
  <si>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</si>
  <si>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</si>
  <si>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</si>
  <si>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</si>
  <si>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</si>
  <si>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</si>
  <si>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</si>
  <si>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</si>
  <si>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</si>
  <si>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</si>
  <si>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</si>
  <si>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</si>
  <si>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</si>
  <si>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</si>
  <si>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</si>
  <si>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</si>
  <si>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</si>
  <si>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</si>
  <si>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</si>
  <si>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</si>
  <si>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</si>
  <si>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</si>
  <si>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</si>
  <si>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</si>
  <si>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</si>
  <si>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</si>
  <si>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</si>
  <si>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</si>
  <si>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</si>
  <si>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</si>
  <si>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</si>
  <si>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</si>
  <si>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</si>
  <si>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</si>
  <si>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</si>
  <si>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</si>
  <si>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</si>
  <si>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</si>
  <si>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</si>
  <si>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</si>
  <si>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</si>
  <si>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</si>
  <si>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</si>
  <si>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</si>
  <si>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</si>
  <si>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</si>
  <si>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</si>
  <si>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</si>
  <si>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</si>
  <si>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</si>
  <si>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</si>
  <si>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</si>
  <si>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</si>
  <si>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</si>
  <si>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</si>
  <si>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</si>
  <si>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</si>
  <si>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</si>
  <si>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</si>
  <si>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</si>
  <si>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</si>
  <si>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</si>
  <si>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</si>
  <si>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</si>
  <si>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</si>
  <si>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</si>
  <si>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</si>
  <si>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</si>
  <si>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</si>
  <si>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</si>
  <si>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</si>
  <si>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</si>
  <si>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</si>
  <si>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</si>
  <si>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</si>
  <si>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</si>
  <si>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</si>
  <si>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</si>
  <si>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</si>
  <si>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</si>
  <si>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</si>
  <si>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</si>
  <si>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</si>
  <si>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</si>
  <si>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</si>
  <si>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</si>
  <si>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</si>
  <si>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</si>
  <si>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</si>
  <si>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</si>
  <si>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</si>
  <si>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</si>
  <si>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</si>
  <si>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</si>
  <si>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</si>
  <si>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</si>
  <si>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</si>
  <si>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</si>
  <si>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</si>
  <si>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</si>
  <si>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</si>
  <si>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</si>
  <si>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</si>
  <si>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</si>
  <si>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</si>
  <si>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</si>
  <si>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</si>
  <si>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</si>
  <si>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</si>
  <si>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</si>
  <si>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</si>
  <si>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</si>
  <si>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</si>
  <si>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</si>
  <si>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</si>
  <si>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</si>
  <si>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</si>
  <si>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</si>
  <si>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</si>
  <si>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</si>
  <si>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</si>
  <si>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</si>
  <si>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</si>
  <si>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</si>
  <si>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</si>
  <si>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</si>
  <si>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</si>
  <si>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</si>
  <si>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</si>
  <si>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</si>
  <si>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</si>
  <si>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</si>
  <si>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</si>
  <si>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</si>
  <si>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</si>
  <si>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</si>
  <si>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</si>
  <si>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</si>
  <si>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</si>
  <si>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</si>
  <si>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</si>
  <si>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</si>
  <si>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</si>
  <si>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</si>
  <si>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</si>
  <si>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</si>
  <si>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</si>
  <si>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</si>
  <si>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</si>
  <si>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</si>
  <si>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</si>
  <si>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</si>
  <si>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</si>
  <si>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</si>
  <si>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</si>
  <si>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</si>
  <si>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</si>
  <si>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</si>
  <si>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</si>
  <si>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</si>
  <si>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</si>
  <si>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20201029 12:46:36</t>
  </si>
  <si>
    <t>12:46:36</t>
  </si>
  <si>
    <t>b40-14</t>
  </si>
  <si>
    <t>_10</t>
  </si>
  <si>
    <t>RECT-4143-20200907-06_33_50</t>
  </si>
  <si>
    <t>RECT-62-20201029-12_46_36</t>
  </si>
  <si>
    <t>DARK-63-20201029-12_46_38</t>
  </si>
  <si>
    <t>0: Broadleaf</t>
  </si>
  <si>
    <t>--:--:--</t>
  </si>
  <si>
    <t>3/3</t>
  </si>
  <si>
    <t>20201029 12:49:03</t>
  </si>
  <si>
    <t>12:49:03</t>
  </si>
  <si>
    <t>V60-96</t>
  </si>
  <si>
    <t>_8</t>
  </si>
  <si>
    <t>RECT-64-20201029-12_49_03</t>
  </si>
  <si>
    <t>DARK-65-20201029-12_49_05</t>
  </si>
  <si>
    <t>0/3</t>
  </si>
  <si>
    <t>20201029 12:51:13</t>
  </si>
  <si>
    <t>12:51:13</t>
  </si>
  <si>
    <t>RECT-66-20201029-12_51_14</t>
  </si>
  <si>
    <t>DARK-67-20201029-12_51_16</t>
  </si>
  <si>
    <t>20201029 12:55:54</t>
  </si>
  <si>
    <t>12:55:54</t>
  </si>
  <si>
    <t>TXNM0821</t>
  </si>
  <si>
    <t>RECT-68-20201029-12_55_55</t>
  </si>
  <si>
    <t>DARK-69-20201029-12_55_57</t>
  </si>
  <si>
    <t>1/3</t>
  </si>
  <si>
    <t>20201029 13:00:43</t>
  </si>
  <si>
    <t>13:00:43</t>
  </si>
  <si>
    <t>RECT-70-20201029-13_00_44</t>
  </si>
  <si>
    <t>DARK-71-20201029-13_00_46</t>
  </si>
  <si>
    <t>20201029 13:02:44</t>
  </si>
  <si>
    <t>13:02:44</t>
  </si>
  <si>
    <t>UT12-075</t>
  </si>
  <si>
    <t>_6</t>
  </si>
  <si>
    <t>RECT-72-20201029-13_02_45</t>
  </si>
  <si>
    <t>DARK-73-20201029-13_02_47</t>
  </si>
  <si>
    <t>13:01:26</t>
  </si>
  <si>
    <t>20201029 13:04:35</t>
  </si>
  <si>
    <t>13:04:35</t>
  </si>
  <si>
    <t>RECT-74-20201029-13_04_36</t>
  </si>
  <si>
    <t>DARK-75-20201029-13_04_38</t>
  </si>
  <si>
    <t>20201029 13:06:28</t>
  </si>
  <si>
    <t>13:06:28</t>
  </si>
  <si>
    <t>588155.01</t>
  </si>
  <si>
    <t>_4</t>
  </si>
  <si>
    <t>RECT-76-20201029-13_06_28</t>
  </si>
  <si>
    <t>DARK-77-20201029-13_06_30</t>
  </si>
  <si>
    <t>2/3</t>
  </si>
  <si>
    <t>20201029 13:08:52</t>
  </si>
  <si>
    <t>13:08:52</t>
  </si>
  <si>
    <t>RECT-78-20201029-13_08_52</t>
  </si>
  <si>
    <t>DARK-79-20201029-13_08_54</t>
  </si>
  <si>
    <t>20201029 13:11:16</t>
  </si>
  <si>
    <t>13:11:16</t>
  </si>
  <si>
    <t>_3</t>
  </si>
  <si>
    <t>RECT-80-20201029-13_11_17</t>
  </si>
  <si>
    <t>DARK-81-20201029-13_11_19</t>
  </si>
  <si>
    <t>20201029 13:13:05</t>
  </si>
  <si>
    <t>13:13:05</t>
  </si>
  <si>
    <t>RECT-82-20201029-13_13_06</t>
  </si>
  <si>
    <t>DARK-83-20201029-13_13_08</t>
  </si>
  <si>
    <t>20201029 13:15:02</t>
  </si>
  <si>
    <t>13:15:02</t>
  </si>
  <si>
    <t>C56-94</t>
  </si>
  <si>
    <t>_5</t>
  </si>
  <si>
    <t>RECT-84-20201029-13_15_03</t>
  </si>
  <si>
    <t>DARK-85-20201029-13_15_05</t>
  </si>
  <si>
    <t>20201029 13:17:39</t>
  </si>
  <si>
    <t>13:17:39</t>
  </si>
  <si>
    <t>RECT-86-20201029-13_17_40</t>
  </si>
  <si>
    <t>DARK-87-20201029-13_17_42</t>
  </si>
  <si>
    <t>20201029 13:19:32</t>
  </si>
  <si>
    <t>13:19:32</t>
  </si>
  <si>
    <t>9025</t>
  </si>
  <si>
    <t>RECT-88-20201029-13_19_32</t>
  </si>
  <si>
    <t>DARK-89-20201029-13_19_34</t>
  </si>
  <si>
    <t>20201029 13:21:22</t>
  </si>
  <si>
    <t>13:21:22</t>
  </si>
  <si>
    <t>RECT-90-20201029-13_21_23</t>
  </si>
  <si>
    <t>DARK-91-20201029-13_21_25</t>
  </si>
  <si>
    <t>20201029 13:23:23</t>
  </si>
  <si>
    <t>13:23:23</t>
  </si>
  <si>
    <t>9031</t>
  </si>
  <si>
    <t>RECT-92-20201029-13_23_23</t>
  </si>
  <si>
    <t>DARK-93-20201029-13_23_25</t>
  </si>
  <si>
    <t>20201029 13:26:02</t>
  </si>
  <si>
    <t>13:26:02</t>
  </si>
  <si>
    <t>RECT-96-20201029-13_26_03</t>
  </si>
  <si>
    <t>DARK-97-20201029-13_26_05</t>
  </si>
  <si>
    <t>20201029 13:27:42</t>
  </si>
  <si>
    <t>13:27:42</t>
  </si>
  <si>
    <t>25189.01</t>
  </si>
  <si>
    <t>_7</t>
  </si>
  <si>
    <t>RECT-98-20201029-13_27_43</t>
  </si>
  <si>
    <t>DARK-99-20201029-13_27_45</t>
  </si>
  <si>
    <t>20201029 13:29:59</t>
  </si>
  <si>
    <t>13:29:59</t>
  </si>
  <si>
    <t>RECT-100-20201029-13_29_59</t>
  </si>
  <si>
    <t>DARK-101-20201029-13_30_02</t>
  </si>
  <si>
    <t>20201029 13:31:35</t>
  </si>
  <si>
    <t>13:31:35</t>
  </si>
  <si>
    <t>b42-24</t>
  </si>
  <si>
    <t>_1</t>
  </si>
  <si>
    <t>RECT-102-20201029-13_31_35</t>
  </si>
  <si>
    <t>DARK-103-20201029-13_31_37</t>
  </si>
  <si>
    <t>20201029 13:33:42</t>
  </si>
  <si>
    <t>13:33:42</t>
  </si>
  <si>
    <t>RECT-104-20201029-13_33_42</t>
  </si>
  <si>
    <t>DARK-105-20201029-13_33_44</t>
  </si>
  <si>
    <t>20201029 13:36:45</t>
  </si>
  <si>
    <t>13:36:45</t>
  </si>
  <si>
    <t>_2</t>
  </si>
  <si>
    <t>RECT-106-20201029-13_36_46</t>
  </si>
  <si>
    <t>DARK-107-20201029-13_36_48</t>
  </si>
  <si>
    <t>20201029 13:39:51</t>
  </si>
  <si>
    <t>13:39:51</t>
  </si>
  <si>
    <t>RECT-108-20201029-13_39_51</t>
  </si>
  <si>
    <t>DARK-109-20201029-13_39_53</t>
  </si>
  <si>
    <t>20201029 13:42:15</t>
  </si>
  <si>
    <t>13:42:15</t>
  </si>
  <si>
    <t>9018</t>
  </si>
  <si>
    <t>RECT-110-20201029-13_42_15</t>
  </si>
  <si>
    <t>DARK-111-20201029-13_42_17</t>
  </si>
  <si>
    <t>20201029 13:44:04</t>
  </si>
  <si>
    <t>13:44:04</t>
  </si>
  <si>
    <t>RECT-112-20201029-13_44_04</t>
  </si>
  <si>
    <t>DARK-113-20201029-13_44_06</t>
  </si>
  <si>
    <t>20201029 13:46:24</t>
  </si>
  <si>
    <t>13:46:24</t>
  </si>
  <si>
    <t>1149</t>
  </si>
  <si>
    <t>RECT-114-20201029-13_46_25</t>
  </si>
  <si>
    <t>DARK-115-20201029-13_46_27</t>
  </si>
  <si>
    <t>13:44:42</t>
  </si>
  <si>
    <t>20201029 13:48:10</t>
  </si>
  <si>
    <t>13:48:10</t>
  </si>
  <si>
    <t>RECT-116-20201029-13_48_11</t>
  </si>
  <si>
    <t>DARK-117-20201029-13_48_13</t>
  </si>
  <si>
    <t>20201029 13:50:33</t>
  </si>
  <si>
    <t>13:50:33</t>
  </si>
  <si>
    <t>RECT-120-20201029-13_50_34</t>
  </si>
  <si>
    <t>DARK-121-20201029-13_50_36</t>
  </si>
  <si>
    <t>13:53:08</t>
  </si>
  <si>
    <t>previous log its b24-34 not b24-24</t>
  </si>
  <si>
    <t>13:53:09</t>
  </si>
  <si>
    <t>13:53:15</t>
  </si>
  <si>
    <t>20201029 13:54:54</t>
  </si>
  <si>
    <t>13:54:54</t>
  </si>
  <si>
    <t>RECT-122-20201029-13_54_54</t>
  </si>
  <si>
    <t>DARK-123-20201029-13_54_56</t>
  </si>
  <si>
    <t>20201029 13:58:36</t>
  </si>
  <si>
    <t>13:58:36</t>
  </si>
  <si>
    <t>RECT-124-20201029-13_58_36</t>
  </si>
  <si>
    <t>DARK-125-20201029-13_58_38</t>
  </si>
  <si>
    <t>20201029 14:01:04</t>
  </si>
  <si>
    <t>14:01:04</t>
  </si>
  <si>
    <t>RECT-126-20201029-14_01_04</t>
  </si>
  <si>
    <t>DARK-127-20201029-14_01_07</t>
  </si>
  <si>
    <t>20201029 14:03:32</t>
  </si>
  <si>
    <t>14:03:32</t>
  </si>
  <si>
    <t>RECT-128-20201029-14_03_32</t>
  </si>
  <si>
    <t>DARK-129-20201029-14_03_34</t>
  </si>
  <si>
    <t>14:01:45</t>
  </si>
  <si>
    <t>14:04:42</t>
  </si>
  <si>
    <t>14:04:46</t>
  </si>
  <si>
    <t>14:04:53</t>
  </si>
  <si>
    <t>14:04:54</t>
  </si>
  <si>
    <t>20201029 14:06:36</t>
  </si>
  <si>
    <t>14:06:36</t>
  </si>
  <si>
    <t>RECT-130-20201029-14_06_37</t>
  </si>
  <si>
    <t>DARK-131-20201029-14_06_39</t>
  </si>
  <si>
    <t>14:06:53</t>
  </si>
  <si>
    <t>20201029 14:08:25</t>
  </si>
  <si>
    <t>14:08:25</t>
  </si>
  <si>
    <t>OCK1-SO2</t>
  </si>
  <si>
    <t>RECT-132-20201029-14_08_26</t>
  </si>
  <si>
    <t>DARK-133-20201029-14_08_28</t>
  </si>
  <si>
    <t>20201029 14:10:25</t>
  </si>
  <si>
    <t>14:10:25</t>
  </si>
  <si>
    <t>RECT-134-20201029-14_10_25</t>
  </si>
  <si>
    <t>DARK-135-20201029-14_10_27</t>
  </si>
  <si>
    <t>20201029 14:12:47</t>
  </si>
  <si>
    <t>14:12:47</t>
  </si>
  <si>
    <t>TX6704</t>
  </si>
  <si>
    <t>RECT-136-20201029-14_12_48</t>
  </si>
  <si>
    <t>DARK-137-20201029-14_12_50</t>
  </si>
  <si>
    <t>20201029 14:14:40</t>
  </si>
  <si>
    <t>14:14:40</t>
  </si>
  <si>
    <t>RECT-138-20201029-14_14_40</t>
  </si>
  <si>
    <t>DARK-139-20201029-14_14_42</t>
  </si>
  <si>
    <t>20201029 14:17:10</t>
  </si>
  <si>
    <t>14:17:10</t>
  </si>
  <si>
    <t>2214.4</t>
  </si>
  <si>
    <t>RECT-140-20201029-14_17_11</t>
  </si>
  <si>
    <t>DARK-141-20201029-14_17_13</t>
  </si>
  <si>
    <t>20201029 14:19:02</t>
  </si>
  <si>
    <t>14:19:02</t>
  </si>
  <si>
    <t>RECT-142-20201029-14_19_02</t>
  </si>
  <si>
    <t>DARK-143-20201029-14_19_04</t>
  </si>
  <si>
    <t>20201029 14:20:44</t>
  </si>
  <si>
    <t>14:20:44</t>
  </si>
  <si>
    <t>RECT-144-20201029-14_20_45</t>
  </si>
  <si>
    <t>DARK-145-20201029-14_20_47</t>
  </si>
  <si>
    <t>20201029 14:22:36</t>
  </si>
  <si>
    <t>14:22:36</t>
  </si>
  <si>
    <t>RECT-146-20201029-14_22_36</t>
  </si>
  <si>
    <t>DARK-147-20201029-14_22_38</t>
  </si>
  <si>
    <t>20201029 14:23:45</t>
  </si>
  <si>
    <t>14:23:45</t>
  </si>
  <si>
    <t>CC12</t>
  </si>
  <si>
    <t>_9</t>
  </si>
  <si>
    <t>RECT-148-20201029-14_23_45</t>
  </si>
  <si>
    <t>DARK-149-20201029-14_23_47</t>
  </si>
  <si>
    <t>20201029 14:25:41</t>
  </si>
  <si>
    <t>14:25:41</t>
  </si>
  <si>
    <t>RECT-150-20201029-14_25_42</t>
  </si>
  <si>
    <t>DARK-151-20201029-14_25_44</t>
  </si>
  <si>
    <t>20201029 14:27:11</t>
  </si>
  <si>
    <t>14:27:11</t>
  </si>
  <si>
    <t>V57-96</t>
  </si>
  <si>
    <t>RECT-152-20201029-14_27_12</t>
  </si>
  <si>
    <t>DARK-153-20201029-14_27_14</t>
  </si>
  <si>
    <t>20201029 14:29:00</t>
  </si>
  <si>
    <t>14:29:00</t>
  </si>
  <si>
    <t>RECT-154-20201029-14_29_00</t>
  </si>
  <si>
    <t>DARK-155-20201029-14_29_02</t>
  </si>
  <si>
    <t>20201029 14:31:03</t>
  </si>
  <si>
    <t>14:31:03</t>
  </si>
  <si>
    <t>RECT-156-20201029-14_31_03</t>
  </si>
  <si>
    <t>DARK-157-20201029-14_31_05</t>
  </si>
  <si>
    <t>20201029 14:32:57</t>
  </si>
  <si>
    <t>14:32:57</t>
  </si>
  <si>
    <t>RECT-158-20201029-14_32_58</t>
  </si>
  <si>
    <t>DARK-159-20201029-14_33_00</t>
  </si>
  <si>
    <t>20201029 14:34:30</t>
  </si>
  <si>
    <t>14:34:30</t>
  </si>
  <si>
    <t>2970</t>
  </si>
  <si>
    <t>RECT-160-20201029-14_34_30</t>
  </si>
  <si>
    <t>DARK-161-20201029-14_34_32</t>
  </si>
  <si>
    <t>20201029 14:36:30</t>
  </si>
  <si>
    <t>14:36:30</t>
  </si>
  <si>
    <t>RECT-162-20201029-14_36_30</t>
  </si>
  <si>
    <t>DARK-163-20201029-14_36_32</t>
  </si>
  <si>
    <t>20201029 14:38:09</t>
  </si>
  <si>
    <t>14:38:09</t>
  </si>
  <si>
    <t>NY1</t>
  </si>
  <si>
    <t>RECT-164-20201029-14_38_09</t>
  </si>
  <si>
    <t>DARK-165-20201029-14_38_11</t>
  </si>
  <si>
    <t>20201029 14:40:35</t>
  </si>
  <si>
    <t>14:40:35</t>
  </si>
  <si>
    <t>RECT-166-20201029-14_40_35</t>
  </si>
  <si>
    <t>DARK-167-20201029-14_40_38</t>
  </si>
  <si>
    <t>20201029 14:42:43</t>
  </si>
  <si>
    <t>14:42:43</t>
  </si>
  <si>
    <t>Haines2</t>
  </si>
  <si>
    <t>RECT-168-20201029-14_42_43</t>
  </si>
  <si>
    <t>DARK-169-20201029-14_42_45</t>
  </si>
  <si>
    <t>20201029 14:44:33</t>
  </si>
  <si>
    <t>14:44:33</t>
  </si>
  <si>
    <t>RECT-170-20201029-14_44_33</t>
  </si>
  <si>
    <t>DARK-171-20201029-14_44_35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</si>
</sst>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69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27</v>
      </c>
    </row>
    <row r="3" spans="1:170" x14ac:dyDescent="0.25">
      <c r="B3">
        <v>4</v>
      </c>
      <c r="C3">
        <v>21</v>
      </c>
    </row>
    <row r="4" spans="1:170" x14ac:dyDescent="0.25">
      <c r="A4" t="s">
        <v>28</v>
      </c>
      <c r="B4" t="s">
        <v>29</v>
      </c>
      <c r="C4" t="s">
        <v>30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70" x14ac:dyDescent="0.25">
      <c r="B5" t="s">
        <v>15</v>
      </c>
      <c r="C5" t="s">
        <v>31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70" x14ac:dyDescent="0.25">
      <c r="B9" t="s">
        <v>47</v>
      </c>
      <c r="C9" t="s">
        <v>49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76</v>
      </c>
      <c r="G13" t="s">
        <v>78</v>
      </c>
      <c r="H13">
        <v>0</v>
      </c>
    </row>
    <row r="14" spans="1:170" x14ac:dyDescent="0.25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81</v>
      </c>
      <c r="G14" t="s">
        <v>81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83</v>
      </c>
      <c r="AF14" t="s">
        <v>83</v>
      </c>
      <c r="AG14" t="s">
        <v>83</v>
      </c>
      <c r="AH14" t="s">
        <v>83</v>
      </c>
      <c r="AI14" t="s">
        <v>83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84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87</v>
      </c>
      <c r="BU14" t="s">
        <v>87</v>
      </c>
      <c r="BV14" t="s">
        <v>87</v>
      </c>
      <c r="BW14" t="s">
        <v>87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90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90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91</v>
      </c>
      <c r="DY14" t="s">
        <v>91</v>
      </c>
      <c r="DZ14" t="s">
        <v>91</v>
      </c>
      <c r="EA14" t="s">
        <v>91</v>
      </c>
      <c r="EB14" t="s">
        <v>91</v>
      </c>
      <c r="EC14" t="s">
        <v>91</v>
      </c>
      <c r="ED14" t="s">
        <v>91</v>
      </c>
      <c r="EE14" t="s">
        <v>91</v>
      </c>
      <c r="EF14" t="s">
        <v>91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92</v>
      </c>
      <c r="EN14" t="s">
        <v>92</v>
      </c>
      <c r="EO14" t="s">
        <v>92</v>
      </c>
      <c r="EP14" t="s">
        <v>92</v>
      </c>
      <c r="EQ14" t="s">
        <v>92</v>
      </c>
      <c r="ER14" t="s">
        <v>92</v>
      </c>
      <c r="ES14" t="s">
        <v>92</v>
      </c>
      <c r="ET14" t="s">
        <v>92</v>
      </c>
      <c r="EU14" t="s">
        <v>92</v>
      </c>
      <c r="EV14" t="s">
        <v>92</v>
      </c>
      <c r="EW14" t="s">
        <v>92</v>
      </c>
      <c r="EX14" t="s">
        <v>92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93</v>
      </c>
      <c r="FF14" t="s">
        <v>93</v>
      </c>
      <c r="FG14" t="s">
        <v>93</v>
      </c>
      <c r="FH14" t="s">
        <v>93</v>
      </c>
      <c r="FI14" t="s">
        <v>93</v>
      </c>
      <c r="FJ14" t="s">
        <v>93</v>
      </c>
      <c r="FK14" t="s">
        <v>93</v>
      </c>
      <c r="FL14" t="s">
        <v>93</v>
      </c>
      <c r="FM14" t="s">
        <v>93</v>
      </c>
      <c r="FN14" t="s">
        <v>93</v>
      </c>
    </row>
    <row r="15" spans="1:170" x14ac:dyDescent="0.25">
      <c r="A15" t="s">
        <v>94</v>
      </c>
      <c r="B15" t="s">
        <v>95</v>
      </c>
      <c r="C15" t="s">
        <v>96</v>
      </c>
      <c r="D15" t="s">
        <v>97</v>
      </c>
      <c r="E15" t="s">
        <v>98</v>
      </c>
      <c r="F15" t="s">
        <v>99</v>
      </c>
      <c r="G15" t="s">
        <v>100</v>
      </c>
      <c r="H15" t="s">
        <v>101</v>
      </c>
      <c r="I15" t="s">
        <v>102</v>
      </c>
      <c r="J15" t="s">
        <v>103</v>
      </c>
      <c r="K15" t="s">
        <v>104</v>
      </c>
      <c r="L15" t="s">
        <v>105</v>
      </c>
      <c r="M15" t="s">
        <v>106</v>
      </c>
      <c r="N15" t="s">
        <v>107</v>
      </c>
      <c r="O15" t="s">
        <v>108</v>
      </c>
      <c r="P15" t="s">
        <v>109</v>
      </c>
      <c r="Q15" t="s">
        <v>110</v>
      </c>
      <c r="R15" t="s">
        <v>111</v>
      </c>
      <c r="S15" t="s">
        <v>112</v>
      </c>
      <c r="T15" t="s">
        <v>113</v>
      </c>
      <c r="U15" t="s">
        <v>114</v>
      </c>
      <c r="V15" t="s">
        <v>115</v>
      </c>
      <c r="W15" t="s">
        <v>116</v>
      </c>
      <c r="X15" t="s">
        <v>117</v>
      </c>
      <c r="Y15" t="s">
        <v>118</v>
      </c>
      <c r="Z15" t="s">
        <v>119</v>
      </c>
      <c r="AA15" t="s">
        <v>120</v>
      </c>
      <c r="AB15" t="s">
        <v>121</v>
      </c>
      <c r="AC15" t="s">
        <v>122</v>
      </c>
      <c r="AD15" t="s">
        <v>123</v>
      </c>
      <c r="AE15" t="s">
        <v>83</v>
      </c>
      <c r="AF15" t="s">
        <v>124</v>
      </c>
      <c r="AG15" t="s">
        <v>125</v>
      </c>
      <c r="AH15" t="s">
        <v>126</v>
      </c>
      <c r="AI15" t="s">
        <v>127</v>
      </c>
      <c r="AJ15" t="s">
        <v>128</v>
      </c>
      <c r="AK15" t="s">
        <v>129</v>
      </c>
      <c r="AL15" t="s">
        <v>130</v>
      </c>
      <c r="AM15" t="s">
        <v>131</v>
      </c>
      <c r="AN15" t="s">
        <v>132</v>
      </c>
      <c r="AO15" t="s">
        <v>133</v>
      </c>
      <c r="AP15" t="s">
        <v>134</v>
      </c>
      <c r="AQ15" t="s">
        <v>135</v>
      </c>
      <c r="AR15" t="s">
        <v>136</v>
      </c>
      <c r="AS15" t="s">
        <v>137</v>
      </c>
      <c r="AT15" t="s">
        <v>138</v>
      </c>
      <c r="AU15" t="s">
        <v>139</v>
      </c>
      <c r="AV15" t="s">
        <v>140</v>
      </c>
      <c r="AW15" t="s">
        <v>141</v>
      </c>
      <c r="AX15" t="s">
        <v>142</v>
      </c>
      <c r="AY15" t="s">
        <v>143</v>
      </c>
      <c r="AZ15" t="s">
        <v>144</v>
      </c>
      <c r="BA15" t="s">
        <v>145</v>
      </c>
      <c r="BB15" t="s">
        <v>146</v>
      </c>
      <c r="BC15" t="s">
        <v>147</v>
      </c>
      <c r="BD15" t="s">
        <v>148</v>
      </c>
      <c r="BE15" t="s">
        <v>149</v>
      </c>
      <c r="BF15" t="s">
        <v>150</v>
      </c>
      <c r="BG15" t="s">
        <v>151</v>
      </c>
      <c r="BH15" t="s">
        <v>152</v>
      </c>
      <c r="BI15" t="s">
        <v>153</v>
      </c>
      <c r="BJ15" t="s">
        <v>154</v>
      </c>
      <c r="BK15" t="s">
        <v>155</v>
      </c>
      <c r="BL15" t="s">
        <v>156</v>
      </c>
      <c r="BM15" t="s">
        <v>157</v>
      </c>
      <c r="BN15" t="s">
        <v>158</v>
      </c>
      <c r="BO15" t="s">
        <v>159</v>
      </c>
      <c r="BP15" t="s">
        <v>101</v>
      </c>
      <c r="BQ15" t="s">
        <v>160</v>
      </c>
      <c r="BR15" t="s">
        <v>161</v>
      </c>
      <c r="BS15" t="s">
        <v>162</v>
      </c>
      <c r="BT15" t="s">
        <v>163</v>
      </c>
      <c r="BU15" t="s">
        <v>164</v>
      </c>
      <c r="BV15" t="s">
        <v>165</v>
      </c>
      <c r="BW15" t="s">
        <v>166</v>
      </c>
      <c r="BX15" t="s">
        <v>167</v>
      </c>
      <c r="BY15" t="s">
        <v>168</v>
      </c>
      <c r="BZ15" t="s">
        <v>169</v>
      </c>
      <c r="CA15" t="s">
        <v>170</v>
      </c>
      <c r="CB15" t="s">
        <v>171</v>
      </c>
      <c r="CC15" t="s">
        <v>172</v>
      </c>
      <c r="CD15" t="s">
        <v>173</v>
      </c>
      <c r="CE15" t="s">
        <v>174</v>
      </c>
      <c r="CF15" t="s">
        <v>175</v>
      </c>
      <c r="CG15" t="s">
        <v>176</v>
      </c>
      <c r="CH15" t="s">
        <v>177</v>
      </c>
      <c r="CI15" t="s">
        <v>178</v>
      </c>
      <c r="CJ15" t="s">
        <v>179</v>
      </c>
      <c r="CK15" t="s">
        <v>180</v>
      </c>
      <c r="CL15" t="s">
        <v>181</v>
      </c>
      <c r="CM15" t="s">
        <v>182</v>
      </c>
      <c r="CN15" t="s">
        <v>183</v>
      </c>
      <c r="CO15" t="s">
        <v>184</v>
      </c>
      <c r="CP15" t="s">
        <v>185</v>
      </c>
      <c r="CQ15" t="s">
        <v>186</v>
      </c>
      <c r="CR15" t="s">
        <v>187</v>
      </c>
      <c r="CS15" t="s">
        <v>188</v>
      </c>
      <c r="CT15" t="s">
        <v>189</v>
      </c>
      <c r="CU15" t="s">
        <v>190</v>
      </c>
      <c r="CV15" t="s">
        <v>191</v>
      </c>
      <c r="CW15" t="s">
        <v>192</v>
      </c>
      <c r="CX15" t="s">
        <v>193</v>
      </c>
      <c r="CY15" t="s">
        <v>194</v>
      </c>
      <c r="CZ15" t="s">
        <v>195</v>
      </c>
      <c r="DA15" t="s">
        <v>196</v>
      </c>
      <c r="DB15" t="s">
        <v>197</v>
      </c>
      <c r="DC15" t="s">
        <v>198</v>
      </c>
      <c r="DD15" t="s">
        <v>199</v>
      </c>
      <c r="DE15" t="s">
        <v>95</v>
      </c>
      <c r="DF15" t="s">
        <v>98</v>
      </c>
      <c r="DG15" t="s">
        <v>200</v>
      </c>
      <c r="DH15" t="s">
        <v>201</v>
      </c>
      <c r="DI15" t="s">
        <v>202</v>
      </c>
      <c r="DJ15" t="s">
        <v>203</v>
      </c>
      <c r="DK15" t="s">
        <v>204</v>
      </c>
      <c r="DL15" t="s">
        <v>205</v>
      </c>
      <c r="DM15" t="s">
        <v>206</v>
      </c>
      <c r="DN15" t="s">
        <v>207</v>
      </c>
      <c r="DO15" t="s">
        <v>208</v>
      </c>
      <c r="DP15" t="s">
        <v>209</v>
      </c>
      <c r="DQ15" t="s">
        <v>210</v>
      </c>
      <c r="DR15" t="s">
        <v>211</v>
      </c>
      <c r="DS15" t="s">
        <v>212</v>
      </c>
      <c r="DT15" t="s">
        <v>213</v>
      </c>
      <c r="DU15" t="s">
        <v>214</v>
      </c>
      <c r="DV15" t="s">
        <v>215</v>
      </c>
      <c r="DW15" t="s">
        <v>216</v>
      </c>
      <c r="DX15" t="s">
        <v>217</v>
      </c>
      <c r="DY15" t="s">
        <v>218</v>
      </c>
      <c r="DZ15" t="s">
        <v>219</v>
      </c>
      <c r="EA15" t="s">
        <v>220</v>
      </c>
      <c r="EB15" t="s">
        <v>221</v>
      </c>
      <c r="EC15" t="s">
        <v>222</v>
      </c>
      <c r="ED15" t="s">
        <v>223</v>
      </c>
      <c r="EE15" t="s">
        <v>224</v>
      </c>
      <c r="EF15" t="s">
        <v>225</v>
      </c>
      <c r="EG15" t="s">
        <v>226</v>
      </c>
      <c r="EH15" t="s">
        <v>227</v>
      </c>
      <c r="EI15" t="s">
        <v>228</v>
      </c>
      <c r="EJ15" t="s">
        <v>229</v>
      </c>
      <c r="EK15" t="s">
        <v>230</v>
      </c>
      <c r="EL15" t="s">
        <v>231</v>
      </c>
      <c r="EM15" t="s">
        <v>232</v>
      </c>
      <c r="EN15" t="s">
        <v>233</v>
      </c>
      <c r="EO15" t="s">
        <v>234</v>
      </c>
      <c r="EP15" t="s">
        <v>235</v>
      </c>
      <c r="EQ15" t="s">
        <v>236</v>
      </c>
      <c r="ER15" t="s">
        <v>237</v>
      </c>
      <c r="ES15" t="s">
        <v>238</v>
      </c>
      <c r="ET15" t="s">
        <v>239</v>
      </c>
      <c r="EU15" t="s">
        <v>240</v>
      </c>
      <c r="EV15" t="s">
        <v>241</v>
      </c>
      <c r="EW15" t="s">
        <v>242</v>
      </c>
      <c r="EX15" t="s">
        <v>243</v>
      </c>
      <c r="EY15" t="s">
        <v>244</v>
      </c>
      <c r="EZ15" t="s">
        <v>245</v>
      </c>
      <c r="FA15" t="s">
        <v>246</v>
      </c>
      <c r="FB15" t="s">
        <v>247</v>
      </c>
      <c r="FC15" t="s">
        <v>248</v>
      </c>
      <c r="FD15" t="s">
        <v>249</v>
      </c>
      <c r="FE15" t="s">
        <v>250</v>
      </c>
      <c r="FF15" t="s">
        <v>251</v>
      </c>
      <c r="FG15" t="s">
        <v>252</v>
      </c>
      <c r="FH15" t="s">
        <v>253</v>
      </c>
      <c r="FI15" t="s">
        <v>254</v>
      </c>
      <c r="FJ15" t="s">
        <v>255</v>
      </c>
      <c r="FK15" t="s">
        <v>256</v>
      </c>
      <c r="FL15" t="s">
        <v>257</v>
      </c>
      <c r="FM15" t="s">
        <v>258</v>
      </c>
      <c r="FN15" t="s">
        <v>259</v>
      </c>
    </row>
    <row r="16" spans="1:170" x14ac:dyDescent="0.25">
      <c r="B16" t="s">
        <v>260</v>
      </c>
      <c r="C16" t="s">
        <v>260</v>
      </c>
      <c r="H16" t="s">
        <v>260</v>
      </c>
      <c r="I16" t="s">
        <v>261</v>
      </c>
      <c r="J16" t="s">
        <v>262</v>
      </c>
      <c r="K16" t="s">
        <v>263</v>
      </c>
      <c r="L16" t="s">
        <v>263</v>
      </c>
      <c r="M16" t="s">
        <v>167</v>
      </c>
      <c r="N16" t="s">
        <v>167</v>
      </c>
      <c r="O16" t="s">
        <v>261</v>
      </c>
      <c r="P16" t="s">
        <v>261</v>
      </c>
      <c r="Q16" t="s">
        <v>261</v>
      </c>
      <c r="R16" t="s">
        <v>261</v>
      </c>
      <c r="S16" t="s">
        <v>264</v>
      </c>
      <c r="T16" t="s">
        <v>265</v>
      </c>
      <c r="U16" t="s">
        <v>265</v>
      </c>
      <c r="V16" t="s">
        <v>266</v>
      </c>
      <c r="W16" t="s">
        <v>267</v>
      </c>
      <c r="X16" t="s">
        <v>266</v>
      </c>
      <c r="Y16" t="s">
        <v>266</v>
      </c>
      <c r="Z16" t="s">
        <v>266</v>
      </c>
      <c r="AA16" t="s">
        <v>264</v>
      </c>
      <c r="AB16" t="s">
        <v>264</v>
      </c>
      <c r="AC16" t="s">
        <v>264</v>
      </c>
      <c r="AD16" t="s">
        <v>264</v>
      </c>
      <c r="AE16" t="s">
        <v>268</v>
      </c>
      <c r="AF16" t="s">
        <v>267</v>
      </c>
      <c r="AH16" t="s">
        <v>267</v>
      </c>
      <c r="AI16" t="s">
        <v>268</v>
      </c>
      <c r="AO16" t="s">
        <v>262</v>
      </c>
      <c r="AU16" t="s">
        <v>262</v>
      </c>
      <c r="AV16" t="s">
        <v>262</v>
      </c>
      <c r="AW16" t="s">
        <v>262</v>
      </c>
      <c r="AY16" t="s">
        <v>269</v>
      </c>
      <c r="BH16" t="s">
        <v>262</v>
      </c>
      <c r="BI16" t="s">
        <v>262</v>
      </c>
      <c r="BK16" t="s">
        <v>270</v>
      </c>
      <c r="BL16" t="s">
        <v>271</v>
      </c>
      <c r="BO16" t="s">
        <v>261</v>
      </c>
      <c r="BP16" t="s">
        <v>260</v>
      </c>
      <c r="BQ16" t="s">
        <v>263</v>
      </c>
      <c r="BR16" t="s">
        <v>263</v>
      </c>
      <c r="BS16" t="s">
        <v>272</v>
      </c>
      <c r="BT16" t="s">
        <v>272</v>
      </c>
      <c r="BU16" t="s">
        <v>263</v>
      </c>
      <c r="BV16" t="s">
        <v>272</v>
      </c>
      <c r="BW16" t="s">
        <v>268</v>
      </c>
      <c r="BX16" t="s">
        <v>266</v>
      </c>
      <c r="BY16" t="s">
        <v>266</v>
      </c>
      <c r="BZ16" t="s">
        <v>265</v>
      </c>
      <c r="CA16" t="s">
        <v>265</v>
      </c>
      <c r="CB16" t="s">
        <v>265</v>
      </c>
      <c r="CC16" t="s">
        <v>265</v>
      </c>
      <c r="CD16" t="s">
        <v>265</v>
      </c>
      <c r="CE16" t="s">
        <v>273</v>
      </c>
      <c r="CF16" t="s">
        <v>262</v>
      </c>
      <c r="CG16" t="s">
        <v>262</v>
      </c>
      <c r="CH16" t="s">
        <v>262</v>
      </c>
      <c r="CM16" t="s">
        <v>262</v>
      </c>
      <c r="CP16" t="s">
        <v>265</v>
      </c>
      <c r="CQ16" t="s">
        <v>265</v>
      </c>
      <c r="CR16" t="s">
        <v>265</v>
      </c>
      <c r="CS16" t="s">
        <v>265</v>
      </c>
      <c r="CT16" t="s">
        <v>265</v>
      </c>
      <c r="CU16" t="s">
        <v>262</v>
      </c>
      <c r="CV16" t="s">
        <v>262</v>
      </c>
      <c r="CW16" t="s">
        <v>262</v>
      </c>
      <c r="CX16" t="s">
        <v>260</v>
      </c>
      <c r="DA16" t="s">
        <v>274</v>
      </c>
      <c r="DB16" t="s">
        <v>274</v>
      </c>
      <c r="DD16" t="s">
        <v>260</v>
      </c>
      <c r="DE16" t="s">
        <v>275</v>
      </c>
      <c r="DG16" t="s">
        <v>260</v>
      </c>
      <c r="DH16" t="s">
        <v>260</v>
      </c>
      <c r="DJ16" t="s">
        <v>276</v>
      </c>
      <c r="DK16" t="s">
        <v>277</v>
      </c>
      <c r="DL16" t="s">
        <v>276</v>
      </c>
      <c r="DM16" t="s">
        <v>277</v>
      </c>
      <c r="DN16" t="s">
        <v>276</v>
      </c>
      <c r="DO16" t="s">
        <v>277</v>
      </c>
      <c r="DP16" t="s">
        <v>267</v>
      </c>
      <c r="DQ16" t="s">
        <v>267</v>
      </c>
      <c r="DR16" t="s">
        <v>262</v>
      </c>
      <c r="DS16" t="s">
        <v>278</v>
      </c>
      <c r="DT16" t="s">
        <v>262</v>
      </c>
      <c r="DV16" t="s">
        <v>263</v>
      </c>
      <c r="DW16" t="s">
        <v>279</v>
      </c>
      <c r="DX16" t="s">
        <v>263</v>
      </c>
      <c r="DZ16" t="s">
        <v>272</v>
      </c>
      <c r="EA16" t="s">
        <v>280</v>
      </c>
      <c r="EB16" t="s">
        <v>272</v>
      </c>
      <c r="EG16" t="s">
        <v>267</v>
      </c>
      <c r="EH16" t="s">
        <v>267</v>
      </c>
      <c r="EI16" t="s">
        <v>276</v>
      </c>
      <c r="EJ16" t="s">
        <v>277</v>
      </c>
      <c r="EK16" t="s">
        <v>277</v>
      </c>
      <c r="EO16" t="s">
        <v>277</v>
      </c>
      <c r="ES16" t="s">
        <v>263</v>
      </c>
      <c r="ET16" t="s">
        <v>263</v>
      </c>
      <c r="EU16" t="s">
        <v>272</v>
      </c>
      <c r="EV16" t="s">
        <v>272</v>
      </c>
      <c r="EW16" t="s">
        <v>281</v>
      </c>
      <c r="EX16" t="s">
        <v>281</v>
      </c>
      <c r="EZ16" t="s">
        <v>268</v>
      </c>
      <c r="FA16" t="s">
        <v>268</v>
      </c>
      <c r="FB16" t="s">
        <v>265</v>
      </c>
      <c r="FC16" t="s">
        <v>265</v>
      </c>
      <c r="FD16" t="s">
        <v>265</v>
      </c>
      <c r="FE16" t="s">
        <v>265</v>
      </c>
      <c r="FF16" t="s">
        <v>265</v>
      </c>
      <c r="FG16" t="s">
        <v>267</v>
      </c>
      <c r="FH16" t="s">
        <v>267</v>
      </c>
      <c r="FI16" t="s">
        <v>267</v>
      </c>
      <c r="FJ16" t="s">
        <v>265</v>
      </c>
      <c r="FK16" t="s">
        <v>263</v>
      </c>
      <c r="FL16" t="s">
        <v>272</v>
      </c>
      <c r="FM16" t="s">
        <v>267</v>
      </c>
      <c r="FN16" t="s">
        <v>267</v>
      </c>
    </row>
    <row r="17" spans="1:170" x14ac:dyDescent="0.25">
      <c r="A17">
        <v>1</v>
      </c>
      <c r="B17">
        <v>1604000796</v>
      </c>
      <c r="C17">
        <v>0</v>
      </c>
      <c r="D17" t="s">
        <v>282</v>
      </c>
      <c r="E17" t="s">
        <v>283</v>
      </c>
      <c r="F17" t="s">
        <v>284</v>
      </c>
      <c r="G17" t="s">
        <v>285</v>
      </c>
      <c r="H17">
        <v>1604000788.25</v>
      </c>
      <c r="I17">
        <f t="shared" ref="I17:I48" si="0">BW17*AG17*(BS17-BT17)/(100*BL17*(1000-AG17*BS17))</f>
        <v>1.2378649223894792E-3</v>
      </c>
      <c r="J17">
        <f t="shared" ref="J17:J48" si="1">BW17*AG17*(BR17-BQ17*(1000-AG17*BT17)/(1000-AG17*BS17))/(100*BL17)</f>
        <v>9.3448005574185302</v>
      </c>
      <c r="K17">
        <f t="shared" ref="K17:K48" si="2">BQ17 - IF(AG17&gt;1, J17*BL17*100/(AI17*CE17), 0)</f>
        <v>388.18956666666702</v>
      </c>
      <c r="L17">
        <f t="shared" ref="L17:L48" si="3">((R17-I17/2)*K17-J17)/(R17+I17/2)</f>
        <v>115.77387480274143</v>
      </c>
      <c r="M17">
        <f t="shared" ref="M17:M48" si="4">L17*(BX17+BY17)/1000</f>
        <v>11.77292985312662</v>
      </c>
      <c r="N17">
        <f t="shared" ref="N17:N48" si="5">(BQ17 - IF(AG17&gt;1, J17*BL17*100/(AI17*CE17), 0))*(BX17+BY17)/1000</f>
        <v>39.474609845001694</v>
      </c>
      <c r="O17">
        <f t="shared" ref="O17:O48" si="6">2/((1/Q17-1/P17)+SIGN(Q17)*SQRT((1/Q17-1/P17)*(1/Q17-1/P17) + 4*BM17/((BM17+1)*(BM17+1))*(2*1/Q17*1/P17-1/P17*1/P17)))</f>
        <v>5.7239114220040778E-2</v>
      </c>
      <c r="P17">
        <f t="shared" ref="P17:P48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2.9588084780285784</v>
      </c>
      <c r="Q17">
        <f t="shared" ref="Q17:Q48" si="8">I17*(1000-(1000*0.61365*EXP(17.502*U17/(240.97+U17))/(BX17+BY17)+BS17)/2)/(1000*0.61365*EXP(17.502*U17/(240.97+U17))/(BX17+BY17)-BS17)</f>
        <v>5.6630996898735929E-2</v>
      </c>
      <c r="R17">
        <f t="shared" ref="R17:R48" si="9">1/((BM17+1)/(O17/1.6)+1/(P17/1.37)) + BM17/((BM17+1)/(O17/1.6) + BM17/(P17/1.37))</f>
        <v>3.5448471505169353E-2</v>
      </c>
      <c r="S17">
        <f t="shared" ref="S17:S48" si="10">(BI17*BK17)</f>
        <v>214.76072340222467</v>
      </c>
      <c r="T17">
        <f t="shared" ref="T17:T48" si="11">(BZ17+(S17+2*0.95*0.0000000567*(((BZ17+$B$7)+273)^4-(BZ17+273)^4)-44100*I17)/(1.84*29.3*P17+8*0.95*0.0000000567*(BZ17+273)^3))</f>
        <v>34.869731555655314</v>
      </c>
      <c r="U17">
        <f t="shared" ref="U17:U48" si="12">($C$7*CA17+$D$7*CB17+$E$7*T17)</f>
        <v>34.167176666666698</v>
      </c>
      <c r="V17">
        <f t="shared" ref="V17:V48" si="13">0.61365*EXP(17.502*U17/(240.97+U17))</f>
        <v>5.3930368930339059</v>
      </c>
      <c r="W17">
        <f t="shared" ref="W17:W48" si="14">(X17/Y17*100)</f>
        <v>61.316437956806233</v>
      </c>
      <c r="X17">
        <f t="shared" ref="X17:X48" si="15">BS17*(BX17+BY17)/1000</f>
        <v>3.2648989769549406</v>
      </c>
      <c r="Y17">
        <f t="shared" ref="Y17:Y48" si="16">0.61365*EXP(17.502*BZ17/(240.97+BZ17))</f>
        <v>5.324671630884473</v>
      </c>
      <c r="Z17">
        <f t="shared" ref="Z17:Z48" si="17">(V17-BS17*(BX17+BY17)/1000)</f>
        <v>2.1281379160789653</v>
      </c>
      <c r="AA17">
        <f t="shared" ref="AA17:AA48" si="18">(-I17*44100)</f>
        <v>-54.589843077376031</v>
      </c>
      <c r="AB17">
        <f t="shared" ref="AB17:AB48" si="19">2*29.3*P17*0.92*(BZ17-U17)</f>
        <v>-36.49709667431862</v>
      </c>
      <c r="AC17">
        <f t="shared" ref="AC17:AC48" si="20">2*0.95*0.0000000567*(((BZ17+$B$7)+273)^4-(U17+273)^4)</f>
        <v>-2.8542487446325557</v>
      </c>
      <c r="AD17">
        <f t="shared" ref="AD17:AD48" si="21">S17+AC17+AA17+AB17</f>
        <v>120.81953490589748</v>
      </c>
      <c r="AE17">
        <v>26</v>
      </c>
      <c r="AF17">
        <v>5</v>
      </c>
      <c r="AG17">
        <f t="shared" ref="AG17:AG48" si="22">IF(AE17*$H$13&gt;=AI17,1,(AI17/(AI17-AE17*$H$13)))</f>
        <v>1</v>
      </c>
      <c r="AH17">
        <f t="shared" ref="AH17:AH48" si="23">(AG17-1)*100</f>
        <v>0</v>
      </c>
      <c r="AI17">
        <f t="shared" ref="AI17:AI48" si="24">MAX(0,($B$13+$C$13*CE17)/(1+$D$13*CE17)*BX17/(BZ17+273)*$E$13)</f>
        <v>52548.005269830159</v>
      </c>
      <c r="AJ17" t="s">
        <v>286</v>
      </c>
      <c r="AK17">
        <v>715.47692307692296</v>
      </c>
      <c r="AL17">
        <v>3262.08</v>
      </c>
      <c r="AM17">
        <f t="shared" ref="AM17:AM48" si="25">AL17-AK17</f>
        <v>2546.603076923077</v>
      </c>
      <c r="AN17">
        <f t="shared" ref="AN17:AN48" si="26">AM17/AL17</f>
        <v>0.78066849277855754</v>
      </c>
      <c r="AO17">
        <v>-0.57774747981622299</v>
      </c>
      <c r="AP17" t="s">
        <v>287</v>
      </c>
      <c r="AQ17">
        <v>583.25156000000004</v>
      </c>
      <c r="AR17">
        <v>0.65</v>
      </c>
      <c r="AS17">
        <f t="shared" ref="AS17:AS48" si="27">1-AQ17/AR17</f>
        <v>-896.31009230769234</v>
      </c>
      <c r="AT17">
        <v>0.5</v>
      </c>
      <c r="AU17">
        <f t="shared" ref="AU17:AU48" si="28">BI17</f>
        <v>1095.8460518529016</v>
      </c>
      <c r="AV17">
        <f t="shared" ref="AV17:AV48" si="29">J17</f>
        <v>9.3448005574185302</v>
      </c>
      <c r="AW17">
        <f t="shared" ref="AW17:AW48" si="30">AS17*AT17*AU17</f>
        <v>-491108.93794564722</v>
      </c>
      <c r="AX17">
        <f t="shared" ref="AX17:AX48" si="31">BC17/AR17</f>
        <v>-2.0307692307692307</v>
      </c>
      <c r="AY17">
        <f t="shared" ref="AY17:AY48" si="32">(AV17-AO17)/AU17</f>
        <v>9.0546915969239479E-3</v>
      </c>
      <c r="AZ17">
        <f t="shared" ref="AZ17:AZ48" si="33">(AL17-AR17)/AR17</f>
        <v>5017.5846153846151</v>
      </c>
      <c r="BA17" t="s">
        <v>288</v>
      </c>
      <c r="BB17">
        <v>1.97</v>
      </c>
      <c r="BC17">
        <f t="shared" ref="BC17:BC48" si="34">AR17-BB17</f>
        <v>-1.3199999999999998</v>
      </c>
      <c r="BD17">
        <f t="shared" ref="BD17:BD48" si="35">(AR17-AQ17)/(AR17-BB17)</f>
        <v>441.36481818181829</v>
      </c>
      <c r="BE17">
        <f t="shared" ref="BE17:BE48" si="36">(AL17-AR17)/(AL17-BB17)</f>
        <v>1.0004048943133819</v>
      </c>
      <c r="BF17">
        <f t="shared" ref="BF17:BF48" si="37">(AR17-AQ17)/(AR17-AK17)</f>
        <v>0.8150246460950743</v>
      </c>
      <c r="BG17">
        <f t="shared" ref="BG17:BG48" si="38">(AL17-AR17)/(AL17-AK17)</f>
        <v>1.280698209137723</v>
      </c>
      <c r="BH17">
        <f t="shared" ref="BH17:BH48" si="39">$B$11*CF17+$C$11*CG17+$F$11*CH17*(1-CK17)</f>
        <v>1299.95366666667</v>
      </c>
      <c r="BI17">
        <f t="shared" ref="BI17:BI48" si="40">BH17*BJ17</f>
        <v>1095.8460518529016</v>
      </c>
      <c r="BJ17">
        <f t="shared" ref="BJ17:BJ48" si="41">($B$11*$D$9+$C$11*$D$9+$F$11*((CU17+CM17)/MAX(CU17+CM17+CV17, 0.1)*$I$9+CV17/MAX(CU17+CM17+CV17, 0.1)*$J$9))/($B$11+$C$11+$F$11)</f>
        <v>0.84298854640170418</v>
      </c>
      <c r="BK17">
        <f t="shared" ref="BK17:BK48" si="42">($B$11*$K$9+$C$11*$K$9+$F$11*((CU17+CM17)/MAX(CU17+CM17+CV17, 0.1)*$P$9+CV17/MAX(CU17+CM17+CV17, 0.1)*$Q$9))/($B$11+$C$11+$F$11)</f>
        <v>0.19597709280340828</v>
      </c>
      <c r="BL17">
        <v>6</v>
      </c>
      <c r="BM17">
        <v>0.5</v>
      </c>
      <c r="BN17" t="s">
        <v>289</v>
      </c>
      <c r="BO17">
        <v>2</v>
      </c>
      <c r="BP17">
        <v>1604000788.25</v>
      </c>
      <c r="BQ17">
        <v>388.18956666666702</v>
      </c>
      <c r="BR17">
        <v>399.98013333333301</v>
      </c>
      <c r="BS17">
        <v>32.106706666666703</v>
      </c>
      <c r="BT17">
        <v>30.668939999999999</v>
      </c>
      <c r="BU17">
        <v>386.92156666666699</v>
      </c>
      <c r="BV17">
        <v>31.939706666666702</v>
      </c>
      <c r="BW17">
        <v>499.99259999999998</v>
      </c>
      <c r="BX17">
        <v>101.638533333333</v>
      </c>
      <c r="BY17">
        <v>5.0469243333333302E-2</v>
      </c>
      <c r="BZ17">
        <v>33.938376666666699</v>
      </c>
      <c r="CA17">
        <v>34.167176666666698</v>
      </c>
      <c r="CB17">
        <v>999.9</v>
      </c>
      <c r="CC17">
        <v>0</v>
      </c>
      <c r="CD17">
        <v>0</v>
      </c>
      <c r="CE17">
        <v>10003.8316666667</v>
      </c>
      <c r="CF17">
        <v>0</v>
      </c>
      <c r="CG17">
        <v>1546.7349999999999</v>
      </c>
      <c r="CH17">
        <v>1299.95366666667</v>
      </c>
      <c r="CI17">
        <v>0.89999766666666703</v>
      </c>
      <c r="CJ17">
        <v>0.100002296666667</v>
      </c>
      <c r="CK17">
        <v>0</v>
      </c>
      <c r="CL17">
        <v>584.03046666666705</v>
      </c>
      <c r="CM17">
        <v>4.9993800000000004</v>
      </c>
      <c r="CN17">
        <v>7729.3216666666704</v>
      </c>
      <c r="CO17">
        <v>10363.6366666667</v>
      </c>
      <c r="CP17">
        <v>47.326700000000002</v>
      </c>
      <c r="CQ17">
        <v>50.235300000000002</v>
      </c>
      <c r="CR17">
        <v>48.1394666666666</v>
      </c>
      <c r="CS17">
        <v>50.085099999999997</v>
      </c>
      <c r="CT17">
        <v>49.576700000000002</v>
      </c>
      <c r="CU17">
        <v>1165.4546666666699</v>
      </c>
      <c r="CV17">
        <v>129.499</v>
      </c>
      <c r="CW17">
        <v>0</v>
      </c>
      <c r="CX17">
        <v>945</v>
      </c>
      <c r="CY17">
        <v>0</v>
      </c>
      <c r="CZ17">
        <v>583.25156000000004</v>
      </c>
      <c r="DA17">
        <v>-17.060307878533699</v>
      </c>
      <c r="DB17">
        <v>26680.425656466701</v>
      </c>
      <c r="DC17">
        <v>8885.3688000000002</v>
      </c>
      <c r="DD17">
        <v>15</v>
      </c>
      <c r="DE17">
        <v>0</v>
      </c>
      <c r="DF17" t="s">
        <v>290</v>
      </c>
      <c r="DG17">
        <v>1603153442.0999999</v>
      </c>
      <c r="DH17">
        <v>1603153437.5999999</v>
      </c>
      <c r="DI17">
        <v>0</v>
      </c>
      <c r="DJ17">
        <v>7.9000000000000001E-2</v>
      </c>
      <c r="DK17">
        <v>1.0999999999999999E-2</v>
      </c>
      <c r="DL17">
        <v>1.268</v>
      </c>
      <c r="DM17">
        <v>0.16700000000000001</v>
      </c>
      <c r="DN17">
        <v>360</v>
      </c>
      <c r="DO17">
        <v>17</v>
      </c>
      <c r="DP17">
        <v>0.76</v>
      </c>
      <c r="DQ17">
        <v>0.13</v>
      </c>
      <c r="DR17">
        <v>9.3508122882444695</v>
      </c>
      <c r="DS17">
        <v>-0.30240114922559203</v>
      </c>
      <c r="DT17">
        <v>3.4295559890526101E-2</v>
      </c>
      <c r="DU17">
        <v>1</v>
      </c>
      <c r="DV17">
        <v>-11.7905533333333</v>
      </c>
      <c r="DW17">
        <v>0.13771568409342</v>
      </c>
      <c r="DX17">
        <v>2.8431141767826001E-2</v>
      </c>
      <c r="DY17">
        <v>1</v>
      </c>
      <c r="DZ17">
        <v>1.4377553333333299</v>
      </c>
      <c r="EA17">
        <v>0.164305228031148</v>
      </c>
      <c r="EB17">
        <v>1.20096721391089E-2</v>
      </c>
      <c r="EC17">
        <v>1</v>
      </c>
      <c r="ED17">
        <v>3</v>
      </c>
      <c r="EE17">
        <v>3</v>
      </c>
      <c r="EF17" t="s">
        <v>291</v>
      </c>
      <c r="EG17">
        <v>100</v>
      </c>
      <c r="EH17">
        <v>100</v>
      </c>
      <c r="EI17">
        <v>1.268</v>
      </c>
      <c r="EJ17">
        <v>0.1671</v>
      </c>
      <c r="EK17">
        <v>1.268</v>
      </c>
      <c r="EL17">
        <v>0</v>
      </c>
      <c r="EM17">
        <v>0</v>
      </c>
      <c r="EN17">
        <v>0</v>
      </c>
      <c r="EO17">
        <v>0.16700000000000001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14122.6</v>
      </c>
      <c r="EX17">
        <v>14122.6</v>
      </c>
      <c r="EY17">
        <v>2</v>
      </c>
      <c r="EZ17">
        <v>455.07299999999998</v>
      </c>
      <c r="FA17">
        <v>565.625</v>
      </c>
      <c r="FB17">
        <v>32.638599999999997</v>
      </c>
      <c r="FC17">
        <v>30.959099999999999</v>
      </c>
      <c r="FD17">
        <v>30.000499999999999</v>
      </c>
      <c r="FE17">
        <v>30.512799999999999</v>
      </c>
      <c r="FF17">
        <v>30.575600000000001</v>
      </c>
      <c r="FG17">
        <v>20.605399999999999</v>
      </c>
      <c r="FH17">
        <v>0</v>
      </c>
      <c r="FI17">
        <v>100</v>
      </c>
      <c r="FJ17">
        <v>-999.9</v>
      </c>
      <c r="FK17">
        <v>400</v>
      </c>
      <c r="FL17">
        <v>34.713700000000003</v>
      </c>
      <c r="FM17">
        <v>101.684</v>
      </c>
      <c r="FN17">
        <v>100.962</v>
      </c>
    </row>
    <row r="18" spans="1:170" x14ac:dyDescent="0.25">
      <c r="A18">
        <v>2</v>
      </c>
      <c r="B18">
        <v>1604000943</v>
      </c>
      <c r="C18">
        <v>147</v>
      </c>
      <c r="D18" t="s">
        <v>292</v>
      </c>
      <c r="E18" t="s">
        <v>293</v>
      </c>
      <c r="F18" t="s">
        <v>294</v>
      </c>
      <c r="G18" t="s">
        <v>295</v>
      </c>
      <c r="H18">
        <v>1604000935.25</v>
      </c>
      <c r="I18">
        <f t="shared" si="0"/>
        <v>2.8148368083769394E-3</v>
      </c>
      <c r="J18">
        <f t="shared" si="1"/>
        <v>12.518765306329474</v>
      </c>
      <c r="K18">
        <f t="shared" si="2"/>
        <v>385.36736666666701</v>
      </c>
      <c r="L18">
        <f t="shared" si="3"/>
        <v>219.77453075637396</v>
      </c>
      <c r="M18">
        <f t="shared" si="4"/>
        <v>22.348159545564336</v>
      </c>
      <c r="N18">
        <f t="shared" si="5"/>
        <v>39.186758193867242</v>
      </c>
      <c r="O18">
        <f t="shared" si="6"/>
        <v>0.13192616474938296</v>
      </c>
      <c r="P18">
        <f t="shared" si="7"/>
        <v>2.9567260167962579</v>
      </c>
      <c r="Q18">
        <f t="shared" si="8"/>
        <v>0.1287410929220934</v>
      </c>
      <c r="R18">
        <f t="shared" si="9"/>
        <v>8.0742944442061468E-2</v>
      </c>
      <c r="S18">
        <f t="shared" si="10"/>
        <v>214.76904028299793</v>
      </c>
      <c r="T18">
        <f t="shared" si="11"/>
        <v>35.212010461064786</v>
      </c>
      <c r="U18">
        <f t="shared" si="12"/>
        <v>34.721676666666703</v>
      </c>
      <c r="V18">
        <f t="shared" si="13"/>
        <v>5.561896045802488</v>
      </c>
      <c r="W18">
        <f t="shared" si="14"/>
        <v>61.920928151571395</v>
      </c>
      <c r="X18">
        <f t="shared" si="15"/>
        <v>3.4369609024892149</v>
      </c>
      <c r="Y18">
        <f t="shared" si="16"/>
        <v>5.5505642520024043</v>
      </c>
      <c r="Z18">
        <f t="shared" si="17"/>
        <v>2.124935143313273</v>
      </c>
      <c r="AA18">
        <f t="shared" si="18"/>
        <v>-124.13430324942303</v>
      </c>
      <c r="AB18">
        <f t="shared" si="19"/>
        <v>-5.8580607283946433</v>
      </c>
      <c r="AC18">
        <f t="shared" si="20"/>
        <v>-0.46137118269676003</v>
      </c>
      <c r="AD18">
        <f t="shared" si="21"/>
        <v>84.315305122483508</v>
      </c>
      <c r="AE18">
        <v>5</v>
      </c>
      <c r="AF18">
        <v>1</v>
      </c>
      <c r="AG18">
        <f t="shared" si="22"/>
        <v>1</v>
      </c>
      <c r="AH18">
        <f t="shared" si="23"/>
        <v>0</v>
      </c>
      <c r="AI18">
        <f t="shared" si="24"/>
        <v>52361.098502115812</v>
      </c>
      <c r="AJ18" t="s">
        <v>286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296</v>
      </c>
      <c r="AQ18">
        <v>660.60515384615405</v>
      </c>
      <c r="AR18">
        <v>1.9</v>
      </c>
      <c r="AS18">
        <f t="shared" si="27"/>
        <v>-346.68692307692322</v>
      </c>
      <c r="AT18">
        <v>0.5</v>
      </c>
      <c r="AU18">
        <f t="shared" si="28"/>
        <v>1095.8915038839932</v>
      </c>
      <c r="AV18">
        <f t="shared" si="29"/>
        <v>12.518765306329474</v>
      </c>
      <c r="AW18">
        <f t="shared" si="30"/>
        <v>-189965.62675384182</v>
      </c>
      <c r="AX18">
        <f t="shared" si="31"/>
        <v>-0.52105263157894754</v>
      </c>
      <c r="AY18">
        <f t="shared" si="32"/>
        <v>1.1950555999138435E-2</v>
      </c>
      <c r="AZ18">
        <f t="shared" si="33"/>
        <v>1715.8842105263159</v>
      </c>
      <c r="BA18" t="s">
        <v>297</v>
      </c>
      <c r="BB18">
        <v>2.89</v>
      </c>
      <c r="BC18">
        <f t="shared" si="34"/>
        <v>-0.99000000000000021</v>
      </c>
      <c r="BD18">
        <f t="shared" si="35"/>
        <v>665.35874125874136</v>
      </c>
      <c r="BE18">
        <f t="shared" si="36"/>
        <v>1.0003037564548245</v>
      </c>
      <c r="BF18">
        <f t="shared" si="37"/>
        <v>0.92310321780844118</v>
      </c>
      <c r="BG18">
        <f t="shared" si="38"/>
        <v>1.2802073591849654</v>
      </c>
      <c r="BH18">
        <f t="shared" si="39"/>
        <v>1300.008</v>
      </c>
      <c r="BI18">
        <f t="shared" si="40"/>
        <v>1095.8915038839932</v>
      </c>
      <c r="BJ18">
        <f t="shared" si="41"/>
        <v>0.8429882769059831</v>
      </c>
      <c r="BK18">
        <f t="shared" si="42"/>
        <v>0.19597655381196619</v>
      </c>
      <c r="BL18">
        <v>6</v>
      </c>
      <c r="BM18">
        <v>0.5</v>
      </c>
      <c r="BN18" t="s">
        <v>289</v>
      </c>
      <c r="BO18">
        <v>2</v>
      </c>
      <c r="BP18">
        <v>1604000935.25</v>
      </c>
      <c r="BQ18">
        <v>385.36736666666701</v>
      </c>
      <c r="BR18">
        <v>401.69150000000002</v>
      </c>
      <c r="BS18">
        <v>33.799493333333302</v>
      </c>
      <c r="BT18">
        <v>30.535873333333299</v>
      </c>
      <c r="BU18">
        <v>384.09936666666698</v>
      </c>
      <c r="BV18">
        <v>33.632493333333301</v>
      </c>
      <c r="BW18">
        <v>500.00246666666698</v>
      </c>
      <c r="BX18">
        <v>101.636233333333</v>
      </c>
      <c r="BY18">
        <v>5.05247666666667E-2</v>
      </c>
      <c r="BZ18">
        <v>34.684926666666698</v>
      </c>
      <c r="CA18">
        <v>34.721676666666703</v>
      </c>
      <c r="CB18">
        <v>999.9</v>
      </c>
      <c r="CC18">
        <v>0</v>
      </c>
      <c r="CD18">
        <v>0</v>
      </c>
      <c r="CE18">
        <v>9992.2479999999996</v>
      </c>
      <c r="CF18">
        <v>0</v>
      </c>
      <c r="CG18">
        <v>328.11189999999999</v>
      </c>
      <c r="CH18">
        <v>1300.008</v>
      </c>
      <c r="CI18">
        <v>0.90000500000000005</v>
      </c>
      <c r="CJ18">
        <v>9.9995200000000006E-2</v>
      </c>
      <c r="CK18">
        <v>0</v>
      </c>
      <c r="CL18">
        <v>660.64170000000001</v>
      </c>
      <c r="CM18">
        <v>4.9993800000000004</v>
      </c>
      <c r="CN18">
        <v>8945.9789999999994</v>
      </c>
      <c r="CO18">
        <v>10364.0933333333</v>
      </c>
      <c r="CP18">
        <v>48.178800000000003</v>
      </c>
      <c r="CQ18">
        <v>50.778933333333299</v>
      </c>
      <c r="CR18">
        <v>48.9371333333333</v>
      </c>
      <c r="CS18">
        <v>50.845599999999997</v>
      </c>
      <c r="CT18">
        <v>50.3915333333333</v>
      </c>
      <c r="CU18">
        <v>1165.51766666667</v>
      </c>
      <c r="CV18">
        <v>129.49299999999999</v>
      </c>
      <c r="CW18">
        <v>0</v>
      </c>
      <c r="CX18">
        <v>145.90000009536701</v>
      </c>
      <c r="CY18">
        <v>0</v>
      </c>
      <c r="CZ18">
        <v>660.60515384615405</v>
      </c>
      <c r="DA18">
        <v>-5.6592136667041499</v>
      </c>
      <c r="DB18">
        <v>-46.724444303094998</v>
      </c>
      <c r="DC18">
        <v>8944.9380769230793</v>
      </c>
      <c r="DD18">
        <v>15</v>
      </c>
      <c r="DE18">
        <v>0</v>
      </c>
      <c r="DF18" t="s">
        <v>290</v>
      </c>
      <c r="DG18">
        <v>1603153442.0999999</v>
      </c>
      <c r="DH18">
        <v>1603153437.5999999</v>
      </c>
      <c r="DI18">
        <v>0</v>
      </c>
      <c r="DJ18">
        <v>7.9000000000000001E-2</v>
      </c>
      <c r="DK18">
        <v>1.0999999999999999E-2</v>
      </c>
      <c r="DL18">
        <v>1.268</v>
      </c>
      <c r="DM18">
        <v>0.16700000000000001</v>
      </c>
      <c r="DN18">
        <v>360</v>
      </c>
      <c r="DO18">
        <v>17</v>
      </c>
      <c r="DP18">
        <v>0.76</v>
      </c>
      <c r="DQ18">
        <v>0.13</v>
      </c>
      <c r="DR18">
        <v>12.5172436445143</v>
      </c>
      <c r="DS18">
        <v>-10.0199161490377</v>
      </c>
      <c r="DT18">
        <v>1.39315943857405</v>
      </c>
      <c r="DU18">
        <v>0</v>
      </c>
      <c r="DV18">
        <v>-16.3241433333333</v>
      </c>
      <c r="DW18">
        <v>14.3199510567297</v>
      </c>
      <c r="DX18">
        <v>1.66600179905532</v>
      </c>
      <c r="DY18">
        <v>0</v>
      </c>
      <c r="DZ18">
        <v>3.2636173333333298</v>
      </c>
      <c r="EA18">
        <v>0.209354749721922</v>
      </c>
      <c r="EB18">
        <v>1.51108746566467E-2</v>
      </c>
      <c r="EC18">
        <v>0</v>
      </c>
      <c r="ED18">
        <v>0</v>
      </c>
      <c r="EE18">
        <v>3</v>
      </c>
      <c r="EF18" t="s">
        <v>298</v>
      </c>
      <c r="EG18">
        <v>100</v>
      </c>
      <c r="EH18">
        <v>100</v>
      </c>
      <c r="EI18">
        <v>1.268</v>
      </c>
      <c r="EJ18">
        <v>0.16700000000000001</v>
      </c>
      <c r="EK18">
        <v>1.268</v>
      </c>
      <c r="EL18">
        <v>0</v>
      </c>
      <c r="EM18">
        <v>0</v>
      </c>
      <c r="EN18">
        <v>0</v>
      </c>
      <c r="EO18">
        <v>0.16700000000000001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14125</v>
      </c>
      <c r="EX18">
        <v>14125.1</v>
      </c>
      <c r="EY18">
        <v>2</v>
      </c>
      <c r="EZ18">
        <v>476.79700000000003</v>
      </c>
      <c r="FA18">
        <v>566.97299999999996</v>
      </c>
      <c r="FB18">
        <v>33.256900000000002</v>
      </c>
      <c r="FC18">
        <v>31.266500000000001</v>
      </c>
      <c r="FD18">
        <v>30.001200000000001</v>
      </c>
      <c r="FE18">
        <v>30.809899999999999</v>
      </c>
      <c r="FF18">
        <v>30.873999999999999</v>
      </c>
      <c r="FG18">
        <v>20.2121</v>
      </c>
      <c r="FH18">
        <v>0</v>
      </c>
      <c r="FI18">
        <v>100</v>
      </c>
      <c r="FJ18">
        <v>-999.9</v>
      </c>
      <c r="FK18">
        <v>400</v>
      </c>
      <c r="FL18">
        <v>34.713700000000003</v>
      </c>
      <c r="FM18">
        <v>101.616</v>
      </c>
      <c r="FN18">
        <v>100.91200000000001</v>
      </c>
    </row>
    <row r="19" spans="1:170" x14ac:dyDescent="0.25">
      <c r="A19">
        <v>3</v>
      </c>
      <c r="B19">
        <v>1604001073.5</v>
      </c>
      <c r="C19">
        <v>277.5</v>
      </c>
      <c r="D19" t="s">
        <v>299</v>
      </c>
      <c r="E19" t="s">
        <v>300</v>
      </c>
      <c r="F19" t="s">
        <v>294</v>
      </c>
      <c r="G19" t="s">
        <v>295</v>
      </c>
      <c r="H19">
        <v>1604001065.75</v>
      </c>
      <c r="I19">
        <f t="shared" si="0"/>
        <v>2.2063012666984254E-3</v>
      </c>
      <c r="J19">
        <f t="shared" si="1"/>
        <v>10.805669455191033</v>
      </c>
      <c r="K19">
        <f t="shared" si="2"/>
        <v>385.518466666667</v>
      </c>
      <c r="L19">
        <f t="shared" si="3"/>
        <v>187.37058010422322</v>
      </c>
      <c r="M19">
        <f t="shared" si="4"/>
        <v>19.052877332649015</v>
      </c>
      <c r="N19">
        <f t="shared" si="5"/>
        <v>39.201650818315358</v>
      </c>
      <c r="O19">
        <f t="shared" si="6"/>
        <v>9.3746731060007429E-2</v>
      </c>
      <c r="P19">
        <f t="shared" si="7"/>
        <v>2.9589976068207609</v>
      </c>
      <c r="Q19">
        <f t="shared" si="8"/>
        <v>9.2127441291876958E-2</v>
      </c>
      <c r="R19">
        <f t="shared" si="9"/>
        <v>5.7722807789679531E-2</v>
      </c>
      <c r="S19">
        <f t="shared" si="10"/>
        <v>214.76604933592438</v>
      </c>
      <c r="T19">
        <f t="shared" si="11"/>
        <v>35.957493011142049</v>
      </c>
      <c r="U19">
        <f t="shared" si="12"/>
        <v>35.2591933333333</v>
      </c>
      <c r="V19">
        <f t="shared" si="13"/>
        <v>5.7299513790395995</v>
      </c>
      <c r="W19">
        <f t="shared" si="14"/>
        <v>59.356957802275502</v>
      </c>
      <c r="X19">
        <f t="shared" si="15"/>
        <v>3.404122525506454</v>
      </c>
      <c r="Y19">
        <f t="shared" si="16"/>
        <v>5.7350016772186292</v>
      </c>
      <c r="Z19">
        <f t="shared" si="17"/>
        <v>2.3258288535331455</v>
      </c>
      <c r="AA19">
        <f t="shared" si="18"/>
        <v>-97.297885861400559</v>
      </c>
      <c r="AB19">
        <f t="shared" si="19"/>
        <v>2.5428361349240802</v>
      </c>
      <c r="AC19">
        <f t="shared" si="20"/>
        <v>0.20121797160601482</v>
      </c>
      <c r="AD19">
        <f t="shared" si="21"/>
        <v>120.21221758105392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52325.458039528341</v>
      </c>
      <c r="AJ19" t="s">
        <v>286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301</v>
      </c>
      <c r="AQ19">
        <v>640.86667999999997</v>
      </c>
      <c r="AR19">
        <v>0.99</v>
      </c>
      <c r="AS19">
        <f t="shared" si="27"/>
        <v>-646.34008080808076</v>
      </c>
      <c r="AT19">
        <v>0.5</v>
      </c>
      <c r="AU19">
        <f t="shared" si="28"/>
        <v>1095.8735518528781</v>
      </c>
      <c r="AV19">
        <f t="shared" si="29"/>
        <v>10.805669455191033</v>
      </c>
      <c r="AW19">
        <f t="shared" si="30"/>
        <v>-354153.50003001385</v>
      </c>
      <c r="AX19">
        <f t="shared" si="31"/>
        <v>2.393939393939394</v>
      </c>
      <c r="AY19">
        <f t="shared" si="32"/>
        <v>1.03875277542381E-2</v>
      </c>
      <c r="AZ19">
        <f t="shared" si="33"/>
        <v>3294.030303030303</v>
      </c>
      <c r="BA19" t="s">
        <v>302</v>
      </c>
      <c r="BB19">
        <v>-1.38</v>
      </c>
      <c r="BC19">
        <f t="shared" si="34"/>
        <v>2.37</v>
      </c>
      <c r="BD19">
        <f t="shared" si="35"/>
        <v>-269.99016033755271</v>
      </c>
      <c r="BE19">
        <f t="shared" si="36"/>
        <v>0.99927377691162145</v>
      </c>
      <c r="BF19">
        <f t="shared" si="37"/>
        <v>0.89557507539030168</v>
      </c>
      <c r="BG19">
        <f t="shared" si="38"/>
        <v>1.2805646979505731</v>
      </c>
      <c r="BH19">
        <f t="shared" si="39"/>
        <v>1299.9863333333301</v>
      </c>
      <c r="BI19">
        <f t="shared" si="40"/>
        <v>1095.8735518528781</v>
      </c>
      <c r="BJ19">
        <f t="shared" si="41"/>
        <v>0.84298851745842529</v>
      </c>
      <c r="BK19">
        <f t="shared" si="42"/>
        <v>0.19597703491685042</v>
      </c>
      <c r="BL19">
        <v>6</v>
      </c>
      <c r="BM19">
        <v>0.5</v>
      </c>
      <c r="BN19" t="s">
        <v>289</v>
      </c>
      <c r="BO19">
        <v>2</v>
      </c>
      <c r="BP19">
        <v>1604001065.75</v>
      </c>
      <c r="BQ19">
        <v>385.518466666667</v>
      </c>
      <c r="BR19">
        <v>399.50566666666703</v>
      </c>
      <c r="BS19">
        <v>33.476959999999998</v>
      </c>
      <c r="BT19">
        <v>30.9180833333333</v>
      </c>
      <c r="BU19">
        <v>384.25046666666702</v>
      </c>
      <c r="BV19">
        <v>33.309959999999997</v>
      </c>
      <c r="BW19">
        <v>500.01026666666701</v>
      </c>
      <c r="BX19">
        <v>101.6353</v>
      </c>
      <c r="BY19">
        <v>5.0233140000000003E-2</v>
      </c>
      <c r="BZ19">
        <v>35.275133333333301</v>
      </c>
      <c r="CA19">
        <v>35.2591933333333</v>
      </c>
      <c r="CB19">
        <v>999.9</v>
      </c>
      <c r="CC19">
        <v>0</v>
      </c>
      <c r="CD19">
        <v>0</v>
      </c>
      <c r="CE19">
        <v>10005.223</v>
      </c>
      <c r="CF19">
        <v>0</v>
      </c>
      <c r="CG19">
        <v>908.28213333333304</v>
      </c>
      <c r="CH19">
        <v>1299.9863333333301</v>
      </c>
      <c r="CI19">
        <v>0.89999686666666701</v>
      </c>
      <c r="CJ19">
        <v>0.100002913333333</v>
      </c>
      <c r="CK19">
        <v>0</v>
      </c>
      <c r="CL19">
        <v>640.94696666666698</v>
      </c>
      <c r="CM19">
        <v>4.9993800000000004</v>
      </c>
      <c r="CN19">
        <v>8698.3276666666698</v>
      </c>
      <c r="CO19">
        <v>10363.916666666701</v>
      </c>
      <c r="CP19">
        <v>49.012366666666601</v>
      </c>
      <c r="CQ19">
        <v>51.433033333333299</v>
      </c>
      <c r="CR19">
        <v>49.7059</v>
      </c>
      <c r="CS19">
        <v>51.562166666666698</v>
      </c>
      <c r="CT19">
        <v>51.183033333333299</v>
      </c>
      <c r="CU19">
        <v>1165.4853333333299</v>
      </c>
      <c r="CV19">
        <v>129.501</v>
      </c>
      <c r="CW19">
        <v>0</v>
      </c>
      <c r="CX19">
        <v>129.59999990463299</v>
      </c>
      <c r="CY19">
        <v>0</v>
      </c>
      <c r="CZ19">
        <v>640.86667999999997</v>
      </c>
      <c r="DA19">
        <v>-5.8874615683166196</v>
      </c>
      <c r="DB19">
        <v>-317.50153833034699</v>
      </c>
      <c r="DC19">
        <v>8699.0295999999998</v>
      </c>
      <c r="DD19">
        <v>15</v>
      </c>
      <c r="DE19">
        <v>0</v>
      </c>
      <c r="DF19" t="s">
        <v>290</v>
      </c>
      <c r="DG19">
        <v>1603153442.0999999</v>
      </c>
      <c r="DH19">
        <v>1603153437.5999999</v>
      </c>
      <c r="DI19">
        <v>0</v>
      </c>
      <c r="DJ19">
        <v>7.9000000000000001E-2</v>
      </c>
      <c r="DK19">
        <v>1.0999999999999999E-2</v>
      </c>
      <c r="DL19">
        <v>1.268</v>
      </c>
      <c r="DM19">
        <v>0.16700000000000001</v>
      </c>
      <c r="DN19">
        <v>360</v>
      </c>
      <c r="DO19">
        <v>17</v>
      </c>
      <c r="DP19">
        <v>0.76</v>
      </c>
      <c r="DQ19">
        <v>0.13</v>
      </c>
      <c r="DR19">
        <v>10.7509163170447</v>
      </c>
      <c r="DS19">
        <v>1.8564953293022799</v>
      </c>
      <c r="DT19">
        <v>0.26334808609170002</v>
      </c>
      <c r="DU19">
        <v>0</v>
      </c>
      <c r="DV19">
        <v>-13.954079999999999</v>
      </c>
      <c r="DW19">
        <v>-1.8552400444938699</v>
      </c>
      <c r="DX19">
        <v>0.27377894903248801</v>
      </c>
      <c r="DY19">
        <v>0</v>
      </c>
      <c r="DZ19">
        <v>2.551536</v>
      </c>
      <c r="EA19">
        <v>0.87458082313681595</v>
      </c>
      <c r="EB19">
        <v>6.3480904614432399E-2</v>
      </c>
      <c r="EC19">
        <v>0</v>
      </c>
      <c r="ED19">
        <v>0</v>
      </c>
      <c r="EE19">
        <v>3</v>
      </c>
      <c r="EF19" t="s">
        <v>298</v>
      </c>
      <c r="EG19">
        <v>100</v>
      </c>
      <c r="EH19">
        <v>100</v>
      </c>
      <c r="EI19">
        <v>1.268</v>
      </c>
      <c r="EJ19">
        <v>0.16700000000000001</v>
      </c>
      <c r="EK19">
        <v>1.268</v>
      </c>
      <c r="EL19">
        <v>0</v>
      </c>
      <c r="EM19">
        <v>0</v>
      </c>
      <c r="EN19">
        <v>0</v>
      </c>
      <c r="EO19">
        <v>0.16700000000000001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14127.2</v>
      </c>
      <c r="EX19">
        <v>14127.3</v>
      </c>
      <c r="EY19">
        <v>2</v>
      </c>
      <c r="EZ19">
        <v>494.09899999999999</v>
      </c>
      <c r="FA19">
        <v>565.74699999999996</v>
      </c>
      <c r="FB19">
        <v>33.810200000000002</v>
      </c>
      <c r="FC19">
        <v>31.6189</v>
      </c>
      <c r="FD19">
        <v>30.001100000000001</v>
      </c>
      <c r="FE19">
        <v>31.125</v>
      </c>
      <c r="FF19">
        <v>31.1845</v>
      </c>
      <c r="FG19">
        <v>20.577300000000001</v>
      </c>
      <c r="FH19">
        <v>0</v>
      </c>
      <c r="FI19">
        <v>100</v>
      </c>
      <c r="FJ19">
        <v>-999.9</v>
      </c>
      <c r="FK19">
        <v>400</v>
      </c>
      <c r="FL19">
        <v>34.713700000000003</v>
      </c>
      <c r="FM19">
        <v>101.557</v>
      </c>
      <c r="FN19">
        <v>100.857</v>
      </c>
    </row>
    <row r="20" spans="1:170" x14ac:dyDescent="0.25">
      <c r="A20">
        <v>4</v>
      </c>
      <c r="B20">
        <v>1604001354.5</v>
      </c>
      <c r="C20">
        <v>558.5</v>
      </c>
      <c r="D20" t="s">
        <v>303</v>
      </c>
      <c r="E20" t="s">
        <v>304</v>
      </c>
      <c r="F20" t="s">
        <v>305</v>
      </c>
      <c r="G20" t="s">
        <v>285</v>
      </c>
      <c r="H20">
        <v>1604001346.5</v>
      </c>
      <c r="I20">
        <f t="shared" si="0"/>
        <v>1.116633146611284E-3</v>
      </c>
      <c r="J20">
        <f t="shared" si="1"/>
        <v>6.8782519283019417</v>
      </c>
      <c r="K20">
        <f t="shared" si="2"/>
        <v>390.33990322580598</v>
      </c>
      <c r="L20">
        <f t="shared" si="3"/>
        <v>106.44547897521689</v>
      </c>
      <c r="M20">
        <f t="shared" si="4"/>
        <v>10.823961229378055</v>
      </c>
      <c r="N20">
        <f t="shared" si="5"/>
        <v>39.691906311765436</v>
      </c>
      <c r="O20">
        <f t="shared" si="6"/>
        <v>4.0591400254460633E-2</v>
      </c>
      <c r="P20">
        <f t="shared" si="7"/>
        <v>2.9583906254671302</v>
      </c>
      <c r="Q20">
        <f t="shared" si="8"/>
        <v>4.0284511622791681E-2</v>
      </c>
      <c r="R20">
        <f t="shared" si="9"/>
        <v>2.520519893777344E-2</v>
      </c>
      <c r="S20">
        <f t="shared" si="10"/>
        <v>214.76757458222536</v>
      </c>
      <c r="T20">
        <f t="shared" si="11"/>
        <v>36.940664371820795</v>
      </c>
      <c r="U20">
        <f t="shared" si="12"/>
        <v>36.240106451612903</v>
      </c>
      <c r="V20">
        <f t="shared" si="13"/>
        <v>6.0480325109568129</v>
      </c>
      <c r="W20">
        <f t="shared" si="14"/>
        <v>56.353643865013346</v>
      </c>
      <c r="X20">
        <f t="shared" si="15"/>
        <v>3.3598324294416959</v>
      </c>
      <c r="Y20">
        <f t="shared" si="16"/>
        <v>5.9620500095604596</v>
      </c>
      <c r="Z20">
        <f t="shared" si="17"/>
        <v>2.688200081515117</v>
      </c>
      <c r="AA20">
        <f t="shared" si="18"/>
        <v>-49.243521765557624</v>
      </c>
      <c r="AB20">
        <f t="shared" si="19"/>
        <v>-41.572043941433989</v>
      </c>
      <c r="AC20">
        <f t="shared" si="20"/>
        <v>-3.3173812513650982</v>
      </c>
      <c r="AD20">
        <f t="shared" si="21"/>
        <v>120.63462762386864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52188.910262200814</v>
      </c>
      <c r="AJ20" t="s">
        <v>286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306</v>
      </c>
      <c r="AQ20">
        <v>660.26103999999998</v>
      </c>
      <c r="AR20">
        <v>35.83</v>
      </c>
      <c r="AS20">
        <f t="shared" si="27"/>
        <v>-17.427603684063634</v>
      </c>
      <c r="AT20">
        <v>0.5</v>
      </c>
      <c r="AU20">
        <f t="shared" si="28"/>
        <v>1095.8800547635101</v>
      </c>
      <c r="AV20">
        <f t="shared" si="29"/>
        <v>6.8782519283019417</v>
      </c>
      <c r="AW20">
        <f t="shared" si="30"/>
        <v>-9549.2816398442028</v>
      </c>
      <c r="AX20">
        <f t="shared" si="31"/>
        <v>1.0228858498464974</v>
      </c>
      <c r="AY20">
        <f t="shared" si="32"/>
        <v>6.8036637547228308E-3</v>
      </c>
      <c r="AZ20">
        <f t="shared" si="33"/>
        <v>90.043259838124484</v>
      </c>
      <c r="BA20" t="s">
        <v>307</v>
      </c>
      <c r="BB20">
        <v>-0.82</v>
      </c>
      <c r="BC20">
        <f t="shared" si="34"/>
        <v>36.65</v>
      </c>
      <c r="BD20">
        <f t="shared" si="35"/>
        <v>-17.037681855388811</v>
      </c>
      <c r="BE20">
        <f t="shared" si="36"/>
        <v>0.98876766066995614</v>
      </c>
      <c r="BF20">
        <f t="shared" si="37"/>
        <v>0.91875798859362512</v>
      </c>
      <c r="BG20">
        <f t="shared" si="38"/>
        <v>1.2668837280673138</v>
      </c>
      <c r="BH20">
        <f t="shared" si="39"/>
        <v>1299.9938709677399</v>
      </c>
      <c r="BI20">
        <f t="shared" si="40"/>
        <v>1095.8800547635101</v>
      </c>
      <c r="BJ20">
        <f t="shared" si="41"/>
        <v>0.84298863189848461</v>
      </c>
      <c r="BK20">
        <f t="shared" si="42"/>
        <v>0.19597726379696911</v>
      </c>
      <c r="BL20">
        <v>6</v>
      </c>
      <c r="BM20">
        <v>0.5</v>
      </c>
      <c r="BN20" t="s">
        <v>289</v>
      </c>
      <c r="BO20">
        <v>2</v>
      </c>
      <c r="BP20">
        <v>1604001346.5</v>
      </c>
      <c r="BQ20">
        <v>390.33990322580598</v>
      </c>
      <c r="BR20">
        <v>399.117161290323</v>
      </c>
      <c r="BS20">
        <v>33.041412903225797</v>
      </c>
      <c r="BT20">
        <v>31.745680645161301</v>
      </c>
      <c r="BU20">
        <v>389.07190322580601</v>
      </c>
      <c r="BV20">
        <v>32.874412903225803</v>
      </c>
      <c r="BW20">
        <v>499.98200000000003</v>
      </c>
      <c r="BX20">
        <v>101.633451612903</v>
      </c>
      <c r="BY20">
        <v>5.2043474193548399E-2</v>
      </c>
      <c r="BZ20">
        <v>35.9794548387097</v>
      </c>
      <c r="CA20">
        <v>36.240106451612903</v>
      </c>
      <c r="CB20">
        <v>999.9</v>
      </c>
      <c r="CC20">
        <v>0</v>
      </c>
      <c r="CD20">
        <v>0</v>
      </c>
      <c r="CE20">
        <v>10001.961290322601</v>
      </c>
      <c r="CF20">
        <v>0</v>
      </c>
      <c r="CG20">
        <v>217.685129032258</v>
      </c>
      <c r="CH20">
        <v>1299.9938709677399</v>
      </c>
      <c r="CI20">
        <v>0.89999383870967697</v>
      </c>
      <c r="CJ20">
        <v>0.100006193548387</v>
      </c>
      <c r="CK20">
        <v>0</v>
      </c>
      <c r="CL20">
        <v>660.44606451612901</v>
      </c>
      <c r="CM20">
        <v>4.9993800000000004</v>
      </c>
      <c r="CN20">
        <v>8783.3219354838693</v>
      </c>
      <c r="CO20">
        <v>10363.9483870968</v>
      </c>
      <c r="CP20">
        <v>48.808</v>
      </c>
      <c r="CQ20">
        <v>50.893000000000001</v>
      </c>
      <c r="CR20">
        <v>49.475612903225802</v>
      </c>
      <c r="CS20">
        <v>50.939096774193501</v>
      </c>
      <c r="CT20">
        <v>50.933</v>
      </c>
      <c r="CU20">
        <v>1165.48774193548</v>
      </c>
      <c r="CV20">
        <v>129.50677419354801</v>
      </c>
      <c r="CW20">
        <v>0</v>
      </c>
      <c r="CX20">
        <v>279.90000009536698</v>
      </c>
      <c r="CY20">
        <v>0</v>
      </c>
      <c r="CZ20">
        <v>660.26103999999998</v>
      </c>
      <c r="DA20">
        <v>-16.2888461470287</v>
      </c>
      <c r="DB20">
        <v>-218.08769225831</v>
      </c>
      <c r="DC20">
        <v>8780.7723999999998</v>
      </c>
      <c r="DD20">
        <v>15</v>
      </c>
      <c r="DE20">
        <v>0</v>
      </c>
      <c r="DF20" t="s">
        <v>290</v>
      </c>
      <c r="DG20">
        <v>1603153442.0999999</v>
      </c>
      <c r="DH20">
        <v>1603153437.5999999</v>
      </c>
      <c r="DI20">
        <v>0</v>
      </c>
      <c r="DJ20">
        <v>7.9000000000000001E-2</v>
      </c>
      <c r="DK20">
        <v>1.0999999999999999E-2</v>
      </c>
      <c r="DL20">
        <v>1.268</v>
      </c>
      <c r="DM20">
        <v>0.16700000000000001</v>
      </c>
      <c r="DN20">
        <v>360</v>
      </c>
      <c r="DO20">
        <v>17</v>
      </c>
      <c r="DP20">
        <v>0.76</v>
      </c>
      <c r="DQ20">
        <v>0.13</v>
      </c>
      <c r="DR20">
        <v>6.9234926955376199</v>
      </c>
      <c r="DS20">
        <v>-12.305236683515099</v>
      </c>
      <c r="DT20">
        <v>1.2814337784068</v>
      </c>
      <c r="DU20">
        <v>0</v>
      </c>
      <c r="DV20">
        <v>-8.747992</v>
      </c>
      <c r="DW20">
        <v>11.588549232480499</v>
      </c>
      <c r="DX20">
        <v>1.42539894009221</v>
      </c>
      <c r="DY20">
        <v>0</v>
      </c>
      <c r="DZ20">
        <v>1.2957783333333299</v>
      </c>
      <c r="EA20">
        <v>-1.8266963292544E-2</v>
      </c>
      <c r="EB20">
        <v>1.8746432253157501E-3</v>
      </c>
      <c r="EC20">
        <v>1</v>
      </c>
      <c r="ED20">
        <v>1</v>
      </c>
      <c r="EE20">
        <v>3</v>
      </c>
      <c r="EF20" t="s">
        <v>308</v>
      </c>
      <c r="EG20">
        <v>100</v>
      </c>
      <c r="EH20">
        <v>100</v>
      </c>
      <c r="EI20">
        <v>1.268</v>
      </c>
      <c r="EJ20">
        <v>0.16700000000000001</v>
      </c>
      <c r="EK20">
        <v>1.268</v>
      </c>
      <c r="EL20">
        <v>0</v>
      </c>
      <c r="EM20">
        <v>0</v>
      </c>
      <c r="EN20">
        <v>0</v>
      </c>
      <c r="EO20">
        <v>0.16700000000000001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14131.9</v>
      </c>
      <c r="EX20">
        <v>14131.9</v>
      </c>
      <c r="EY20">
        <v>2</v>
      </c>
      <c r="EZ20">
        <v>488.63099999999997</v>
      </c>
      <c r="FA20">
        <v>561.73699999999997</v>
      </c>
      <c r="FB20">
        <v>34.643799999999999</v>
      </c>
      <c r="FC20">
        <v>32.504800000000003</v>
      </c>
      <c r="FD20">
        <v>30.0014</v>
      </c>
      <c r="FE20">
        <v>31.948799999999999</v>
      </c>
      <c r="FF20">
        <v>32.008899999999997</v>
      </c>
      <c r="FG20">
        <v>20.331099999999999</v>
      </c>
      <c r="FH20">
        <v>0</v>
      </c>
      <c r="FI20">
        <v>100</v>
      </c>
      <c r="FJ20">
        <v>-999.9</v>
      </c>
      <c r="FK20">
        <v>400</v>
      </c>
      <c r="FL20">
        <v>34.713700000000003</v>
      </c>
      <c r="FM20">
        <v>101.42400000000001</v>
      </c>
      <c r="FN20">
        <v>100.741</v>
      </c>
    </row>
    <row r="21" spans="1:170" x14ac:dyDescent="0.25">
      <c r="A21">
        <v>5</v>
      </c>
      <c r="B21">
        <v>1604001643.5</v>
      </c>
      <c r="C21">
        <v>847.5</v>
      </c>
      <c r="D21" t="s">
        <v>309</v>
      </c>
      <c r="E21" t="s">
        <v>310</v>
      </c>
      <c r="F21" t="s">
        <v>305</v>
      </c>
      <c r="G21" t="s">
        <v>285</v>
      </c>
      <c r="H21">
        <v>1604001635.75</v>
      </c>
      <c r="I21">
        <f t="shared" si="0"/>
        <v>1.5635015701046173E-3</v>
      </c>
      <c r="J21">
        <f t="shared" si="1"/>
        <v>6.2588678443449819</v>
      </c>
      <c r="K21">
        <f t="shared" si="2"/>
        <v>390.32063333333298</v>
      </c>
      <c r="L21">
        <f t="shared" si="3"/>
        <v>198.06123746832125</v>
      </c>
      <c r="M21">
        <f t="shared" si="4"/>
        <v>20.141951193859601</v>
      </c>
      <c r="N21">
        <f t="shared" si="5"/>
        <v>39.693880776715908</v>
      </c>
      <c r="O21">
        <f t="shared" si="6"/>
        <v>5.6421626992946242E-2</v>
      </c>
      <c r="P21">
        <f t="shared" si="7"/>
        <v>2.9586270514734907</v>
      </c>
      <c r="Q21">
        <f t="shared" si="8"/>
        <v>5.5830623292195805E-2</v>
      </c>
      <c r="R21">
        <f t="shared" si="9"/>
        <v>3.4946722908003505E-2</v>
      </c>
      <c r="S21">
        <f t="shared" si="10"/>
        <v>214.76256887081044</v>
      </c>
      <c r="T21">
        <f t="shared" si="11"/>
        <v>37.095095082728669</v>
      </c>
      <c r="U21">
        <f t="shared" si="12"/>
        <v>36.424619999999997</v>
      </c>
      <c r="V21">
        <f t="shared" si="13"/>
        <v>6.1095481133138136</v>
      </c>
      <c r="W21">
        <f t="shared" si="14"/>
        <v>56.10302942026518</v>
      </c>
      <c r="X21">
        <f t="shared" si="15"/>
        <v>3.3947077460122723</v>
      </c>
      <c r="Y21">
        <f t="shared" si="16"/>
        <v>6.0508457049309667</v>
      </c>
      <c r="Z21">
        <f t="shared" si="17"/>
        <v>2.7148403673015413</v>
      </c>
      <c r="AA21">
        <f t="shared" si="18"/>
        <v>-68.950419241613616</v>
      </c>
      <c r="AB21">
        <f t="shared" si="19"/>
        <v>-28.079348501494863</v>
      </c>
      <c r="AC21">
        <f t="shared" si="20"/>
        <v>-2.2454426611747142</v>
      </c>
      <c r="AD21">
        <f t="shared" si="21"/>
        <v>115.48735846652725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52150.397192166296</v>
      </c>
      <c r="AJ21" t="s">
        <v>286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311</v>
      </c>
      <c r="AQ21">
        <v>596.98512000000005</v>
      </c>
      <c r="AR21">
        <v>3.2</v>
      </c>
      <c r="AS21">
        <f t="shared" si="27"/>
        <v>-185.55785</v>
      </c>
      <c r="AT21">
        <v>0.5</v>
      </c>
      <c r="AU21">
        <f t="shared" si="28"/>
        <v>1095.8571018528082</v>
      </c>
      <c r="AV21">
        <f t="shared" si="29"/>
        <v>6.2588678443449819</v>
      </c>
      <c r="AW21">
        <f t="shared" si="30"/>
        <v>-101672.44386351906</v>
      </c>
      <c r="AX21">
        <f t="shared" si="31"/>
        <v>0.88437500000000002</v>
      </c>
      <c r="AY21">
        <f t="shared" si="32"/>
        <v>6.2386011028283464E-3</v>
      </c>
      <c r="AZ21">
        <f t="shared" si="33"/>
        <v>1018.4</v>
      </c>
      <c r="BA21" t="s">
        <v>312</v>
      </c>
      <c r="BB21">
        <v>0.37</v>
      </c>
      <c r="BC21">
        <f t="shared" si="34"/>
        <v>2.83</v>
      </c>
      <c r="BD21">
        <f t="shared" si="35"/>
        <v>-209.81806360424028</v>
      </c>
      <c r="BE21">
        <f t="shared" si="36"/>
        <v>0.99913235695386782</v>
      </c>
      <c r="BF21">
        <f t="shared" si="37"/>
        <v>0.8336436303944017</v>
      </c>
      <c r="BG21">
        <f t="shared" si="38"/>
        <v>1.2796968752340976</v>
      </c>
      <c r="BH21">
        <f t="shared" si="39"/>
        <v>1299.9670000000001</v>
      </c>
      <c r="BI21">
        <f t="shared" si="40"/>
        <v>1095.8571018528082</v>
      </c>
      <c r="BJ21">
        <f t="shared" si="41"/>
        <v>0.84298840036155398</v>
      </c>
      <c r="BK21">
        <f t="shared" si="42"/>
        <v>0.19597680072310797</v>
      </c>
      <c r="BL21">
        <v>6</v>
      </c>
      <c r="BM21">
        <v>0.5</v>
      </c>
      <c r="BN21" t="s">
        <v>289</v>
      </c>
      <c r="BO21">
        <v>2</v>
      </c>
      <c r="BP21">
        <v>1604001635.75</v>
      </c>
      <c r="BQ21">
        <v>390.32063333333298</v>
      </c>
      <c r="BR21">
        <v>398.56360000000001</v>
      </c>
      <c r="BS21">
        <v>33.381076666666701</v>
      </c>
      <c r="BT21">
        <v>31.567503333333299</v>
      </c>
      <c r="BU21">
        <v>389.05263333333301</v>
      </c>
      <c r="BV21">
        <v>33.214076666666699</v>
      </c>
      <c r="BW21">
        <v>499.99970000000002</v>
      </c>
      <c r="BX21">
        <v>101.6429</v>
      </c>
      <c r="BY21">
        <v>5.2673810000000001E-2</v>
      </c>
      <c r="BZ21">
        <v>36.248579999999997</v>
      </c>
      <c r="CA21">
        <v>36.424619999999997</v>
      </c>
      <c r="CB21">
        <v>999.9</v>
      </c>
      <c r="CC21">
        <v>0</v>
      </c>
      <c r="CD21">
        <v>0</v>
      </c>
      <c r="CE21">
        <v>10002.372666666701</v>
      </c>
      <c r="CF21">
        <v>0</v>
      </c>
      <c r="CG21">
        <v>293.13053333333301</v>
      </c>
      <c r="CH21">
        <v>1299.9670000000001</v>
      </c>
      <c r="CI21">
        <v>0.90000119999999995</v>
      </c>
      <c r="CJ21">
        <v>9.9998719999999999E-2</v>
      </c>
      <c r="CK21">
        <v>0</v>
      </c>
      <c r="CL21">
        <v>596.98410000000001</v>
      </c>
      <c r="CM21">
        <v>4.9993800000000004</v>
      </c>
      <c r="CN21">
        <v>7876.5523333333304</v>
      </c>
      <c r="CO21">
        <v>10363.7633333333</v>
      </c>
      <c r="CP21">
        <v>47.585099999999997</v>
      </c>
      <c r="CQ21">
        <v>50</v>
      </c>
      <c r="CR21">
        <v>48.222700000000003</v>
      </c>
      <c r="CS21">
        <v>49.918399999999998</v>
      </c>
      <c r="CT21">
        <v>49.8853333333333</v>
      </c>
      <c r="CU21">
        <v>1165.473</v>
      </c>
      <c r="CV21">
        <v>129.494</v>
      </c>
      <c r="CW21">
        <v>0</v>
      </c>
      <c r="CX21">
        <v>288</v>
      </c>
      <c r="CY21">
        <v>0</v>
      </c>
      <c r="CZ21">
        <v>596.98512000000005</v>
      </c>
      <c r="DA21">
        <v>-0.201230747374774</v>
      </c>
      <c r="DB21">
        <v>-4.3399999982339903</v>
      </c>
      <c r="DC21">
        <v>7876.3936000000003</v>
      </c>
      <c r="DD21">
        <v>15</v>
      </c>
      <c r="DE21">
        <v>0</v>
      </c>
      <c r="DF21" t="s">
        <v>290</v>
      </c>
      <c r="DG21">
        <v>1603153442.0999999</v>
      </c>
      <c r="DH21">
        <v>1603153437.5999999</v>
      </c>
      <c r="DI21">
        <v>0</v>
      </c>
      <c r="DJ21">
        <v>7.9000000000000001E-2</v>
      </c>
      <c r="DK21">
        <v>1.0999999999999999E-2</v>
      </c>
      <c r="DL21">
        <v>1.268</v>
      </c>
      <c r="DM21">
        <v>0.16700000000000001</v>
      </c>
      <c r="DN21">
        <v>360</v>
      </c>
      <c r="DO21">
        <v>17</v>
      </c>
      <c r="DP21">
        <v>0.76</v>
      </c>
      <c r="DQ21">
        <v>0.13</v>
      </c>
      <c r="DR21">
        <v>6.0685441051208802</v>
      </c>
      <c r="DS21">
        <v>1.79470465086967</v>
      </c>
      <c r="DT21">
        <v>2.3712056201441301</v>
      </c>
      <c r="DU21">
        <v>0</v>
      </c>
      <c r="DV21">
        <v>-8.1664340000000006</v>
      </c>
      <c r="DW21">
        <v>3.2338363515016799</v>
      </c>
      <c r="DX21">
        <v>2.6601241251285002</v>
      </c>
      <c r="DY21">
        <v>0</v>
      </c>
      <c r="DZ21">
        <v>1.8129086666666701</v>
      </c>
      <c r="EA21">
        <v>7.5002803114570402E-2</v>
      </c>
      <c r="EB21">
        <v>5.4525386951604698E-3</v>
      </c>
      <c r="EC21">
        <v>1</v>
      </c>
      <c r="ED21">
        <v>1</v>
      </c>
      <c r="EE21">
        <v>3</v>
      </c>
      <c r="EF21" t="s">
        <v>308</v>
      </c>
      <c r="EG21">
        <v>100</v>
      </c>
      <c r="EH21">
        <v>100</v>
      </c>
      <c r="EI21">
        <v>1.268</v>
      </c>
      <c r="EJ21">
        <v>0.16700000000000001</v>
      </c>
      <c r="EK21">
        <v>1.268</v>
      </c>
      <c r="EL21">
        <v>0</v>
      </c>
      <c r="EM21">
        <v>0</v>
      </c>
      <c r="EN21">
        <v>0</v>
      </c>
      <c r="EO21">
        <v>0.16700000000000001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14136.7</v>
      </c>
      <c r="EX21">
        <v>14136.8</v>
      </c>
      <c r="EY21">
        <v>2</v>
      </c>
      <c r="EZ21">
        <v>495.839</v>
      </c>
      <c r="FA21">
        <v>559.17399999999998</v>
      </c>
      <c r="FB21">
        <v>35.101500000000001</v>
      </c>
      <c r="FC21">
        <v>33.085099999999997</v>
      </c>
      <c r="FD21">
        <v>29.9999</v>
      </c>
      <c r="FE21">
        <v>32.551200000000001</v>
      </c>
      <c r="FF21">
        <v>32.598799999999997</v>
      </c>
      <c r="FG21">
        <v>19.530799999999999</v>
      </c>
      <c r="FH21">
        <v>0</v>
      </c>
      <c r="FI21">
        <v>100</v>
      </c>
      <c r="FJ21">
        <v>-999.9</v>
      </c>
      <c r="FK21">
        <v>400</v>
      </c>
      <c r="FL21">
        <v>34.713700000000003</v>
      </c>
      <c r="FM21">
        <v>101.351</v>
      </c>
      <c r="FN21">
        <v>100.694</v>
      </c>
    </row>
    <row r="22" spans="1:170" x14ac:dyDescent="0.25">
      <c r="A22">
        <v>6</v>
      </c>
      <c r="B22">
        <v>1604001764.5999999</v>
      </c>
      <c r="C22">
        <v>968.59999990463302</v>
      </c>
      <c r="D22" t="s">
        <v>313</v>
      </c>
      <c r="E22" t="s">
        <v>314</v>
      </c>
      <c r="F22" t="s">
        <v>315</v>
      </c>
      <c r="G22" t="s">
        <v>316</v>
      </c>
      <c r="H22">
        <v>1604001756.8499999</v>
      </c>
      <c r="I22">
        <f t="shared" si="0"/>
        <v>1.6361912640182436E-3</v>
      </c>
      <c r="J22">
        <f t="shared" si="1"/>
        <v>6.8421471926380857</v>
      </c>
      <c r="K22">
        <f t="shared" si="2"/>
        <v>390.87046666666703</v>
      </c>
      <c r="L22">
        <f t="shared" si="3"/>
        <v>188.39935618467655</v>
      </c>
      <c r="M22">
        <f t="shared" si="4"/>
        <v>19.157924392903645</v>
      </c>
      <c r="N22">
        <f t="shared" si="5"/>
        <v>39.746775145445163</v>
      </c>
      <c r="O22">
        <f t="shared" si="6"/>
        <v>5.8355662384827582E-2</v>
      </c>
      <c r="P22">
        <f t="shared" si="7"/>
        <v>2.960893560311308</v>
      </c>
      <c r="Q22">
        <f t="shared" si="8"/>
        <v>5.772416999649705E-2</v>
      </c>
      <c r="R22">
        <f t="shared" si="9"/>
        <v>3.6133773786548279E-2</v>
      </c>
      <c r="S22">
        <f t="shared" si="10"/>
        <v>214.76630752424356</v>
      </c>
      <c r="T22">
        <f t="shared" si="11"/>
        <v>37.22019059750864</v>
      </c>
      <c r="U22">
        <f t="shared" si="12"/>
        <v>36.489669999999997</v>
      </c>
      <c r="V22">
        <f t="shared" si="13"/>
        <v>6.1313645290992698</v>
      </c>
      <c r="W22">
        <f t="shared" si="14"/>
        <v>55.482989601462961</v>
      </c>
      <c r="X22">
        <f t="shared" si="15"/>
        <v>3.3838779185060601</v>
      </c>
      <c r="Y22">
        <f t="shared" si="16"/>
        <v>6.0989466191577302</v>
      </c>
      <c r="Z22">
        <f t="shared" si="17"/>
        <v>2.7474866105932096</v>
      </c>
      <c r="AA22">
        <f t="shared" si="18"/>
        <v>-72.156034743204543</v>
      </c>
      <c r="AB22">
        <f t="shared" si="19"/>
        <v>-15.441318896507806</v>
      </c>
      <c r="AC22">
        <f t="shared" si="20"/>
        <v>-1.235115750522227</v>
      </c>
      <c r="AD22">
        <f t="shared" si="21"/>
        <v>125.93383813400898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52190.206061477453</v>
      </c>
      <c r="AJ22" t="s">
        <v>286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317</v>
      </c>
      <c r="AQ22">
        <v>703.04247999999995</v>
      </c>
      <c r="AR22">
        <v>0.45</v>
      </c>
      <c r="AS22">
        <f t="shared" si="27"/>
        <v>-1561.3166222222221</v>
      </c>
      <c r="AT22">
        <v>0.5</v>
      </c>
      <c r="AU22">
        <f t="shared" si="28"/>
        <v>1095.8767098605406</v>
      </c>
      <c r="AV22">
        <f t="shared" si="29"/>
        <v>6.8421471926380857</v>
      </c>
      <c r="AW22">
        <f t="shared" si="30"/>
        <v>-855505.26150573068</v>
      </c>
      <c r="AX22">
        <f t="shared" si="31"/>
        <v>-4.6444444444444439</v>
      </c>
      <c r="AY22">
        <f t="shared" si="32"/>
        <v>6.7707385380957243E-3</v>
      </c>
      <c r="AZ22">
        <f t="shared" si="33"/>
        <v>7248.0666666666666</v>
      </c>
      <c r="BA22" t="s">
        <v>318</v>
      </c>
      <c r="BB22">
        <v>2.54</v>
      </c>
      <c r="BC22">
        <f t="shared" si="34"/>
        <v>-2.09</v>
      </c>
      <c r="BD22">
        <f t="shared" si="35"/>
        <v>336.16865071770331</v>
      </c>
      <c r="BE22">
        <f t="shared" si="36"/>
        <v>1.0006411947698142</v>
      </c>
      <c r="BF22">
        <f t="shared" si="37"/>
        <v>0.98260982534277896</v>
      </c>
      <c r="BG22">
        <f t="shared" si="38"/>
        <v>1.2807767451301644</v>
      </c>
      <c r="BH22">
        <f t="shared" si="39"/>
        <v>1299.99033333333</v>
      </c>
      <c r="BI22">
        <f t="shared" si="40"/>
        <v>1095.8767098605406</v>
      </c>
      <c r="BJ22">
        <f t="shared" si="41"/>
        <v>0.84298835288304197</v>
      </c>
      <c r="BK22">
        <f t="shared" si="42"/>
        <v>0.19597670576608417</v>
      </c>
      <c r="BL22">
        <v>6</v>
      </c>
      <c r="BM22">
        <v>0.5</v>
      </c>
      <c r="BN22" t="s">
        <v>289</v>
      </c>
      <c r="BO22">
        <v>2</v>
      </c>
      <c r="BP22">
        <v>1604001756.8499999</v>
      </c>
      <c r="BQ22">
        <v>390.87046666666703</v>
      </c>
      <c r="BR22">
        <v>399.84870000000001</v>
      </c>
      <c r="BS22">
        <v>33.277113333333297</v>
      </c>
      <c r="BT22">
        <v>31.378976666666698</v>
      </c>
      <c r="BU22">
        <v>389.192833333333</v>
      </c>
      <c r="BV22">
        <v>32.8672033333333</v>
      </c>
      <c r="BW22">
        <v>499.98829999999998</v>
      </c>
      <c r="BX22">
        <v>101.63639999999999</v>
      </c>
      <c r="BY22">
        <v>5.1444273333333297E-2</v>
      </c>
      <c r="BZ22">
        <v>36.392936666666699</v>
      </c>
      <c r="CA22">
        <v>36.489669999999997</v>
      </c>
      <c r="CB22">
        <v>999.9</v>
      </c>
      <c r="CC22">
        <v>0</v>
      </c>
      <c r="CD22">
        <v>0</v>
      </c>
      <c r="CE22">
        <v>10015.876333333301</v>
      </c>
      <c r="CF22">
        <v>0</v>
      </c>
      <c r="CG22">
        <v>784.44386666666696</v>
      </c>
      <c r="CH22">
        <v>1299.99033333333</v>
      </c>
      <c r="CI22">
        <v>0.90000316666666602</v>
      </c>
      <c r="CJ22">
        <v>9.99965466666667E-2</v>
      </c>
      <c r="CK22">
        <v>0</v>
      </c>
      <c r="CL22">
        <v>703.25933333333296</v>
      </c>
      <c r="CM22">
        <v>4.9993800000000004</v>
      </c>
      <c r="CN22">
        <v>9253.9060000000009</v>
      </c>
      <c r="CO22">
        <v>10363.9566666667</v>
      </c>
      <c r="CP22">
        <v>47.125</v>
      </c>
      <c r="CQ22">
        <v>49.587200000000003</v>
      </c>
      <c r="CR22">
        <v>47.745800000000003</v>
      </c>
      <c r="CS22">
        <v>49.5</v>
      </c>
      <c r="CT22">
        <v>49.4559</v>
      </c>
      <c r="CU22">
        <v>1165.4966666666701</v>
      </c>
      <c r="CV22">
        <v>129.494333333333</v>
      </c>
      <c r="CW22">
        <v>0</v>
      </c>
      <c r="CX22">
        <v>120.200000047684</v>
      </c>
      <c r="CY22">
        <v>0</v>
      </c>
      <c r="CZ22">
        <v>703.04247999999995</v>
      </c>
      <c r="DA22">
        <v>-28.150307656511998</v>
      </c>
      <c r="DB22">
        <v>-416.93923011550902</v>
      </c>
      <c r="DC22">
        <v>9250.3116000000009</v>
      </c>
      <c r="DD22">
        <v>15</v>
      </c>
      <c r="DE22">
        <v>1604001686.5999999</v>
      </c>
      <c r="DF22" t="s">
        <v>319</v>
      </c>
      <c r="DG22">
        <v>1604001682.5999999</v>
      </c>
      <c r="DH22">
        <v>1604001686.5999999</v>
      </c>
      <c r="DI22">
        <v>1</v>
      </c>
      <c r="DJ22">
        <v>0.40899999999999997</v>
      </c>
      <c r="DK22">
        <v>0.24299999999999999</v>
      </c>
      <c r="DL22">
        <v>1.6779999999999999</v>
      </c>
      <c r="DM22">
        <v>0.41</v>
      </c>
      <c r="DN22">
        <v>395</v>
      </c>
      <c r="DO22">
        <v>32</v>
      </c>
      <c r="DP22">
        <v>0.28999999999999998</v>
      </c>
      <c r="DQ22">
        <v>0.03</v>
      </c>
      <c r="DR22">
        <v>6.8431987553422902</v>
      </c>
      <c r="DS22">
        <v>-3.2497817434997099E-2</v>
      </c>
      <c r="DT22">
        <v>1.6338522053971499E-2</v>
      </c>
      <c r="DU22">
        <v>1</v>
      </c>
      <c r="DV22">
        <v>-8.9753406451612907</v>
      </c>
      <c r="DW22">
        <v>-0.26978999999998499</v>
      </c>
      <c r="DX22">
        <v>2.7634704330872398E-2</v>
      </c>
      <c r="DY22">
        <v>0</v>
      </c>
      <c r="DZ22">
        <v>1.88817161290323</v>
      </c>
      <c r="EA22">
        <v>0.77207709677419201</v>
      </c>
      <c r="EB22">
        <v>5.7925325627150803E-2</v>
      </c>
      <c r="EC22">
        <v>0</v>
      </c>
      <c r="ED22">
        <v>1</v>
      </c>
      <c r="EE22">
        <v>3</v>
      </c>
      <c r="EF22" t="s">
        <v>308</v>
      </c>
      <c r="EG22">
        <v>100</v>
      </c>
      <c r="EH22">
        <v>100</v>
      </c>
      <c r="EI22">
        <v>1.6779999999999999</v>
      </c>
      <c r="EJ22">
        <v>0.40989999999999999</v>
      </c>
      <c r="EK22">
        <v>1.6775500000000501</v>
      </c>
      <c r="EL22">
        <v>0</v>
      </c>
      <c r="EM22">
        <v>0</v>
      </c>
      <c r="EN22">
        <v>0</v>
      </c>
      <c r="EO22">
        <v>0.40991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1.4</v>
      </c>
      <c r="EX22">
        <v>1.3</v>
      </c>
      <c r="EY22">
        <v>2</v>
      </c>
      <c r="EZ22">
        <v>484.87400000000002</v>
      </c>
      <c r="FA22">
        <v>556.93100000000004</v>
      </c>
      <c r="FB22">
        <v>35.261800000000001</v>
      </c>
      <c r="FC22">
        <v>33.047199999999997</v>
      </c>
      <c r="FD22">
        <v>30</v>
      </c>
      <c r="FE22">
        <v>32.570300000000003</v>
      </c>
      <c r="FF22">
        <v>32.625</v>
      </c>
      <c r="FG22">
        <v>20.415199999999999</v>
      </c>
      <c r="FH22">
        <v>0</v>
      </c>
      <c r="FI22">
        <v>100</v>
      </c>
      <c r="FJ22">
        <v>-999.9</v>
      </c>
      <c r="FK22">
        <v>400</v>
      </c>
      <c r="FL22">
        <v>34.713700000000003</v>
      </c>
      <c r="FM22">
        <v>101.378</v>
      </c>
      <c r="FN22">
        <v>100.714</v>
      </c>
    </row>
    <row r="23" spans="1:170" x14ac:dyDescent="0.25">
      <c r="A23">
        <v>7</v>
      </c>
      <c r="B23">
        <v>1604001875.5999999</v>
      </c>
      <c r="C23">
        <v>1079.5999999046301</v>
      </c>
      <c r="D23" t="s">
        <v>320</v>
      </c>
      <c r="E23" t="s">
        <v>321</v>
      </c>
      <c r="F23" t="s">
        <v>315</v>
      </c>
      <c r="G23" t="s">
        <v>316</v>
      </c>
      <c r="H23">
        <v>1604001867.5999999</v>
      </c>
      <c r="I23">
        <f t="shared" si="0"/>
        <v>4.1377214535167749E-3</v>
      </c>
      <c r="J23">
        <f t="shared" si="1"/>
        <v>12.699653960597356</v>
      </c>
      <c r="K23">
        <f t="shared" si="2"/>
        <v>382.74390322580598</v>
      </c>
      <c r="L23">
        <f t="shared" si="3"/>
        <v>252.14455201544413</v>
      </c>
      <c r="M23">
        <f t="shared" si="4"/>
        <v>25.637954685931476</v>
      </c>
      <c r="N23">
        <f t="shared" si="5"/>
        <v>38.917243179692868</v>
      </c>
      <c r="O23">
        <f t="shared" si="6"/>
        <v>0.1765367254213682</v>
      </c>
      <c r="P23">
        <f t="shared" si="7"/>
        <v>2.9606952316892836</v>
      </c>
      <c r="Q23">
        <f t="shared" si="8"/>
        <v>0.17089042558529599</v>
      </c>
      <c r="R23">
        <f t="shared" si="9"/>
        <v>0.1072987700294675</v>
      </c>
      <c r="S23">
        <f t="shared" si="10"/>
        <v>214.77039371035588</v>
      </c>
      <c r="T23">
        <f t="shared" si="11"/>
        <v>36.526424717712416</v>
      </c>
      <c r="U23">
        <f t="shared" si="12"/>
        <v>36.015958064516099</v>
      </c>
      <c r="V23">
        <f t="shared" si="13"/>
        <v>5.9740272043526055</v>
      </c>
      <c r="W23">
        <f t="shared" si="14"/>
        <v>59.667235087528113</v>
      </c>
      <c r="X23">
        <f t="shared" si="15"/>
        <v>3.6283377718489751</v>
      </c>
      <c r="Y23">
        <f t="shared" si="16"/>
        <v>6.0809550945781714</v>
      </c>
      <c r="Z23">
        <f t="shared" si="17"/>
        <v>2.3456894325036304</v>
      </c>
      <c r="AA23">
        <f t="shared" si="18"/>
        <v>-182.47351610008977</v>
      </c>
      <c r="AB23">
        <f t="shared" si="19"/>
        <v>51.572253129992625</v>
      </c>
      <c r="AC23">
        <f t="shared" si="20"/>
        <v>4.114882184977561</v>
      </c>
      <c r="AD23">
        <f t="shared" si="21"/>
        <v>87.9840129252363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52193.525589632976</v>
      </c>
      <c r="AJ23" t="s">
        <v>286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322</v>
      </c>
      <c r="AQ23">
        <v>714.64361538461503</v>
      </c>
      <c r="AR23">
        <v>1038.93</v>
      </c>
      <c r="AS23">
        <f t="shared" si="27"/>
        <v>0.31213497022454351</v>
      </c>
      <c r="AT23">
        <v>0.5</v>
      </c>
      <c r="AU23">
        <f t="shared" si="28"/>
        <v>1095.8961695947901</v>
      </c>
      <c r="AV23">
        <f t="shared" si="29"/>
        <v>12.699653960597356</v>
      </c>
      <c r="AW23">
        <f t="shared" si="30"/>
        <v>171.03375913283054</v>
      </c>
      <c r="AX23">
        <f t="shared" si="31"/>
        <v>0.99841182755334812</v>
      </c>
      <c r="AY23">
        <f t="shared" si="32"/>
        <v>1.2115565150047861E-2</v>
      </c>
      <c r="AZ23">
        <f t="shared" si="33"/>
        <v>2.1398458028933609</v>
      </c>
      <c r="BA23" t="s">
        <v>323</v>
      </c>
      <c r="BB23">
        <v>1.65</v>
      </c>
      <c r="BC23">
        <f t="shared" si="34"/>
        <v>1037.28</v>
      </c>
      <c r="BD23">
        <f t="shared" si="35"/>
        <v>0.31263148293169157</v>
      </c>
      <c r="BE23">
        <f t="shared" si="36"/>
        <v>0.68185791444686739</v>
      </c>
      <c r="BF23">
        <f t="shared" si="37"/>
        <v>1.0025762861810898</v>
      </c>
      <c r="BG23">
        <f t="shared" si="38"/>
        <v>0.8729864579784109</v>
      </c>
      <c r="BH23">
        <f t="shared" si="39"/>
        <v>1300.01322580645</v>
      </c>
      <c r="BI23">
        <f t="shared" si="40"/>
        <v>1095.8961695947901</v>
      </c>
      <c r="BJ23">
        <f t="shared" si="41"/>
        <v>0.84298847722488524</v>
      </c>
      <c r="BK23">
        <f t="shared" si="42"/>
        <v>0.19597695444977026</v>
      </c>
      <c r="BL23">
        <v>6</v>
      </c>
      <c r="BM23">
        <v>0.5</v>
      </c>
      <c r="BN23" t="s">
        <v>289</v>
      </c>
      <c r="BO23">
        <v>2</v>
      </c>
      <c r="BP23">
        <v>1604001867.5999999</v>
      </c>
      <c r="BQ23">
        <v>382.74390322580598</v>
      </c>
      <c r="BR23">
        <v>399.88241935483899</v>
      </c>
      <c r="BS23">
        <v>35.684032258064498</v>
      </c>
      <c r="BT23">
        <v>30.896364516129001</v>
      </c>
      <c r="BU23">
        <v>381.06645161290299</v>
      </c>
      <c r="BV23">
        <v>35.274129032258102</v>
      </c>
      <c r="BW23">
        <v>500.043580645161</v>
      </c>
      <c r="BX23">
        <v>101.629612903226</v>
      </c>
      <c r="BY23">
        <v>4.9977161290322598E-2</v>
      </c>
      <c r="BZ23">
        <v>36.339058064516102</v>
      </c>
      <c r="CA23">
        <v>36.015958064516099</v>
      </c>
      <c r="CB23">
        <v>999.9</v>
      </c>
      <c r="CC23">
        <v>0</v>
      </c>
      <c r="CD23">
        <v>0</v>
      </c>
      <c r="CE23">
        <v>10015.4190322581</v>
      </c>
      <c r="CF23">
        <v>0</v>
      </c>
      <c r="CG23">
        <v>32.865761935483903</v>
      </c>
      <c r="CH23">
        <v>1300.01322580645</v>
      </c>
      <c r="CI23">
        <v>0.900000225806452</v>
      </c>
      <c r="CJ23">
        <v>0.100000725806452</v>
      </c>
      <c r="CK23">
        <v>0</v>
      </c>
      <c r="CL23">
        <v>714.84893548387095</v>
      </c>
      <c r="CM23">
        <v>4.9993800000000004</v>
      </c>
      <c r="CN23">
        <v>9283.5716129032207</v>
      </c>
      <c r="CO23">
        <v>10364.109677419399</v>
      </c>
      <c r="CP23">
        <v>46.795999999999999</v>
      </c>
      <c r="CQ23">
        <v>49.03</v>
      </c>
      <c r="CR23">
        <v>47.370935483871001</v>
      </c>
      <c r="CS23">
        <v>49.170999999999999</v>
      </c>
      <c r="CT23">
        <v>49.186999999999998</v>
      </c>
      <c r="CU23">
        <v>1165.51129032258</v>
      </c>
      <c r="CV23">
        <v>129.50193548387099</v>
      </c>
      <c r="CW23">
        <v>0</v>
      </c>
      <c r="CX23">
        <v>110</v>
      </c>
      <c r="CY23">
        <v>0</v>
      </c>
      <c r="CZ23">
        <v>714.64361538461503</v>
      </c>
      <c r="DA23">
        <v>-26.468512807090899</v>
      </c>
      <c r="DB23">
        <v>-311.84923007604101</v>
      </c>
      <c r="DC23">
        <v>9283.5665384615404</v>
      </c>
      <c r="DD23">
        <v>15</v>
      </c>
      <c r="DE23">
        <v>1604001686.5999999</v>
      </c>
      <c r="DF23" t="s">
        <v>319</v>
      </c>
      <c r="DG23">
        <v>1604001682.5999999</v>
      </c>
      <c r="DH23">
        <v>1604001686.5999999</v>
      </c>
      <c r="DI23">
        <v>1</v>
      </c>
      <c r="DJ23">
        <v>0.40899999999999997</v>
      </c>
      <c r="DK23">
        <v>0.24299999999999999</v>
      </c>
      <c r="DL23">
        <v>1.6779999999999999</v>
      </c>
      <c r="DM23">
        <v>0.41</v>
      </c>
      <c r="DN23">
        <v>395</v>
      </c>
      <c r="DO23">
        <v>32</v>
      </c>
      <c r="DP23">
        <v>0.28999999999999998</v>
      </c>
      <c r="DQ23">
        <v>0.03</v>
      </c>
      <c r="DR23">
        <v>12.7034694743357</v>
      </c>
      <c r="DS23">
        <v>-0.45623276997405099</v>
      </c>
      <c r="DT23">
        <v>3.9591732214579803E-2</v>
      </c>
      <c r="DU23">
        <v>1</v>
      </c>
      <c r="DV23">
        <v>-17.140974193548399</v>
      </c>
      <c r="DW23">
        <v>0.33523064516134599</v>
      </c>
      <c r="DX23">
        <v>3.6474896075307302E-2</v>
      </c>
      <c r="DY23">
        <v>0</v>
      </c>
      <c r="DZ23">
        <v>4.7840761290322602</v>
      </c>
      <c r="EA23">
        <v>0.42508838709676</v>
      </c>
      <c r="EB23">
        <v>3.1982487110757997E-2</v>
      </c>
      <c r="EC23">
        <v>0</v>
      </c>
      <c r="ED23">
        <v>1</v>
      </c>
      <c r="EE23">
        <v>3</v>
      </c>
      <c r="EF23" t="s">
        <v>308</v>
      </c>
      <c r="EG23">
        <v>100</v>
      </c>
      <c r="EH23">
        <v>100</v>
      </c>
      <c r="EI23">
        <v>1.6779999999999999</v>
      </c>
      <c r="EJ23">
        <v>0.40989999999999999</v>
      </c>
      <c r="EK23">
        <v>1.6775500000000501</v>
      </c>
      <c r="EL23">
        <v>0</v>
      </c>
      <c r="EM23">
        <v>0</v>
      </c>
      <c r="EN23">
        <v>0</v>
      </c>
      <c r="EO23">
        <v>0.40991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3.2</v>
      </c>
      <c r="EX23">
        <v>3.1</v>
      </c>
      <c r="EY23">
        <v>2</v>
      </c>
      <c r="EZ23">
        <v>490.85300000000001</v>
      </c>
      <c r="FA23">
        <v>558.64400000000001</v>
      </c>
      <c r="FB23">
        <v>35.348599999999998</v>
      </c>
      <c r="FC23">
        <v>32.950400000000002</v>
      </c>
      <c r="FD23">
        <v>29.999600000000001</v>
      </c>
      <c r="FE23">
        <v>32.502099999999999</v>
      </c>
      <c r="FF23">
        <v>32.549900000000001</v>
      </c>
      <c r="FG23">
        <v>20.518000000000001</v>
      </c>
      <c r="FH23">
        <v>0</v>
      </c>
      <c r="FI23">
        <v>100</v>
      </c>
      <c r="FJ23">
        <v>-999.9</v>
      </c>
      <c r="FK23">
        <v>400</v>
      </c>
      <c r="FL23">
        <v>34.713700000000003</v>
      </c>
      <c r="FM23">
        <v>101.404</v>
      </c>
      <c r="FN23">
        <v>100.748</v>
      </c>
    </row>
    <row r="24" spans="1:170" x14ac:dyDescent="0.25">
      <c r="A24">
        <v>8</v>
      </c>
      <c r="B24">
        <v>1604001988.0999999</v>
      </c>
      <c r="C24">
        <v>1192.0999999046301</v>
      </c>
      <c r="D24" t="s">
        <v>324</v>
      </c>
      <c r="E24" t="s">
        <v>325</v>
      </c>
      <c r="F24" t="s">
        <v>326</v>
      </c>
      <c r="G24" t="s">
        <v>327</v>
      </c>
      <c r="H24">
        <v>1604001980.0999999</v>
      </c>
      <c r="I24">
        <f t="shared" si="0"/>
        <v>3.7916687841248061E-3</v>
      </c>
      <c r="J24">
        <f t="shared" si="1"/>
        <v>13.458790303422727</v>
      </c>
      <c r="K24">
        <f t="shared" si="2"/>
        <v>382.02993548387099</v>
      </c>
      <c r="L24">
        <f t="shared" si="3"/>
        <v>235.43806147575557</v>
      </c>
      <c r="M24">
        <f t="shared" si="4"/>
        <v>23.937854207367906</v>
      </c>
      <c r="N24">
        <f t="shared" si="5"/>
        <v>38.842389548831648</v>
      </c>
      <c r="O24">
        <f t="shared" si="6"/>
        <v>0.16387910287371471</v>
      </c>
      <c r="P24">
        <f t="shared" si="7"/>
        <v>2.9546937806255631</v>
      </c>
      <c r="Q24">
        <f t="shared" si="8"/>
        <v>0.15899182184749425</v>
      </c>
      <c r="R24">
        <f t="shared" si="9"/>
        <v>9.979685072616494E-2</v>
      </c>
      <c r="S24">
        <f t="shared" si="10"/>
        <v>214.76779238856651</v>
      </c>
      <c r="T24">
        <f t="shared" si="11"/>
        <v>36.462948096228196</v>
      </c>
      <c r="U24">
        <f t="shared" si="12"/>
        <v>35.643803225806501</v>
      </c>
      <c r="V24">
        <f t="shared" si="13"/>
        <v>5.8528923320967881</v>
      </c>
      <c r="W24">
        <f t="shared" si="14"/>
        <v>58.706561685481859</v>
      </c>
      <c r="X24">
        <f t="shared" si="15"/>
        <v>3.5401617733763819</v>
      </c>
      <c r="Y24">
        <f t="shared" si="16"/>
        <v>6.0302659051004586</v>
      </c>
      <c r="Z24">
        <f t="shared" si="17"/>
        <v>2.3127305587204061</v>
      </c>
      <c r="AA24">
        <f t="shared" si="18"/>
        <v>-167.21259337990395</v>
      </c>
      <c r="AB24">
        <f t="shared" si="19"/>
        <v>86.450097462076457</v>
      </c>
      <c r="AC24">
        <f t="shared" si="20"/>
        <v>6.8941735102803161</v>
      </c>
      <c r="AD24">
        <f t="shared" si="21"/>
        <v>140.89946998101934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52048.953032361809</v>
      </c>
      <c r="AJ24" t="s">
        <v>286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328</v>
      </c>
      <c r="AQ24">
        <v>918.03948000000003</v>
      </c>
      <c r="AR24">
        <v>1308.04</v>
      </c>
      <c r="AS24">
        <f t="shared" si="27"/>
        <v>0.2981564172349469</v>
      </c>
      <c r="AT24">
        <v>0.5</v>
      </c>
      <c r="AU24">
        <f t="shared" si="28"/>
        <v>1095.8816321828651</v>
      </c>
      <c r="AV24">
        <f t="shared" si="29"/>
        <v>13.458790303422727</v>
      </c>
      <c r="AW24">
        <f t="shared" si="30"/>
        <v>163.37207058261447</v>
      </c>
      <c r="AX24">
        <f t="shared" si="31"/>
        <v>0.99795877801902078</v>
      </c>
      <c r="AY24">
        <f t="shared" si="32"/>
        <v>1.2808443330946105E-2</v>
      </c>
      <c r="AZ24">
        <f t="shared" si="33"/>
        <v>1.4938686890309165</v>
      </c>
      <c r="BA24" t="s">
        <v>329</v>
      </c>
      <c r="BB24">
        <v>2.67</v>
      </c>
      <c r="BC24">
        <f t="shared" si="34"/>
        <v>1305.3699999999999</v>
      </c>
      <c r="BD24">
        <f t="shared" si="35"/>
        <v>0.29876626550326724</v>
      </c>
      <c r="BE24">
        <f t="shared" si="36"/>
        <v>0.59950727278863358</v>
      </c>
      <c r="BF24">
        <f t="shared" si="37"/>
        <v>0.65815865886397018</v>
      </c>
      <c r="BG24">
        <f t="shared" si="38"/>
        <v>0.76731235334913717</v>
      </c>
      <c r="BH24">
        <f t="shared" si="39"/>
        <v>1299.99580645161</v>
      </c>
      <c r="BI24">
        <f t="shared" si="40"/>
        <v>1095.8816321828651</v>
      </c>
      <c r="BJ24">
        <f t="shared" si="41"/>
        <v>0.84298859022793116</v>
      </c>
      <c r="BK24">
        <f t="shared" si="42"/>
        <v>0.19597718045586252</v>
      </c>
      <c r="BL24">
        <v>6</v>
      </c>
      <c r="BM24">
        <v>0.5</v>
      </c>
      <c r="BN24" t="s">
        <v>289</v>
      </c>
      <c r="BO24">
        <v>2</v>
      </c>
      <c r="BP24">
        <v>1604001980.0999999</v>
      </c>
      <c r="BQ24">
        <v>382.02993548387099</v>
      </c>
      <c r="BR24">
        <v>399.920064516129</v>
      </c>
      <c r="BS24">
        <v>34.818861290322602</v>
      </c>
      <c r="BT24">
        <v>30.426954838709701</v>
      </c>
      <c r="BU24">
        <v>380.352225806452</v>
      </c>
      <c r="BV24">
        <v>34.408961290322601</v>
      </c>
      <c r="BW24">
        <v>499.96245161290301</v>
      </c>
      <c r="BX24">
        <v>101.625032258065</v>
      </c>
      <c r="BY24">
        <v>4.8648103225806399E-2</v>
      </c>
      <c r="BZ24">
        <v>36.186512903225797</v>
      </c>
      <c r="CA24">
        <v>35.643803225806501</v>
      </c>
      <c r="CB24">
        <v>999.9</v>
      </c>
      <c r="CC24">
        <v>0</v>
      </c>
      <c r="CD24">
        <v>0</v>
      </c>
      <c r="CE24">
        <v>9981.8322580645199</v>
      </c>
      <c r="CF24">
        <v>0</v>
      </c>
      <c r="CG24">
        <v>157.97970967741901</v>
      </c>
      <c r="CH24">
        <v>1299.99580645161</v>
      </c>
      <c r="CI24">
        <v>0.89999670967741896</v>
      </c>
      <c r="CJ24">
        <v>0.100003741935484</v>
      </c>
      <c r="CK24">
        <v>0</v>
      </c>
      <c r="CL24">
        <v>920.64222580645105</v>
      </c>
      <c r="CM24">
        <v>4.9993800000000004</v>
      </c>
      <c r="CN24">
        <v>11935.5258064516</v>
      </c>
      <c r="CO24">
        <v>10363.9709677419</v>
      </c>
      <c r="CP24">
        <v>46.377000000000002</v>
      </c>
      <c r="CQ24">
        <v>48.396999999999998</v>
      </c>
      <c r="CR24">
        <v>46.945129032258002</v>
      </c>
      <c r="CS24">
        <v>48.566064516129003</v>
      </c>
      <c r="CT24">
        <v>48.78</v>
      </c>
      <c r="CU24">
        <v>1165.49129032258</v>
      </c>
      <c r="CV24">
        <v>129.505161290323</v>
      </c>
      <c r="CW24">
        <v>0</v>
      </c>
      <c r="CX24">
        <v>111.700000047684</v>
      </c>
      <c r="CY24">
        <v>0</v>
      </c>
      <c r="CZ24">
        <v>918.03948000000003</v>
      </c>
      <c r="DA24">
        <v>-189.38384586640299</v>
      </c>
      <c r="DB24">
        <v>-2326.6076887900399</v>
      </c>
      <c r="DC24">
        <v>11903.552</v>
      </c>
      <c r="DD24">
        <v>15</v>
      </c>
      <c r="DE24">
        <v>1604001686.5999999</v>
      </c>
      <c r="DF24" t="s">
        <v>319</v>
      </c>
      <c r="DG24">
        <v>1604001682.5999999</v>
      </c>
      <c r="DH24">
        <v>1604001686.5999999</v>
      </c>
      <c r="DI24">
        <v>1</v>
      </c>
      <c r="DJ24">
        <v>0.40899999999999997</v>
      </c>
      <c r="DK24">
        <v>0.24299999999999999</v>
      </c>
      <c r="DL24">
        <v>1.6779999999999999</v>
      </c>
      <c r="DM24">
        <v>0.41</v>
      </c>
      <c r="DN24">
        <v>395</v>
      </c>
      <c r="DO24">
        <v>32</v>
      </c>
      <c r="DP24">
        <v>0.28999999999999998</v>
      </c>
      <c r="DQ24">
        <v>0.03</v>
      </c>
      <c r="DR24">
        <v>13.4621375560661</v>
      </c>
      <c r="DS24">
        <v>-0.237407479689418</v>
      </c>
      <c r="DT24">
        <v>2.3414836060755E-2</v>
      </c>
      <c r="DU24">
        <v>1</v>
      </c>
      <c r="DV24">
        <v>-17.890206451612901</v>
      </c>
      <c r="DW24">
        <v>-8.7851612903210599E-2</v>
      </c>
      <c r="DX24">
        <v>2.1630130351475901E-2</v>
      </c>
      <c r="DY24">
        <v>1</v>
      </c>
      <c r="DZ24">
        <v>4.3919145161290301</v>
      </c>
      <c r="EA24">
        <v>0.85129790322580401</v>
      </c>
      <c r="EB24">
        <v>6.3593457811152096E-2</v>
      </c>
      <c r="EC24">
        <v>0</v>
      </c>
      <c r="ED24">
        <v>2</v>
      </c>
      <c r="EE24">
        <v>3</v>
      </c>
      <c r="EF24" t="s">
        <v>330</v>
      </c>
      <c r="EG24">
        <v>100</v>
      </c>
      <c r="EH24">
        <v>100</v>
      </c>
      <c r="EI24">
        <v>1.6779999999999999</v>
      </c>
      <c r="EJ24">
        <v>0.41</v>
      </c>
      <c r="EK24">
        <v>1.6775500000000501</v>
      </c>
      <c r="EL24">
        <v>0</v>
      </c>
      <c r="EM24">
        <v>0</v>
      </c>
      <c r="EN24">
        <v>0</v>
      </c>
      <c r="EO24">
        <v>0.40991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5.0999999999999996</v>
      </c>
      <c r="EX24">
        <v>5</v>
      </c>
      <c r="EY24">
        <v>2</v>
      </c>
      <c r="EZ24">
        <v>494.137</v>
      </c>
      <c r="FA24">
        <v>557.15800000000002</v>
      </c>
      <c r="FB24">
        <v>35.285499999999999</v>
      </c>
      <c r="FC24">
        <v>32.7363</v>
      </c>
      <c r="FD24">
        <v>29.999199999999998</v>
      </c>
      <c r="FE24">
        <v>32.322099999999999</v>
      </c>
      <c r="FF24">
        <v>32.369</v>
      </c>
      <c r="FG24">
        <v>20.587900000000001</v>
      </c>
      <c r="FH24">
        <v>0</v>
      </c>
      <c r="FI24">
        <v>100</v>
      </c>
      <c r="FJ24">
        <v>-999.9</v>
      </c>
      <c r="FK24">
        <v>400</v>
      </c>
      <c r="FL24">
        <v>34.713700000000003</v>
      </c>
      <c r="FM24">
        <v>101.44</v>
      </c>
      <c r="FN24">
        <v>100.786</v>
      </c>
    </row>
    <row r="25" spans="1:170" x14ac:dyDescent="0.25">
      <c r="A25">
        <v>9</v>
      </c>
      <c r="B25">
        <v>1604002132.0999999</v>
      </c>
      <c r="C25">
        <v>1336.0999999046301</v>
      </c>
      <c r="D25" t="s">
        <v>331</v>
      </c>
      <c r="E25" t="s">
        <v>332</v>
      </c>
      <c r="F25" t="s">
        <v>326</v>
      </c>
      <c r="G25" t="s">
        <v>327</v>
      </c>
      <c r="H25">
        <v>1604002124.0999999</v>
      </c>
      <c r="I25">
        <f t="shared" si="0"/>
        <v>5.0354055239273943E-3</v>
      </c>
      <c r="J25">
        <f t="shared" si="1"/>
        <v>16.753010318196559</v>
      </c>
      <c r="K25">
        <f t="shared" si="2"/>
        <v>377.59241935483902</v>
      </c>
      <c r="L25">
        <f t="shared" si="3"/>
        <v>250.87042566932817</v>
      </c>
      <c r="M25">
        <f t="shared" si="4"/>
        <v>25.506084263262643</v>
      </c>
      <c r="N25">
        <f t="shared" si="5"/>
        <v>38.389953855813218</v>
      </c>
      <c r="O25">
        <f t="shared" si="6"/>
        <v>0.24044095734990034</v>
      </c>
      <c r="P25">
        <f t="shared" si="7"/>
        <v>2.9534304331005514</v>
      </c>
      <c r="Q25">
        <f t="shared" si="8"/>
        <v>0.23007157262305225</v>
      </c>
      <c r="R25">
        <f t="shared" si="9"/>
        <v>0.14468911374933557</v>
      </c>
      <c r="S25">
        <f t="shared" si="10"/>
        <v>214.76646269238276</v>
      </c>
      <c r="T25">
        <f t="shared" si="11"/>
        <v>35.967034211880048</v>
      </c>
      <c r="U25">
        <f t="shared" si="12"/>
        <v>35.348922580645201</v>
      </c>
      <c r="V25">
        <f t="shared" si="13"/>
        <v>5.7584308863927758</v>
      </c>
      <c r="W25">
        <f t="shared" si="14"/>
        <v>60.886085896182642</v>
      </c>
      <c r="X25">
        <f t="shared" si="15"/>
        <v>3.6360525095874756</v>
      </c>
      <c r="Y25">
        <f t="shared" si="16"/>
        <v>5.9718939985522113</v>
      </c>
      <c r="Z25">
        <f t="shared" si="17"/>
        <v>2.1223783768053002</v>
      </c>
      <c r="AA25">
        <f t="shared" si="18"/>
        <v>-222.06138360519807</v>
      </c>
      <c r="AB25">
        <f t="shared" si="19"/>
        <v>105.17450162850704</v>
      </c>
      <c r="AC25">
        <f t="shared" si="20"/>
        <v>8.3717738125738581</v>
      </c>
      <c r="AD25">
        <f t="shared" si="21"/>
        <v>106.25135452826558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52042.84049773169</v>
      </c>
      <c r="AJ25" t="s">
        <v>286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333</v>
      </c>
      <c r="AQ25">
        <v>841.98756000000003</v>
      </c>
      <c r="AR25">
        <v>0.38</v>
      </c>
      <c r="AS25">
        <f t="shared" si="27"/>
        <v>-2214.7567368421055</v>
      </c>
      <c r="AT25">
        <v>0.5</v>
      </c>
      <c r="AU25">
        <f t="shared" si="28"/>
        <v>1095.8753225054459</v>
      </c>
      <c r="AV25">
        <f t="shared" si="29"/>
        <v>16.753010318196559</v>
      </c>
      <c r="AW25">
        <f t="shared" si="30"/>
        <v>-1213548.6266289756</v>
      </c>
      <c r="AX25">
        <f t="shared" si="31"/>
        <v>-7.7631578947368425</v>
      </c>
      <c r="AY25">
        <f t="shared" si="32"/>
        <v>1.5814534228574765E-2</v>
      </c>
      <c r="AZ25">
        <f t="shared" si="33"/>
        <v>8583.4210526315783</v>
      </c>
      <c r="BA25" t="s">
        <v>334</v>
      </c>
      <c r="BB25">
        <v>3.33</v>
      </c>
      <c r="BC25">
        <f t="shared" si="34"/>
        <v>-2.95</v>
      </c>
      <c r="BD25">
        <f t="shared" si="35"/>
        <v>285.29069830508473</v>
      </c>
      <c r="BE25">
        <f t="shared" si="36"/>
        <v>1.0009052550824702</v>
      </c>
      <c r="BF25">
        <f t="shared" si="37"/>
        <v>1.1769139718553485</v>
      </c>
      <c r="BG25">
        <f t="shared" si="38"/>
        <v>1.2808042327275186</v>
      </c>
      <c r="BH25">
        <f t="shared" si="39"/>
        <v>1299.9883870967701</v>
      </c>
      <c r="BI25">
        <f t="shared" si="40"/>
        <v>1095.8753225054459</v>
      </c>
      <c r="BJ25">
        <f t="shared" si="41"/>
        <v>0.84298854773067278</v>
      </c>
      <c r="BK25">
        <f t="shared" si="42"/>
        <v>0.1959770954613457</v>
      </c>
      <c r="BL25">
        <v>6</v>
      </c>
      <c r="BM25">
        <v>0.5</v>
      </c>
      <c r="BN25" t="s">
        <v>289</v>
      </c>
      <c r="BO25">
        <v>2</v>
      </c>
      <c r="BP25">
        <v>1604002124.0999999</v>
      </c>
      <c r="BQ25">
        <v>377.59241935483902</v>
      </c>
      <c r="BR25">
        <v>399.97916129032302</v>
      </c>
      <c r="BS25">
        <v>35.763154838709703</v>
      </c>
      <c r="BT25">
        <v>29.936367741935499</v>
      </c>
      <c r="BU25">
        <v>375.91500000000002</v>
      </c>
      <c r="BV25">
        <v>35.3532516129032</v>
      </c>
      <c r="BW25">
        <v>499.96577419354799</v>
      </c>
      <c r="BX25">
        <v>101.619677419355</v>
      </c>
      <c r="BY25">
        <v>5.0673700000000002E-2</v>
      </c>
      <c r="BZ25">
        <v>36.009461290322598</v>
      </c>
      <c r="CA25">
        <v>35.348922580645201</v>
      </c>
      <c r="CB25">
        <v>999.9</v>
      </c>
      <c r="CC25">
        <v>0</v>
      </c>
      <c r="CD25">
        <v>0</v>
      </c>
      <c r="CE25">
        <v>9975.2029032258106</v>
      </c>
      <c r="CF25">
        <v>0</v>
      </c>
      <c r="CG25">
        <v>167.615096774194</v>
      </c>
      <c r="CH25">
        <v>1299.9883870967701</v>
      </c>
      <c r="CI25">
        <v>0.89999990322580603</v>
      </c>
      <c r="CJ25">
        <v>0.100000212903226</v>
      </c>
      <c r="CK25">
        <v>0</v>
      </c>
      <c r="CL25">
        <v>842.70264516128998</v>
      </c>
      <c r="CM25">
        <v>4.9993800000000004</v>
      </c>
      <c r="CN25">
        <v>10928.0903225806</v>
      </c>
      <c r="CO25">
        <v>10363.916129032301</v>
      </c>
      <c r="CP25">
        <v>45.887</v>
      </c>
      <c r="CQ25">
        <v>47.741870967741903</v>
      </c>
      <c r="CR25">
        <v>46.427</v>
      </c>
      <c r="CS25">
        <v>48</v>
      </c>
      <c r="CT25">
        <v>48.308</v>
      </c>
      <c r="CU25">
        <v>1165.4864516129001</v>
      </c>
      <c r="CV25">
        <v>129.502580645161</v>
      </c>
      <c r="CW25">
        <v>0</v>
      </c>
      <c r="CX25">
        <v>143</v>
      </c>
      <c r="CY25">
        <v>0</v>
      </c>
      <c r="CZ25">
        <v>841.98756000000003</v>
      </c>
      <c r="DA25">
        <v>-62.893846264097299</v>
      </c>
      <c r="DB25">
        <v>-806.98461663533601</v>
      </c>
      <c r="DC25">
        <v>10918.904</v>
      </c>
      <c r="DD25">
        <v>15</v>
      </c>
      <c r="DE25">
        <v>1604001686.5999999</v>
      </c>
      <c r="DF25" t="s">
        <v>319</v>
      </c>
      <c r="DG25">
        <v>1604001682.5999999</v>
      </c>
      <c r="DH25">
        <v>1604001686.5999999</v>
      </c>
      <c r="DI25">
        <v>1</v>
      </c>
      <c r="DJ25">
        <v>0.40899999999999997</v>
      </c>
      <c r="DK25">
        <v>0.24299999999999999</v>
      </c>
      <c r="DL25">
        <v>1.6779999999999999</v>
      </c>
      <c r="DM25">
        <v>0.41</v>
      </c>
      <c r="DN25">
        <v>395</v>
      </c>
      <c r="DO25">
        <v>32</v>
      </c>
      <c r="DP25">
        <v>0.28999999999999998</v>
      </c>
      <c r="DQ25">
        <v>0.03</v>
      </c>
      <c r="DR25">
        <v>16.752048850476999</v>
      </c>
      <c r="DS25">
        <v>-0.42478528088356798</v>
      </c>
      <c r="DT25">
        <v>4.0453069549511597E-2</v>
      </c>
      <c r="DU25">
        <v>1</v>
      </c>
      <c r="DV25">
        <v>-22.3866193548387</v>
      </c>
      <c r="DW25">
        <v>0.15627096774201801</v>
      </c>
      <c r="DX25">
        <v>3.9091888601377203E-2</v>
      </c>
      <c r="DY25">
        <v>1</v>
      </c>
      <c r="DZ25">
        <v>5.8267893548387102</v>
      </c>
      <c r="EA25">
        <v>0.75966725806450697</v>
      </c>
      <c r="EB25">
        <v>5.6935927935762499E-2</v>
      </c>
      <c r="EC25">
        <v>0</v>
      </c>
      <c r="ED25">
        <v>2</v>
      </c>
      <c r="EE25">
        <v>3</v>
      </c>
      <c r="EF25" t="s">
        <v>330</v>
      </c>
      <c r="EG25">
        <v>100</v>
      </c>
      <c r="EH25">
        <v>100</v>
      </c>
      <c r="EI25">
        <v>1.6779999999999999</v>
      </c>
      <c r="EJ25">
        <v>0.40989999999999999</v>
      </c>
      <c r="EK25">
        <v>1.6775500000000501</v>
      </c>
      <c r="EL25">
        <v>0</v>
      </c>
      <c r="EM25">
        <v>0</v>
      </c>
      <c r="EN25">
        <v>0</v>
      </c>
      <c r="EO25">
        <v>0.40991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7.5</v>
      </c>
      <c r="EX25">
        <v>7.4</v>
      </c>
      <c r="EY25">
        <v>2</v>
      </c>
      <c r="EZ25">
        <v>498.32299999999998</v>
      </c>
      <c r="FA25">
        <v>556.41</v>
      </c>
      <c r="FB25">
        <v>35.192599999999999</v>
      </c>
      <c r="FC25">
        <v>32.297400000000003</v>
      </c>
      <c r="FD25">
        <v>29.999099999999999</v>
      </c>
      <c r="FE25">
        <v>31.941400000000002</v>
      </c>
      <c r="FF25">
        <v>31.991299999999999</v>
      </c>
      <c r="FG25">
        <v>20.640899999999998</v>
      </c>
      <c r="FH25">
        <v>0</v>
      </c>
      <c r="FI25">
        <v>100</v>
      </c>
      <c r="FJ25">
        <v>-999.9</v>
      </c>
      <c r="FK25">
        <v>400</v>
      </c>
      <c r="FL25">
        <v>34.713700000000003</v>
      </c>
      <c r="FM25">
        <v>101.51</v>
      </c>
      <c r="FN25">
        <v>100.855</v>
      </c>
    </row>
    <row r="26" spans="1:170" x14ac:dyDescent="0.25">
      <c r="A26">
        <v>10</v>
      </c>
      <c r="B26">
        <v>1604002276.5999999</v>
      </c>
      <c r="C26">
        <v>1480.5999999046301</v>
      </c>
      <c r="D26" t="s">
        <v>335</v>
      </c>
      <c r="E26" t="s">
        <v>336</v>
      </c>
      <c r="F26" t="s">
        <v>294</v>
      </c>
      <c r="G26" t="s">
        <v>337</v>
      </c>
      <c r="H26">
        <v>1604002268.8499999</v>
      </c>
      <c r="I26">
        <f t="shared" si="0"/>
        <v>3.3950818807270806E-3</v>
      </c>
      <c r="J26">
        <f t="shared" si="1"/>
        <v>10.41390826451952</v>
      </c>
      <c r="K26">
        <f t="shared" si="2"/>
        <v>385.90986666666703</v>
      </c>
      <c r="L26">
        <f t="shared" si="3"/>
        <v>256.90073194895768</v>
      </c>
      <c r="M26">
        <f t="shared" si="4"/>
        <v>26.120164536648915</v>
      </c>
      <c r="N26">
        <f t="shared" si="5"/>
        <v>39.237059144122398</v>
      </c>
      <c r="O26">
        <f t="shared" si="6"/>
        <v>0.14603355801836596</v>
      </c>
      <c r="P26">
        <f t="shared" si="7"/>
        <v>2.9581141731457894</v>
      </c>
      <c r="Q26">
        <f t="shared" si="8"/>
        <v>0.14214347621142609</v>
      </c>
      <c r="R26">
        <f t="shared" si="9"/>
        <v>8.9180549871479803E-2</v>
      </c>
      <c r="S26">
        <f t="shared" si="10"/>
        <v>214.77008291160985</v>
      </c>
      <c r="T26">
        <f t="shared" si="11"/>
        <v>36.056333021692737</v>
      </c>
      <c r="U26">
        <f t="shared" si="12"/>
        <v>35.260636666666699</v>
      </c>
      <c r="V26">
        <f t="shared" si="13"/>
        <v>5.7304085136876806</v>
      </c>
      <c r="W26">
        <f t="shared" si="14"/>
        <v>58.169361541611323</v>
      </c>
      <c r="X26">
        <f t="shared" si="15"/>
        <v>3.4111041448579362</v>
      </c>
      <c r="Y26">
        <f t="shared" si="16"/>
        <v>5.8640907420271589</v>
      </c>
      <c r="Z26">
        <f t="shared" si="17"/>
        <v>2.3193043688297443</v>
      </c>
      <c r="AA26">
        <f t="shared" si="18"/>
        <v>-149.72311094006426</v>
      </c>
      <c r="AB26">
        <f t="shared" si="19"/>
        <v>66.637820166806591</v>
      </c>
      <c r="AC26">
        <f t="shared" si="20"/>
        <v>5.2851121310580353</v>
      </c>
      <c r="AD26">
        <f t="shared" si="21"/>
        <v>136.96990426941022</v>
      </c>
      <c r="AE26">
        <v>25</v>
      </c>
      <c r="AF26">
        <v>5</v>
      </c>
      <c r="AG26">
        <f t="shared" si="22"/>
        <v>1</v>
      </c>
      <c r="AH26">
        <f t="shared" si="23"/>
        <v>0</v>
      </c>
      <c r="AI26">
        <f t="shared" si="24"/>
        <v>52231.756183938625</v>
      </c>
      <c r="AJ26" t="s">
        <v>286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338</v>
      </c>
      <c r="AQ26">
        <v>735.34965384615396</v>
      </c>
      <c r="AR26">
        <v>0.72</v>
      </c>
      <c r="AS26">
        <f t="shared" si="27"/>
        <v>-1020.3189636752138</v>
      </c>
      <c r="AT26">
        <v>0.5</v>
      </c>
      <c r="AU26">
        <f t="shared" si="28"/>
        <v>1095.8968408566359</v>
      </c>
      <c r="AV26">
        <f t="shared" si="29"/>
        <v>10.41390826451952</v>
      </c>
      <c r="AW26">
        <f t="shared" si="30"/>
        <v>-559082.16447889176</v>
      </c>
      <c r="AX26">
        <f t="shared" si="31"/>
        <v>-0.70833333333333337</v>
      </c>
      <c r="AY26">
        <f t="shared" si="32"/>
        <v>1.0029827018886042E-2</v>
      </c>
      <c r="AZ26">
        <f t="shared" si="33"/>
        <v>4529.666666666667</v>
      </c>
      <c r="BA26" t="s">
        <v>339</v>
      </c>
      <c r="BB26">
        <v>1.23</v>
      </c>
      <c r="BC26">
        <f t="shared" si="34"/>
        <v>-0.51</v>
      </c>
      <c r="BD26">
        <f t="shared" si="35"/>
        <v>1440.4503016591252</v>
      </c>
      <c r="BE26">
        <f t="shared" si="36"/>
        <v>1.0001564009384056</v>
      </c>
      <c r="BF26">
        <f t="shared" si="37"/>
        <v>1.0278034813341601</v>
      </c>
      <c r="BG26">
        <f t="shared" si="38"/>
        <v>1.2806707215403688</v>
      </c>
      <c r="BH26">
        <f t="shared" si="39"/>
        <v>1300.0143333333299</v>
      </c>
      <c r="BI26">
        <f t="shared" si="40"/>
        <v>1095.8968408566359</v>
      </c>
      <c r="BJ26">
        <f t="shared" si="41"/>
        <v>0.84298827540360866</v>
      </c>
      <c r="BK26">
        <f t="shared" si="42"/>
        <v>0.19597655080721768</v>
      </c>
      <c r="BL26">
        <v>6</v>
      </c>
      <c r="BM26">
        <v>0.5</v>
      </c>
      <c r="BN26" t="s">
        <v>289</v>
      </c>
      <c r="BO26">
        <v>2</v>
      </c>
      <c r="BP26">
        <v>1604002268.8499999</v>
      </c>
      <c r="BQ26">
        <v>385.90986666666703</v>
      </c>
      <c r="BR26">
        <v>399.97816666666699</v>
      </c>
      <c r="BS26">
        <v>33.5493733333333</v>
      </c>
      <c r="BT26">
        <v>29.612133333333301</v>
      </c>
      <c r="BU26">
        <v>384.23236666666702</v>
      </c>
      <c r="BV26">
        <v>33.139473333333299</v>
      </c>
      <c r="BW26">
        <v>500.0222</v>
      </c>
      <c r="BX26">
        <v>101.6247</v>
      </c>
      <c r="BY26">
        <v>4.9453820000000002E-2</v>
      </c>
      <c r="BZ26">
        <v>35.6784866666667</v>
      </c>
      <c r="CA26">
        <v>35.260636666666699</v>
      </c>
      <c r="CB26">
        <v>999.9</v>
      </c>
      <c r="CC26">
        <v>0</v>
      </c>
      <c r="CD26">
        <v>0</v>
      </c>
      <c r="CE26">
        <v>10001.2543333333</v>
      </c>
      <c r="CF26">
        <v>0</v>
      </c>
      <c r="CG26">
        <v>50.958196666666701</v>
      </c>
      <c r="CH26">
        <v>1300.0143333333299</v>
      </c>
      <c r="CI26">
        <v>0.90000480000000005</v>
      </c>
      <c r="CJ26">
        <v>9.9995379999999995E-2</v>
      </c>
      <c r="CK26">
        <v>0</v>
      </c>
      <c r="CL26">
        <v>735.62516666666704</v>
      </c>
      <c r="CM26">
        <v>4.9993800000000004</v>
      </c>
      <c r="CN26">
        <v>9560.2136666666702</v>
      </c>
      <c r="CO26">
        <v>10364.163333333299</v>
      </c>
      <c r="CP26">
        <v>45.8956666666666</v>
      </c>
      <c r="CQ26">
        <v>47.824666666666701</v>
      </c>
      <c r="CR26">
        <v>46.533066666666599</v>
      </c>
      <c r="CS26">
        <v>48.153933333333299</v>
      </c>
      <c r="CT26">
        <v>48.345599999999997</v>
      </c>
      <c r="CU26">
        <v>1165.5213333333299</v>
      </c>
      <c r="CV26">
        <v>129.493333333333</v>
      </c>
      <c r="CW26">
        <v>0</v>
      </c>
      <c r="CX26">
        <v>143.700000047684</v>
      </c>
      <c r="CY26">
        <v>0</v>
      </c>
      <c r="CZ26">
        <v>735.34965384615396</v>
      </c>
      <c r="DA26">
        <v>-61.568444376619397</v>
      </c>
      <c r="DB26">
        <v>-767.27760565974097</v>
      </c>
      <c r="DC26">
        <v>9556.80884615385</v>
      </c>
      <c r="DD26">
        <v>15</v>
      </c>
      <c r="DE26">
        <v>1604001686.5999999</v>
      </c>
      <c r="DF26" t="s">
        <v>319</v>
      </c>
      <c r="DG26">
        <v>1604001682.5999999</v>
      </c>
      <c r="DH26">
        <v>1604001686.5999999</v>
      </c>
      <c r="DI26">
        <v>1</v>
      </c>
      <c r="DJ26">
        <v>0.40899999999999997</v>
      </c>
      <c r="DK26">
        <v>0.24299999999999999</v>
      </c>
      <c r="DL26">
        <v>1.6779999999999999</v>
      </c>
      <c r="DM26">
        <v>0.41</v>
      </c>
      <c r="DN26">
        <v>395</v>
      </c>
      <c r="DO26">
        <v>32</v>
      </c>
      <c r="DP26">
        <v>0.28999999999999998</v>
      </c>
      <c r="DQ26">
        <v>0.03</v>
      </c>
      <c r="DR26">
        <v>10.408820624881701</v>
      </c>
      <c r="DS26">
        <v>-0.205994286273911</v>
      </c>
      <c r="DT26">
        <v>4.2537527627025201E-2</v>
      </c>
      <c r="DU26">
        <v>1</v>
      </c>
      <c r="DV26">
        <v>-14.059716129032299</v>
      </c>
      <c r="DW26">
        <v>-0.20159032258062301</v>
      </c>
      <c r="DX26">
        <v>5.0894210943841701E-2</v>
      </c>
      <c r="DY26">
        <v>0</v>
      </c>
      <c r="DZ26">
        <v>3.92468483870968</v>
      </c>
      <c r="EA26">
        <v>0.96101370967741995</v>
      </c>
      <c r="EB26">
        <v>7.2070647502472204E-2</v>
      </c>
      <c r="EC26">
        <v>0</v>
      </c>
      <c r="ED26">
        <v>1</v>
      </c>
      <c r="EE26">
        <v>3</v>
      </c>
      <c r="EF26" t="s">
        <v>308</v>
      </c>
      <c r="EG26">
        <v>100</v>
      </c>
      <c r="EH26">
        <v>100</v>
      </c>
      <c r="EI26">
        <v>1.6779999999999999</v>
      </c>
      <c r="EJ26">
        <v>0.40989999999999999</v>
      </c>
      <c r="EK26">
        <v>1.6775500000000501</v>
      </c>
      <c r="EL26">
        <v>0</v>
      </c>
      <c r="EM26">
        <v>0</v>
      </c>
      <c r="EN26">
        <v>0</v>
      </c>
      <c r="EO26">
        <v>0.40991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9.9</v>
      </c>
      <c r="EX26">
        <v>9.8000000000000007</v>
      </c>
      <c r="EY26">
        <v>2</v>
      </c>
      <c r="EZ26">
        <v>453.70699999999999</v>
      </c>
      <c r="FA26">
        <v>554.94000000000005</v>
      </c>
      <c r="FB26">
        <v>34.8994</v>
      </c>
      <c r="FC26">
        <v>31.8994</v>
      </c>
      <c r="FD26">
        <v>29.999300000000002</v>
      </c>
      <c r="FE26">
        <v>31.5609</v>
      </c>
      <c r="FF26">
        <v>31.614799999999999</v>
      </c>
      <c r="FG26">
        <v>20.673100000000002</v>
      </c>
      <c r="FH26">
        <v>0</v>
      </c>
      <c r="FI26">
        <v>100</v>
      </c>
      <c r="FJ26">
        <v>-999.9</v>
      </c>
      <c r="FK26">
        <v>400</v>
      </c>
      <c r="FL26">
        <v>34.713700000000003</v>
      </c>
      <c r="FM26">
        <v>101.58499999999999</v>
      </c>
      <c r="FN26">
        <v>100.91200000000001</v>
      </c>
    </row>
    <row r="27" spans="1:170" x14ac:dyDescent="0.25">
      <c r="A27">
        <v>11</v>
      </c>
      <c r="B27">
        <v>1604002385.5999999</v>
      </c>
      <c r="C27">
        <v>1589.5999999046301</v>
      </c>
      <c r="D27" t="s">
        <v>340</v>
      </c>
      <c r="E27" t="s">
        <v>341</v>
      </c>
      <c r="F27" t="s">
        <v>294</v>
      </c>
      <c r="G27" t="s">
        <v>337</v>
      </c>
      <c r="H27">
        <v>1604002377.5999999</v>
      </c>
      <c r="I27">
        <f t="shared" si="0"/>
        <v>2.3060020328886585E-3</v>
      </c>
      <c r="J27">
        <f t="shared" si="1"/>
        <v>8.0148151416777793</v>
      </c>
      <c r="K27">
        <f t="shared" si="2"/>
        <v>389.30670967741901</v>
      </c>
      <c r="L27">
        <f t="shared" si="3"/>
        <v>235.63447477329805</v>
      </c>
      <c r="M27">
        <f t="shared" si="4"/>
        <v>23.957221464766743</v>
      </c>
      <c r="N27">
        <f t="shared" si="5"/>
        <v>39.581250029032148</v>
      </c>
      <c r="O27">
        <f t="shared" si="6"/>
        <v>9.2299483009171429E-2</v>
      </c>
      <c r="P27">
        <f t="shared" si="7"/>
        <v>2.9571949102944926</v>
      </c>
      <c r="Q27">
        <f t="shared" si="8"/>
        <v>9.072841308825523E-2</v>
      </c>
      <c r="R27">
        <f t="shared" si="9"/>
        <v>5.6844185080132045E-2</v>
      </c>
      <c r="S27">
        <f t="shared" si="10"/>
        <v>214.76533440436046</v>
      </c>
      <c r="T27">
        <f t="shared" si="11"/>
        <v>36.340490931276435</v>
      </c>
      <c r="U27">
        <f t="shared" si="12"/>
        <v>35.259993548387101</v>
      </c>
      <c r="V27">
        <f t="shared" si="13"/>
        <v>5.7302048204093747</v>
      </c>
      <c r="W27">
        <f t="shared" si="14"/>
        <v>55.582891274627798</v>
      </c>
      <c r="X27">
        <f t="shared" si="15"/>
        <v>3.2603311658417589</v>
      </c>
      <c r="Y27">
        <f t="shared" si="16"/>
        <v>5.8657099173428904</v>
      </c>
      <c r="Z27">
        <f t="shared" si="17"/>
        <v>2.4698736545676159</v>
      </c>
      <c r="AA27">
        <f t="shared" si="18"/>
        <v>-101.69468965038985</v>
      </c>
      <c r="AB27">
        <f t="shared" si="19"/>
        <v>67.518395948412518</v>
      </c>
      <c r="AC27">
        <f t="shared" si="20"/>
        <v>5.356729915045185</v>
      </c>
      <c r="AD27">
        <f t="shared" si="21"/>
        <v>185.94577061742831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52204.705068079464</v>
      </c>
      <c r="AJ27" t="s">
        <v>286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342</v>
      </c>
      <c r="AQ27">
        <v>569.57443999999998</v>
      </c>
      <c r="AR27">
        <v>0.81</v>
      </c>
      <c r="AS27">
        <f t="shared" si="27"/>
        <v>-702.17832098765427</v>
      </c>
      <c r="AT27">
        <v>0.5</v>
      </c>
      <c r="AU27">
        <f t="shared" si="28"/>
        <v>1095.8705815339893</v>
      </c>
      <c r="AV27">
        <f t="shared" si="29"/>
        <v>8.0148151416777793</v>
      </c>
      <c r="AW27">
        <f t="shared" si="30"/>
        <v>-384748.28248065041</v>
      </c>
      <c r="AX27">
        <f t="shared" si="31"/>
        <v>0.90123456790123457</v>
      </c>
      <c r="AY27">
        <f t="shared" si="32"/>
        <v>7.8408552672946229E-3</v>
      </c>
      <c r="AZ27">
        <f t="shared" si="33"/>
        <v>4026.2592592592591</v>
      </c>
      <c r="BA27" t="s">
        <v>343</v>
      </c>
      <c r="BB27">
        <v>0.08</v>
      </c>
      <c r="BC27">
        <f t="shared" si="34"/>
        <v>0.73000000000000009</v>
      </c>
      <c r="BD27">
        <f t="shared" si="35"/>
        <v>-779.12936986301361</v>
      </c>
      <c r="BE27">
        <f t="shared" si="36"/>
        <v>0.99977621091354996</v>
      </c>
      <c r="BF27">
        <f t="shared" si="37"/>
        <v>0.7958454793895382</v>
      </c>
      <c r="BG27">
        <f t="shared" si="38"/>
        <v>1.2806353803437702</v>
      </c>
      <c r="BH27">
        <f t="shared" si="39"/>
        <v>1299.9829032258101</v>
      </c>
      <c r="BI27">
        <f t="shared" si="40"/>
        <v>1095.8705815339893</v>
      </c>
      <c r="BJ27">
        <f t="shared" si="41"/>
        <v>0.84298845685944679</v>
      </c>
      <c r="BK27">
        <f t="shared" si="42"/>
        <v>0.1959769137188937</v>
      </c>
      <c r="BL27">
        <v>6</v>
      </c>
      <c r="BM27">
        <v>0.5</v>
      </c>
      <c r="BN27" t="s">
        <v>289</v>
      </c>
      <c r="BO27">
        <v>2</v>
      </c>
      <c r="BP27">
        <v>1604002377.5999999</v>
      </c>
      <c r="BQ27">
        <v>389.30670967741901</v>
      </c>
      <c r="BR27">
        <v>400.00216129032299</v>
      </c>
      <c r="BS27">
        <v>32.067425806451602</v>
      </c>
      <c r="BT27">
        <v>29.388864516129001</v>
      </c>
      <c r="BU27">
        <v>387.62909677419401</v>
      </c>
      <c r="BV27">
        <v>31.657519354838701</v>
      </c>
      <c r="BW27">
        <v>499.98209677419402</v>
      </c>
      <c r="BX27">
        <v>101.620548387097</v>
      </c>
      <c r="BY27">
        <v>5.0573751612903201E-2</v>
      </c>
      <c r="BZ27">
        <v>35.6834967741935</v>
      </c>
      <c r="CA27">
        <v>35.259993548387101</v>
      </c>
      <c r="CB27">
        <v>999.9</v>
      </c>
      <c r="CC27">
        <v>0</v>
      </c>
      <c r="CD27">
        <v>0</v>
      </c>
      <c r="CE27">
        <v>9996.4490322580605</v>
      </c>
      <c r="CF27">
        <v>0</v>
      </c>
      <c r="CG27">
        <v>304.14293548387099</v>
      </c>
      <c r="CH27">
        <v>1299.9829032258101</v>
      </c>
      <c r="CI27">
        <v>0.89999964516129005</v>
      </c>
      <c r="CJ27">
        <v>0.100000412903226</v>
      </c>
      <c r="CK27">
        <v>0</v>
      </c>
      <c r="CL27">
        <v>569.75325806451599</v>
      </c>
      <c r="CM27">
        <v>4.9993800000000004</v>
      </c>
      <c r="CN27">
        <v>7480.8735483870996</v>
      </c>
      <c r="CO27">
        <v>10363.8870967742</v>
      </c>
      <c r="CP27">
        <v>46.463419354838699</v>
      </c>
      <c r="CQ27">
        <v>48.3809354838709</v>
      </c>
      <c r="CR27">
        <v>47.092483870967698</v>
      </c>
      <c r="CS27">
        <v>48.7296774193548</v>
      </c>
      <c r="CT27">
        <v>48.866870967741903</v>
      </c>
      <c r="CU27">
        <v>1165.4851612903201</v>
      </c>
      <c r="CV27">
        <v>129.49806451612901</v>
      </c>
      <c r="CW27">
        <v>0</v>
      </c>
      <c r="CX27">
        <v>108.200000047684</v>
      </c>
      <c r="CY27">
        <v>0</v>
      </c>
      <c r="CZ27">
        <v>569.57443999999998</v>
      </c>
      <c r="DA27">
        <v>-13.8702307623248</v>
      </c>
      <c r="DB27">
        <v>-159.90615356102799</v>
      </c>
      <c r="DC27">
        <v>7478.2647999999999</v>
      </c>
      <c r="DD27">
        <v>15</v>
      </c>
      <c r="DE27">
        <v>1604001686.5999999</v>
      </c>
      <c r="DF27" t="s">
        <v>319</v>
      </c>
      <c r="DG27">
        <v>1604001682.5999999</v>
      </c>
      <c r="DH27">
        <v>1604001686.5999999</v>
      </c>
      <c r="DI27">
        <v>1</v>
      </c>
      <c r="DJ27">
        <v>0.40899999999999997</v>
      </c>
      <c r="DK27">
        <v>0.24299999999999999</v>
      </c>
      <c r="DL27">
        <v>1.6779999999999999</v>
      </c>
      <c r="DM27">
        <v>0.41</v>
      </c>
      <c r="DN27">
        <v>395</v>
      </c>
      <c r="DO27">
        <v>32</v>
      </c>
      <c r="DP27">
        <v>0.28999999999999998</v>
      </c>
      <c r="DQ27">
        <v>0.03</v>
      </c>
      <c r="DR27">
        <v>8.0191092974325997</v>
      </c>
      <c r="DS27">
        <v>-0.206146892986489</v>
      </c>
      <c r="DT27">
        <v>3.5944102640179602E-2</v>
      </c>
      <c r="DU27">
        <v>1</v>
      </c>
      <c r="DV27">
        <v>-10.6965</v>
      </c>
      <c r="DW27">
        <v>-4.6775806451569403E-2</v>
      </c>
      <c r="DX27">
        <v>3.8193362030931599E-2</v>
      </c>
      <c r="DY27">
        <v>1</v>
      </c>
      <c r="DZ27">
        <v>2.6721251612903201</v>
      </c>
      <c r="EA27">
        <v>0.76349612903224895</v>
      </c>
      <c r="EB27">
        <v>5.7144641318548801E-2</v>
      </c>
      <c r="EC27">
        <v>0</v>
      </c>
      <c r="ED27">
        <v>2</v>
      </c>
      <c r="EE27">
        <v>3</v>
      </c>
      <c r="EF27" t="s">
        <v>330</v>
      </c>
      <c r="EG27">
        <v>100</v>
      </c>
      <c r="EH27">
        <v>100</v>
      </c>
      <c r="EI27">
        <v>1.6779999999999999</v>
      </c>
      <c r="EJ27">
        <v>0.40989999999999999</v>
      </c>
      <c r="EK27">
        <v>1.6775500000000501</v>
      </c>
      <c r="EL27">
        <v>0</v>
      </c>
      <c r="EM27">
        <v>0</v>
      </c>
      <c r="EN27">
        <v>0</v>
      </c>
      <c r="EO27">
        <v>0.40991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11.7</v>
      </c>
      <c r="EX27">
        <v>11.7</v>
      </c>
      <c r="EY27">
        <v>2</v>
      </c>
      <c r="EZ27">
        <v>493.02300000000002</v>
      </c>
      <c r="FA27">
        <v>553.73800000000006</v>
      </c>
      <c r="FB27">
        <v>34.785800000000002</v>
      </c>
      <c r="FC27">
        <v>31.657800000000002</v>
      </c>
      <c r="FD27">
        <v>29.999400000000001</v>
      </c>
      <c r="FE27">
        <v>31.3246</v>
      </c>
      <c r="FF27">
        <v>31.3873</v>
      </c>
      <c r="FG27">
        <v>20.684899999999999</v>
      </c>
      <c r="FH27">
        <v>0</v>
      </c>
      <c r="FI27">
        <v>100</v>
      </c>
      <c r="FJ27">
        <v>-999.9</v>
      </c>
      <c r="FK27">
        <v>400</v>
      </c>
      <c r="FL27">
        <v>34.713700000000003</v>
      </c>
      <c r="FM27">
        <v>101.625</v>
      </c>
      <c r="FN27">
        <v>100.941</v>
      </c>
    </row>
    <row r="28" spans="1:170" x14ac:dyDescent="0.25">
      <c r="A28">
        <v>12</v>
      </c>
      <c r="B28">
        <v>1604002502.5999999</v>
      </c>
      <c r="C28">
        <v>1706.5999999046301</v>
      </c>
      <c r="D28" t="s">
        <v>344</v>
      </c>
      <c r="E28" t="s">
        <v>345</v>
      </c>
      <c r="F28" t="s">
        <v>346</v>
      </c>
      <c r="G28" t="s">
        <v>347</v>
      </c>
      <c r="H28">
        <v>1604002494.5999999</v>
      </c>
      <c r="I28">
        <f t="shared" si="0"/>
        <v>4.8095292869157723E-3</v>
      </c>
      <c r="J28">
        <f t="shared" si="1"/>
        <v>16.535738214607179</v>
      </c>
      <c r="K28">
        <f t="shared" si="2"/>
        <v>377.968064516129</v>
      </c>
      <c r="L28">
        <f t="shared" si="3"/>
        <v>250.11546669829892</v>
      </c>
      <c r="M28">
        <f t="shared" si="4"/>
        <v>25.426563305677281</v>
      </c>
      <c r="N28">
        <f t="shared" si="5"/>
        <v>38.423968924465683</v>
      </c>
      <c r="O28">
        <f t="shared" si="6"/>
        <v>0.23431888985418459</v>
      </c>
      <c r="P28">
        <f t="shared" si="7"/>
        <v>2.9590350294073846</v>
      </c>
      <c r="Q28">
        <f t="shared" si="8"/>
        <v>0.22447702146902293</v>
      </c>
      <c r="R28">
        <f t="shared" si="9"/>
        <v>0.14114794373848169</v>
      </c>
      <c r="S28">
        <f t="shared" si="10"/>
        <v>214.76300706658924</v>
      </c>
      <c r="T28">
        <f t="shared" si="11"/>
        <v>35.503032927296104</v>
      </c>
      <c r="U28">
        <f t="shared" si="12"/>
        <v>34.8630225806452</v>
      </c>
      <c r="V28">
        <f t="shared" si="13"/>
        <v>5.6056674231052082</v>
      </c>
      <c r="W28">
        <f t="shared" si="14"/>
        <v>60.754469215208736</v>
      </c>
      <c r="X28">
        <f t="shared" si="15"/>
        <v>3.5253861380689746</v>
      </c>
      <c r="Y28">
        <f t="shared" si="16"/>
        <v>5.8026778665139922</v>
      </c>
      <c r="Z28">
        <f t="shared" si="17"/>
        <v>2.0802812850362336</v>
      </c>
      <c r="AA28">
        <f t="shared" si="18"/>
        <v>-212.10024155298555</v>
      </c>
      <c r="AB28">
        <f t="shared" si="19"/>
        <v>99.632126035209581</v>
      </c>
      <c r="AC28">
        <f t="shared" si="20"/>
        <v>7.8768832214872004</v>
      </c>
      <c r="AD28">
        <f t="shared" si="21"/>
        <v>110.17177477030046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52289.925783857005</v>
      </c>
      <c r="AJ28" t="s">
        <v>286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348</v>
      </c>
      <c r="AQ28">
        <v>874.55261538461502</v>
      </c>
      <c r="AR28">
        <v>1389.71</v>
      </c>
      <c r="AS28">
        <f t="shared" si="27"/>
        <v>0.37069416253418697</v>
      </c>
      <c r="AT28">
        <v>0.5</v>
      </c>
      <c r="AU28">
        <f t="shared" si="28"/>
        <v>1095.8593566915213</v>
      </c>
      <c r="AV28">
        <f t="shared" si="29"/>
        <v>16.535738214607179</v>
      </c>
      <c r="AW28">
        <f t="shared" si="30"/>
        <v>203.11433324200817</v>
      </c>
      <c r="AX28">
        <f t="shared" si="31"/>
        <v>0.99832339121111602</v>
      </c>
      <c r="AY28">
        <f t="shared" si="32"/>
        <v>1.5616498221167957E-2</v>
      </c>
      <c r="AZ28">
        <f t="shared" si="33"/>
        <v>1.3473098704046167</v>
      </c>
      <c r="BA28" t="s">
        <v>349</v>
      </c>
      <c r="BB28">
        <v>2.33</v>
      </c>
      <c r="BC28">
        <f t="shared" si="34"/>
        <v>1387.38</v>
      </c>
      <c r="BD28">
        <f t="shared" si="35"/>
        <v>0.37131671540269068</v>
      </c>
      <c r="BE28">
        <f t="shared" si="36"/>
        <v>0.57439067413145173</v>
      </c>
      <c r="BF28">
        <f t="shared" si="37"/>
        <v>0.76406424165119846</v>
      </c>
      <c r="BG28">
        <f t="shared" si="38"/>
        <v>0.73524218083576787</v>
      </c>
      <c r="BH28">
        <f t="shared" si="39"/>
        <v>1299.9696774193601</v>
      </c>
      <c r="BI28">
        <f t="shared" si="40"/>
        <v>1095.8593566915213</v>
      </c>
      <c r="BJ28">
        <f t="shared" si="41"/>
        <v>0.84298839867324504</v>
      </c>
      <c r="BK28">
        <f t="shared" si="42"/>
        <v>0.19597679734649007</v>
      </c>
      <c r="BL28">
        <v>6</v>
      </c>
      <c r="BM28">
        <v>0.5</v>
      </c>
      <c r="BN28" t="s">
        <v>289</v>
      </c>
      <c r="BO28">
        <v>2</v>
      </c>
      <c r="BP28">
        <v>1604002494.5999999</v>
      </c>
      <c r="BQ28">
        <v>377.968064516129</v>
      </c>
      <c r="BR28">
        <v>399.99174193548401</v>
      </c>
      <c r="BS28">
        <v>34.678441935483903</v>
      </c>
      <c r="BT28">
        <v>29.107309677419401</v>
      </c>
      <c r="BU28">
        <v>376.29054838709698</v>
      </c>
      <c r="BV28">
        <v>34.268538709677401</v>
      </c>
      <c r="BW28">
        <v>500.01422580645198</v>
      </c>
      <c r="BX28">
        <v>101.608612903226</v>
      </c>
      <c r="BY28">
        <v>5.0687264516129003E-2</v>
      </c>
      <c r="BZ28">
        <v>35.4875677419355</v>
      </c>
      <c r="CA28">
        <v>34.8630225806452</v>
      </c>
      <c r="CB28">
        <v>999.9</v>
      </c>
      <c r="CC28">
        <v>0</v>
      </c>
      <c r="CD28">
        <v>0</v>
      </c>
      <c r="CE28">
        <v>10008.0632258065</v>
      </c>
      <c r="CF28">
        <v>0</v>
      </c>
      <c r="CG28">
        <v>389.99190322580603</v>
      </c>
      <c r="CH28">
        <v>1299.9696774193601</v>
      </c>
      <c r="CI28">
        <v>0.90000216129032296</v>
      </c>
      <c r="CJ28">
        <v>9.9997848387096702E-2</v>
      </c>
      <c r="CK28">
        <v>0</v>
      </c>
      <c r="CL28">
        <v>875.19296774193504</v>
      </c>
      <c r="CM28">
        <v>4.9993800000000004</v>
      </c>
      <c r="CN28">
        <v>11457.412903225801</v>
      </c>
      <c r="CO28">
        <v>10363.770967741901</v>
      </c>
      <c r="CP28">
        <v>46.887</v>
      </c>
      <c r="CQ28">
        <v>48.973580645161299</v>
      </c>
      <c r="CR28">
        <v>47.555999999999997</v>
      </c>
      <c r="CS28">
        <v>49.070129032258102</v>
      </c>
      <c r="CT28">
        <v>49.258000000000003</v>
      </c>
      <c r="CU28">
        <v>1165.47548387097</v>
      </c>
      <c r="CV28">
        <v>129.49419354838699</v>
      </c>
      <c r="CW28">
        <v>0</v>
      </c>
      <c r="CX28">
        <v>116.09999990463299</v>
      </c>
      <c r="CY28">
        <v>0</v>
      </c>
      <c r="CZ28">
        <v>874.55261538461502</v>
      </c>
      <c r="DA28">
        <v>-69.2506665715824</v>
      </c>
      <c r="DB28">
        <v>-861.01880230312304</v>
      </c>
      <c r="DC28">
        <v>11449.3384615385</v>
      </c>
      <c r="DD28">
        <v>15</v>
      </c>
      <c r="DE28">
        <v>1604001686.5999999</v>
      </c>
      <c r="DF28" t="s">
        <v>319</v>
      </c>
      <c r="DG28">
        <v>1604001682.5999999</v>
      </c>
      <c r="DH28">
        <v>1604001686.5999999</v>
      </c>
      <c r="DI28">
        <v>1</v>
      </c>
      <c r="DJ28">
        <v>0.40899999999999997</v>
      </c>
      <c r="DK28">
        <v>0.24299999999999999</v>
      </c>
      <c r="DL28">
        <v>1.6779999999999999</v>
      </c>
      <c r="DM28">
        <v>0.41</v>
      </c>
      <c r="DN28">
        <v>395</v>
      </c>
      <c r="DO28">
        <v>32</v>
      </c>
      <c r="DP28">
        <v>0.28999999999999998</v>
      </c>
      <c r="DQ28">
        <v>0.03</v>
      </c>
      <c r="DR28">
        <v>16.544561857532901</v>
      </c>
      <c r="DS28">
        <v>-0.80382472829019103</v>
      </c>
      <c r="DT28">
        <v>6.0833118095560801E-2</v>
      </c>
      <c r="DU28">
        <v>0</v>
      </c>
      <c r="DV28">
        <v>-22.028754838709698</v>
      </c>
      <c r="DW28">
        <v>0.66492580645159505</v>
      </c>
      <c r="DX28">
        <v>5.38028949857252E-2</v>
      </c>
      <c r="DY28">
        <v>0</v>
      </c>
      <c r="DZ28">
        <v>5.5651400000000004</v>
      </c>
      <c r="EA28">
        <v>0.71966903225803802</v>
      </c>
      <c r="EB28">
        <v>5.3914468941929999E-2</v>
      </c>
      <c r="EC28">
        <v>0</v>
      </c>
      <c r="ED28">
        <v>0</v>
      </c>
      <c r="EE28">
        <v>3</v>
      </c>
      <c r="EF28" t="s">
        <v>298</v>
      </c>
      <c r="EG28">
        <v>100</v>
      </c>
      <c r="EH28">
        <v>100</v>
      </c>
      <c r="EI28">
        <v>1.6779999999999999</v>
      </c>
      <c r="EJ28">
        <v>0.40989999999999999</v>
      </c>
      <c r="EK28">
        <v>1.6775500000000501</v>
      </c>
      <c r="EL28">
        <v>0</v>
      </c>
      <c r="EM28">
        <v>0</v>
      </c>
      <c r="EN28">
        <v>0</v>
      </c>
      <c r="EO28">
        <v>0.40991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13.7</v>
      </c>
      <c r="EX28">
        <v>13.6</v>
      </c>
      <c r="EY28">
        <v>2</v>
      </c>
      <c r="EZ28">
        <v>495.79599999999999</v>
      </c>
      <c r="FA28">
        <v>552.08500000000004</v>
      </c>
      <c r="FB28">
        <v>34.620199999999997</v>
      </c>
      <c r="FC28">
        <v>31.448499999999999</v>
      </c>
      <c r="FD28">
        <v>29.9999</v>
      </c>
      <c r="FE28">
        <v>31.116199999999999</v>
      </c>
      <c r="FF28">
        <v>31.176500000000001</v>
      </c>
      <c r="FG28">
        <v>20.686</v>
      </c>
      <c r="FH28">
        <v>0</v>
      </c>
      <c r="FI28">
        <v>100</v>
      </c>
      <c r="FJ28">
        <v>-999.9</v>
      </c>
      <c r="FK28">
        <v>400</v>
      </c>
      <c r="FL28">
        <v>34.713700000000003</v>
      </c>
      <c r="FM28">
        <v>101.64</v>
      </c>
      <c r="FN28">
        <v>100.967</v>
      </c>
    </row>
    <row r="29" spans="1:170" x14ac:dyDescent="0.25">
      <c r="A29">
        <v>13</v>
      </c>
      <c r="B29">
        <v>1604002659.5999999</v>
      </c>
      <c r="C29">
        <v>1863.5999999046301</v>
      </c>
      <c r="D29" t="s">
        <v>350</v>
      </c>
      <c r="E29" t="s">
        <v>351</v>
      </c>
      <c r="F29" t="s">
        <v>346</v>
      </c>
      <c r="G29" t="s">
        <v>347</v>
      </c>
      <c r="H29">
        <v>1604002651.8499999</v>
      </c>
      <c r="I29">
        <f t="shared" si="0"/>
        <v>4.7687326905760221E-3</v>
      </c>
      <c r="J29">
        <f t="shared" si="1"/>
        <v>16.434132869352343</v>
      </c>
      <c r="K29">
        <f t="shared" si="2"/>
        <v>378.01209999999998</v>
      </c>
      <c r="L29">
        <f t="shared" si="3"/>
        <v>253.08944594042529</v>
      </c>
      <c r="M29">
        <f t="shared" si="4"/>
        <v>25.727682048308932</v>
      </c>
      <c r="N29">
        <f t="shared" si="5"/>
        <v>38.426632462196054</v>
      </c>
      <c r="O29">
        <f t="shared" si="6"/>
        <v>0.23855232526251929</v>
      </c>
      <c r="P29">
        <f t="shared" si="7"/>
        <v>2.9566363163892992</v>
      </c>
      <c r="Q29">
        <f t="shared" si="8"/>
        <v>0.2283520451750683</v>
      </c>
      <c r="R29">
        <f t="shared" si="9"/>
        <v>0.14360013634834398</v>
      </c>
      <c r="S29">
        <f t="shared" si="10"/>
        <v>214.77006236330442</v>
      </c>
      <c r="T29">
        <f t="shared" si="11"/>
        <v>35.364094353341407</v>
      </c>
      <c r="U29">
        <f t="shared" si="12"/>
        <v>34.554996666666703</v>
      </c>
      <c r="V29">
        <f t="shared" si="13"/>
        <v>5.5106613298660605</v>
      </c>
      <c r="W29">
        <f t="shared" si="14"/>
        <v>60.498399058064912</v>
      </c>
      <c r="X29">
        <f t="shared" si="15"/>
        <v>3.4816796319579759</v>
      </c>
      <c r="Y29">
        <f t="shared" si="16"/>
        <v>5.7549946546789501</v>
      </c>
      <c r="Z29">
        <f t="shared" si="17"/>
        <v>2.0289816979080846</v>
      </c>
      <c r="AA29">
        <f t="shared" si="18"/>
        <v>-210.30111165440258</v>
      </c>
      <c r="AB29">
        <f t="shared" si="19"/>
        <v>124.82790044207805</v>
      </c>
      <c r="AC29">
        <f t="shared" si="20"/>
        <v>9.8548887476422404</v>
      </c>
      <c r="AD29">
        <f t="shared" si="21"/>
        <v>139.15173989862211</v>
      </c>
      <c r="AE29">
        <v>14</v>
      </c>
      <c r="AF29">
        <v>3</v>
      </c>
      <c r="AG29">
        <f t="shared" si="22"/>
        <v>1</v>
      </c>
      <c r="AH29">
        <f t="shared" si="23"/>
        <v>0</v>
      </c>
      <c r="AI29">
        <f t="shared" si="24"/>
        <v>52246.984399098947</v>
      </c>
      <c r="AJ29" t="s">
        <v>286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352</v>
      </c>
      <c r="AQ29">
        <v>816.04816000000005</v>
      </c>
      <c r="AR29">
        <v>0.91</v>
      </c>
      <c r="AS29">
        <f t="shared" si="27"/>
        <v>-895.75621978021979</v>
      </c>
      <c r="AT29">
        <v>0.5</v>
      </c>
      <c r="AU29">
        <f t="shared" si="28"/>
        <v>1095.8940608567104</v>
      </c>
      <c r="AV29">
        <f t="shared" si="29"/>
        <v>16.434132869352343</v>
      </c>
      <c r="AW29">
        <f t="shared" si="30"/>
        <v>-490826.96061630052</v>
      </c>
      <c r="AX29">
        <f t="shared" si="31"/>
        <v>-1.5494505494505491</v>
      </c>
      <c r="AY29">
        <f t="shared" si="32"/>
        <v>1.5523289117809074E-2</v>
      </c>
      <c r="AZ29">
        <f t="shared" si="33"/>
        <v>3583.7032967032965</v>
      </c>
      <c r="BA29" t="s">
        <v>353</v>
      </c>
      <c r="BB29">
        <v>2.3199999999999998</v>
      </c>
      <c r="BC29">
        <f t="shared" si="34"/>
        <v>-1.4099999999999997</v>
      </c>
      <c r="BD29">
        <f t="shared" si="35"/>
        <v>578.11217021276616</v>
      </c>
      <c r="BE29">
        <f t="shared" si="36"/>
        <v>1.0004325471813877</v>
      </c>
      <c r="BF29">
        <f t="shared" si="37"/>
        <v>1.1407443217354893</v>
      </c>
      <c r="BG29">
        <f t="shared" si="38"/>
        <v>1.2805961123475496</v>
      </c>
      <c r="BH29">
        <f t="shared" si="39"/>
        <v>1300.01066666667</v>
      </c>
      <c r="BI29">
        <f t="shared" si="40"/>
        <v>1095.8940608567104</v>
      </c>
      <c r="BJ29">
        <f t="shared" si="41"/>
        <v>0.84298851459939883</v>
      </c>
      <c r="BK29">
        <f t="shared" si="42"/>
        <v>0.19597702919879761</v>
      </c>
      <c r="BL29">
        <v>6</v>
      </c>
      <c r="BM29">
        <v>0.5</v>
      </c>
      <c r="BN29" t="s">
        <v>289</v>
      </c>
      <c r="BO29">
        <v>2</v>
      </c>
      <c r="BP29">
        <v>1604002651.8499999</v>
      </c>
      <c r="BQ29">
        <v>378.01209999999998</v>
      </c>
      <c r="BR29">
        <v>399.89670000000001</v>
      </c>
      <c r="BS29">
        <v>34.250126666666702</v>
      </c>
      <c r="BT29">
        <v>28.723523333333301</v>
      </c>
      <c r="BU29">
        <v>376.33466666666698</v>
      </c>
      <c r="BV29">
        <v>33.840216666666699</v>
      </c>
      <c r="BW29">
        <v>499.98916666666702</v>
      </c>
      <c r="BX29">
        <v>101.605633333333</v>
      </c>
      <c r="BY29">
        <v>4.8870483333333298E-2</v>
      </c>
      <c r="BZ29">
        <v>35.3381166666667</v>
      </c>
      <c r="CA29">
        <v>34.554996666666703</v>
      </c>
      <c r="CB29">
        <v>999.9</v>
      </c>
      <c r="CC29">
        <v>0</v>
      </c>
      <c r="CD29">
        <v>0</v>
      </c>
      <c r="CE29">
        <v>9994.7486666666591</v>
      </c>
      <c r="CF29">
        <v>0</v>
      </c>
      <c r="CG29">
        <v>73.562826666666695</v>
      </c>
      <c r="CH29">
        <v>1300.01066666667</v>
      </c>
      <c r="CI29">
        <v>0.899995833333333</v>
      </c>
      <c r="CJ29">
        <v>0.100004133333333</v>
      </c>
      <c r="CK29">
        <v>0</v>
      </c>
      <c r="CL29">
        <v>816.69690000000003</v>
      </c>
      <c r="CM29">
        <v>4.9993800000000004</v>
      </c>
      <c r="CN29">
        <v>10766.916666666701</v>
      </c>
      <c r="CO29">
        <v>10364.0933333333</v>
      </c>
      <c r="CP29">
        <v>47.268599999999999</v>
      </c>
      <c r="CQ29">
        <v>49.25</v>
      </c>
      <c r="CR29">
        <v>47.974800000000002</v>
      </c>
      <c r="CS29">
        <v>49.375</v>
      </c>
      <c r="CT29">
        <v>49.593499999999999</v>
      </c>
      <c r="CU29">
        <v>1165.50766666667</v>
      </c>
      <c r="CV29">
        <v>129.50333333333299</v>
      </c>
      <c r="CW29">
        <v>0</v>
      </c>
      <c r="CX29">
        <v>156.09999990463299</v>
      </c>
      <c r="CY29">
        <v>0</v>
      </c>
      <c r="CZ29">
        <v>816.04816000000005</v>
      </c>
      <c r="DA29">
        <v>-53.755461472130399</v>
      </c>
      <c r="DB29">
        <v>-702.36153735155301</v>
      </c>
      <c r="DC29">
        <v>10758.36</v>
      </c>
      <c r="DD29">
        <v>15</v>
      </c>
      <c r="DE29">
        <v>1604001686.5999999</v>
      </c>
      <c r="DF29" t="s">
        <v>319</v>
      </c>
      <c r="DG29">
        <v>1604001682.5999999</v>
      </c>
      <c r="DH29">
        <v>1604001686.5999999</v>
      </c>
      <c r="DI29">
        <v>1</v>
      </c>
      <c r="DJ29">
        <v>0.40899999999999997</v>
      </c>
      <c r="DK29">
        <v>0.24299999999999999</v>
      </c>
      <c r="DL29">
        <v>1.6779999999999999</v>
      </c>
      <c r="DM29">
        <v>0.41</v>
      </c>
      <c r="DN29">
        <v>395</v>
      </c>
      <c r="DO29">
        <v>32</v>
      </c>
      <c r="DP29">
        <v>0.28999999999999998</v>
      </c>
      <c r="DQ29">
        <v>0.03</v>
      </c>
      <c r="DR29">
        <v>16.431511472781001</v>
      </c>
      <c r="DS29">
        <v>0.77485854194631498</v>
      </c>
      <c r="DT29">
        <v>0.114876609677314</v>
      </c>
      <c r="DU29">
        <v>0</v>
      </c>
      <c r="DV29">
        <v>-21.885809677419399</v>
      </c>
      <c r="DW29">
        <v>-1.2668564516129199</v>
      </c>
      <c r="DX29">
        <v>0.15142963947919599</v>
      </c>
      <c r="DY29">
        <v>0</v>
      </c>
      <c r="DZ29">
        <v>5.5187983870967701</v>
      </c>
      <c r="EA29">
        <v>0.60749225806451501</v>
      </c>
      <c r="EB29">
        <v>4.5579581244574903E-2</v>
      </c>
      <c r="EC29">
        <v>0</v>
      </c>
      <c r="ED29">
        <v>0</v>
      </c>
      <c r="EE29">
        <v>3</v>
      </c>
      <c r="EF29" t="s">
        <v>298</v>
      </c>
      <c r="EG29">
        <v>100</v>
      </c>
      <c r="EH29">
        <v>100</v>
      </c>
      <c r="EI29">
        <v>1.677</v>
      </c>
      <c r="EJ29">
        <v>0.40989999999999999</v>
      </c>
      <c r="EK29">
        <v>1.6775500000000501</v>
      </c>
      <c r="EL29">
        <v>0</v>
      </c>
      <c r="EM29">
        <v>0</v>
      </c>
      <c r="EN29">
        <v>0</v>
      </c>
      <c r="EO29">
        <v>0.40991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16.3</v>
      </c>
      <c r="EX29">
        <v>16.2</v>
      </c>
      <c r="EY29">
        <v>2</v>
      </c>
      <c r="EZ29">
        <v>468.21100000000001</v>
      </c>
      <c r="FA29">
        <v>549.428</v>
      </c>
      <c r="FB29">
        <v>34.406500000000001</v>
      </c>
      <c r="FC29">
        <v>31.219100000000001</v>
      </c>
      <c r="FD29">
        <v>29.9999</v>
      </c>
      <c r="FE29">
        <v>30.858699999999999</v>
      </c>
      <c r="FF29">
        <v>30.9148</v>
      </c>
      <c r="FG29">
        <v>20.686399999999999</v>
      </c>
      <c r="FH29">
        <v>0</v>
      </c>
      <c r="FI29">
        <v>100</v>
      </c>
      <c r="FJ29">
        <v>-999.9</v>
      </c>
      <c r="FK29">
        <v>400</v>
      </c>
      <c r="FL29">
        <v>34.713700000000003</v>
      </c>
      <c r="FM29">
        <v>101.66200000000001</v>
      </c>
      <c r="FN29">
        <v>100.98699999999999</v>
      </c>
    </row>
    <row r="30" spans="1:170" x14ac:dyDescent="0.25">
      <c r="A30">
        <v>14</v>
      </c>
      <c r="B30">
        <v>1604002772.0999999</v>
      </c>
      <c r="C30">
        <v>1976.0999999046301</v>
      </c>
      <c r="D30" t="s">
        <v>354</v>
      </c>
      <c r="E30" t="s">
        <v>355</v>
      </c>
      <c r="F30" t="s">
        <v>356</v>
      </c>
      <c r="G30" t="s">
        <v>337</v>
      </c>
      <c r="H30">
        <v>1604002764.0999999</v>
      </c>
      <c r="I30">
        <f t="shared" si="0"/>
        <v>4.6806983151626179E-3</v>
      </c>
      <c r="J30">
        <f t="shared" si="1"/>
        <v>14.891946437699492</v>
      </c>
      <c r="K30">
        <f t="shared" si="2"/>
        <v>379.963032258064</v>
      </c>
      <c r="L30">
        <f t="shared" si="3"/>
        <v>258.40114601159661</v>
      </c>
      <c r="M30">
        <f t="shared" si="4"/>
        <v>26.267525182288392</v>
      </c>
      <c r="N30">
        <f t="shared" si="5"/>
        <v>38.62478426364811</v>
      </c>
      <c r="O30">
        <f t="shared" si="6"/>
        <v>0.22339623589414526</v>
      </c>
      <c r="P30">
        <f t="shared" si="7"/>
        <v>2.9589179510600463</v>
      </c>
      <c r="Q30">
        <f t="shared" si="8"/>
        <v>0.21443131691880987</v>
      </c>
      <c r="R30">
        <f t="shared" si="9"/>
        <v>0.13479505797829086</v>
      </c>
      <c r="S30">
        <f t="shared" si="10"/>
        <v>214.7673327142389</v>
      </c>
      <c r="T30">
        <f t="shared" si="11"/>
        <v>35.257176664722259</v>
      </c>
      <c r="U30">
        <f t="shared" si="12"/>
        <v>34.731193548387097</v>
      </c>
      <c r="V30">
        <f t="shared" si="13"/>
        <v>5.5648338345785913</v>
      </c>
      <c r="W30">
        <f t="shared" si="14"/>
        <v>60.277026148786184</v>
      </c>
      <c r="X30">
        <f t="shared" si="15"/>
        <v>3.4442123098354966</v>
      </c>
      <c r="Y30">
        <f t="shared" si="16"/>
        <v>5.7139718560996959</v>
      </c>
      <c r="Z30">
        <f t="shared" si="17"/>
        <v>2.1206215247430946</v>
      </c>
      <c r="AA30">
        <f t="shared" si="18"/>
        <v>-206.41879569867146</v>
      </c>
      <c r="AB30">
        <f t="shared" si="19"/>
        <v>76.16879271344159</v>
      </c>
      <c r="AC30">
        <f t="shared" si="20"/>
        <v>6.0100845865810832</v>
      </c>
      <c r="AD30">
        <f t="shared" si="21"/>
        <v>90.527414315590121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52333.822796128254</v>
      </c>
      <c r="AJ30" t="s">
        <v>286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357</v>
      </c>
      <c r="AQ30">
        <v>976.08180769230796</v>
      </c>
      <c r="AR30">
        <v>1.06</v>
      </c>
      <c r="AS30">
        <f t="shared" si="27"/>
        <v>-919.83189404934706</v>
      </c>
      <c r="AT30">
        <v>0.5</v>
      </c>
      <c r="AU30">
        <f t="shared" si="28"/>
        <v>1095.8791954013211</v>
      </c>
      <c r="AV30">
        <f t="shared" si="29"/>
        <v>14.891946437699492</v>
      </c>
      <c r="AW30">
        <f t="shared" si="30"/>
        <v>-504012.31797763583</v>
      </c>
      <c r="AX30">
        <f t="shared" si="31"/>
        <v>-1.0660377358490565</v>
      </c>
      <c r="AY30">
        <f t="shared" si="32"/>
        <v>1.411624016810591E-2</v>
      </c>
      <c r="AZ30">
        <f t="shared" si="33"/>
        <v>3076.433962264151</v>
      </c>
      <c r="BA30" t="s">
        <v>358</v>
      </c>
      <c r="BB30">
        <v>2.19</v>
      </c>
      <c r="BC30">
        <f t="shared" si="34"/>
        <v>-1.1299999999999999</v>
      </c>
      <c r="BD30">
        <f t="shared" si="35"/>
        <v>862.85115724983018</v>
      </c>
      <c r="BE30">
        <f t="shared" si="36"/>
        <v>1.0003466374632273</v>
      </c>
      <c r="BF30">
        <f t="shared" si="37"/>
        <v>1.3647798312125441</v>
      </c>
      <c r="BG30">
        <f t="shared" si="38"/>
        <v>1.2805372103532187</v>
      </c>
      <c r="BH30">
        <f t="shared" si="39"/>
        <v>1299.9929032258101</v>
      </c>
      <c r="BI30">
        <f t="shared" si="40"/>
        <v>1095.8791954013211</v>
      </c>
      <c r="BJ30">
        <f t="shared" si="41"/>
        <v>0.84298859838542195</v>
      </c>
      <c r="BK30">
        <f t="shared" si="42"/>
        <v>0.19597719677084399</v>
      </c>
      <c r="BL30">
        <v>6</v>
      </c>
      <c r="BM30">
        <v>0.5</v>
      </c>
      <c r="BN30" t="s">
        <v>289</v>
      </c>
      <c r="BO30">
        <v>2</v>
      </c>
      <c r="BP30">
        <v>1604002764.0999999</v>
      </c>
      <c r="BQ30">
        <v>379.963032258064</v>
      </c>
      <c r="BR30">
        <v>399.96725806451599</v>
      </c>
      <c r="BS30">
        <v>33.881700000000002</v>
      </c>
      <c r="BT30">
        <v>28.455251612903201</v>
      </c>
      <c r="BU30">
        <v>378.28554838709698</v>
      </c>
      <c r="BV30">
        <v>33.471783870967698</v>
      </c>
      <c r="BW30">
        <v>500.00751612903201</v>
      </c>
      <c r="BX30">
        <v>101.60451612903201</v>
      </c>
      <c r="BY30">
        <v>4.9542251612903203E-2</v>
      </c>
      <c r="BZ30">
        <v>35.2086774193548</v>
      </c>
      <c r="CA30">
        <v>34.731193548387097</v>
      </c>
      <c r="CB30">
        <v>999.9</v>
      </c>
      <c r="CC30">
        <v>0</v>
      </c>
      <c r="CD30">
        <v>0</v>
      </c>
      <c r="CE30">
        <v>10007.802258064499</v>
      </c>
      <c r="CF30">
        <v>0</v>
      </c>
      <c r="CG30">
        <v>282.64499999999998</v>
      </c>
      <c r="CH30">
        <v>1299.9929032258101</v>
      </c>
      <c r="CI30">
        <v>0.89999387096774197</v>
      </c>
      <c r="CJ30">
        <v>0.100006177419355</v>
      </c>
      <c r="CK30">
        <v>0</v>
      </c>
      <c r="CL30">
        <v>977.800677419355</v>
      </c>
      <c r="CM30">
        <v>4.9993800000000004</v>
      </c>
      <c r="CN30">
        <v>12812.774193548399</v>
      </c>
      <c r="CO30">
        <v>10363.938709677401</v>
      </c>
      <c r="CP30">
        <v>47.561999999999998</v>
      </c>
      <c r="CQ30">
        <v>49.430999999999997</v>
      </c>
      <c r="CR30">
        <v>48.217483870967698</v>
      </c>
      <c r="CS30">
        <v>49.561999999999998</v>
      </c>
      <c r="CT30">
        <v>49.832322580645098</v>
      </c>
      <c r="CU30">
        <v>1165.48774193548</v>
      </c>
      <c r="CV30">
        <v>129.505161290323</v>
      </c>
      <c r="CW30">
        <v>0</v>
      </c>
      <c r="CX30">
        <v>111.5</v>
      </c>
      <c r="CY30">
        <v>0</v>
      </c>
      <c r="CZ30">
        <v>976.08180769230796</v>
      </c>
      <c r="DA30">
        <v>-222.144171101913</v>
      </c>
      <c r="DB30">
        <v>-2888.6769250981201</v>
      </c>
      <c r="DC30">
        <v>12791.123076923101</v>
      </c>
      <c r="DD30">
        <v>15</v>
      </c>
      <c r="DE30">
        <v>1604001686.5999999</v>
      </c>
      <c r="DF30" t="s">
        <v>319</v>
      </c>
      <c r="DG30">
        <v>1604001682.5999999</v>
      </c>
      <c r="DH30">
        <v>1604001686.5999999</v>
      </c>
      <c r="DI30">
        <v>1</v>
      </c>
      <c r="DJ30">
        <v>0.40899999999999997</v>
      </c>
      <c r="DK30">
        <v>0.24299999999999999</v>
      </c>
      <c r="DL30">
        <v>1.6779999999999999</v>
      </c>
      <c r="DM30">
        <v>0.41</v>
      </c>
      <c r="DN30">
        <v>395</v>
      </c>
      <c r="DO30">
        <v>32</v>
      </c>
      <c r="DP30">
        <v>0.28999999999999998</v>
      </c>
      <c r="DQ30">
        <v>0.03</v>
      </c>
      <c r="DR30">
        <v>14.894471664451601</v>
      </c>
      <c r="DS30">
        <v>-9.3071303201639602E-2</v>
      </c>
      <c r="DT30">
        <v>3.7648561368883803E-2</v>
      </c>
      <c r="DU30">
        <v>1</v>
      </c>
      <c r="DV30">
        <v>-20.004196774193598</v>
      </c>
      <c r="DW30">
        <v>-0.155516129032157</v>
      </c>
      <c r="DX30">
        <v>4.76026733043763E-2</v>
      </c>
      <c r="DY30">
        <v>1</v>
      </c>
      <c r="DZ30">
        <v>5.4264454838709701</v>
      </c>
      <c r="EA30">
        <v>0.82626048387095796</v>
      </c>
      <c r="EB30">
        <v>6.1805491291616797E-2</v>
      </c>
      <c r="EC30">
        <v>0</v>
      </c>
      <c r="ED30">
        <v>2</v>
      </c>
      <c r="EE30">
        <v>3</v>
      </c>
      <c r="EF30" t="s">
        <v>330</v>
      </c>
      <c r="EG30">
        <v>100</v>
      </c>
      <c r="EH30">
        <v>100</v>
      </c>
      <c r="EI30">
        <v>1.6779999999999999</v>
      </c>
      <c r="EJ30">
        <v>0.40989999999999999</v>
      </c>
      <c r="EK30">
        <v>1.6775500000000501</v>
      </c>
      <c r="EL30">
        <v>0</v>
      </c>
      <c r="EM30">
        <v>0</v>
      </c>
      <c r="EN30">
        <v>0</v>
      </c>
      <c r="EO30">
        <v>0.40991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18.2</v>
      </c>
      <c r="EX30">
        <v>18.100000000000001</v>
      </c>
      <c r="EY30">
        <v>2</v>
      </c>
      <c r="EZ30">
        <v>494.18599999999998</v>
      </c>
      <c r="FA30">
        <v>550.09400000000005</v>
      </c>
      <c r="FB30">
        <v>34.299199999999999</v>
      </c>
      <c r="FC30">
        <v>31.081700000000001</v>
      </c>
      <c r="FD30">
        <v>29.999400000000001</v>
      </c>
      <c r="FE30">
        <v>30.69</v>
      </c>
      <c r="FF30">
        <v>30.741800000000001</v>
      </c>
      <c r="FG30">
        <v>20.703299999999999</v>
      </c>
      <c r="FH30">
        <v>0</v>
      </c>
      <c r="FI30">
        <v>100</v>
      </c>
      <c r="FJ30">
        <v>-999.9</v>
      </c>
      <c r="FK30">
        <v>400</v>
      </c>
      <c r="FL30">
        <v>34.713700000000003</v>
      </c>
      <c r="FM30">
        <v>101.685</v>
      </c>
      <c r="FN30">
        <v>101.012</v>
      </c>
    </row>
    <row r="31" spans="1:170" x14ac:dyDescent="0.25">
      <c r="A31">
        <v>15</v>
      </c>
      <c r="B31">
        <v>1604002882.5999999</v>
      </c>
      <c r="C31">
        <v>2086.5999999046298</v>
      </c>
      <c r="D31" t="s">
        <v>359</v>
      </c>
      <c r="E31" t="s">
        <v>360</v>
      </c>
      <c r="F31" t="s">
        <v>356</v>
      </c>
      <c r="G31" t="s">
        <v>337</v>
      </c>
      <c r="H31">
        <v>1604002874.5999999</v>
      </c>
      <c r="I31">
        <f t="shared" si="0"/>
        <v>3.5170695586037716E-3</v>
      </c>
      <c r="J31">
        <f t="shared" si="1"/>
        <v>11.926374738153545</v>
      </c>
      <c r="K31">
        <f t="shared" si="2"/>
        <v>384.09380645161298</v>
      </c>
      <c r="L31">
        <f t="shared" si="3"/>
        <v>246.85738907166251</v>
      </c>
      <c r="M31">
        <f t="shared" si="4"/>
        <v>25.093749047363513</v>
      </c>
      <c r="N31">
        <f t="shared" si="5"/>
        <v>39.044217497355859</v>
      </c>
      <c r="O31">
        <f t="shared" si="6"/>
        <v>0.15578533205258943</v>
      </c>
      <c r="P31">
        <f t="shared" si="7"/>
        <v>2.955557838335543</v>
      </c>
      <c r="Q31">
        <f t="shared" si="8"/>
        <v>0.15136312139282992</v>
      </c>
      <c r="R31">
        <f t="shared" si="9"/>
        <v>9.4988812797643069E-2</v>
      </c>
      <c r="S31">
        <f t="shared" si="10"/>
        <v>214.76844869291449</v>
      </c>
      <c r="T31">
        <f t="shared" si="11"/>
        <v>35.432437967166329</v>
      </c>
      <c r="U31">
        <f t="shared" si="12"/>
        <v>34.659683870967697</v>
      </c>
      <c r="V31">
        <f t="shared" si="13"/>
        <v>5.5427923150393426</v>
      </c>
      <c r="W31">
        <f t="shared" si="14"/>
        <v>57.854574868618947</v>
      </c>
      <c r="X31">
        <f t="shared" si="15"/>
        <v>3.2833318902366364</v>
      </c>
      <c r="Y31">
        <f t="shared" si="16"/>
        <v>5.6751465164037649</v>
      </c>
      <c r="Z31">
        <f t="shared" si="17"/>
        <v>2.2594604248027061</v>
      </c>
      <c r="AA31">
        <f t="shared" si="18"/>
        <v>-155.10276753442633</v>
      </c>
      <c r="AB31">
        <f t="shared" si="19"/>
        <v>67.837734552012137</v>
      </c>
      <c r="AC31">
        <f t="shared" si="20"/>
        <v>5.3537269292917369</v>
      </c>
      <c r="AD31">
        <f t="shared" si="21"/>
        <v>132.85714263979202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52259.092411850972</v>
      </c>
      <c r="AJ31" t="s">
        <v>286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361</v>
      </c>
      <c r="AQ31">
        <v>778.97940000000006</v>
      </c>
      <c r="AR31">
        <v>1011.47</v>
      </c>
      <c r="AS31">
        <f t="shared" si="27"/>
        <v>0.22985417263982122</v>
      </c>
      <c r="AT31">
        <v>0.5</v>
      </c>
      <c r="AU31">
        <f t="shared" si="28"/>
        <v>1095.8878276592225</v>
      </c>
      <c r="AV31">
        <f t="shared" si="29"/>
        <v>11.926374738153545</v>
      </c>
      <c r="AW31">
        <f t="shared" si="30"/>
        <v>125.94719496633078</v>
      </c>
      <c r="AX31">
        <f t="shared" si="31"/>
        <v>0.99902122653168157</v>
      </c>
      <c r="AY31">
        <f t="shared" si="32"/>
        <v>1.1410038420335528E-2</v>
      </c>
      <c r="AZ31">
        <f t="shared" si="33"/>
        <v>2.2250882379111587</v>
      </c>
      <c r="BA31" t="s">
        <v>362</v>
      </c>
      <c r="BB31">
        <v>0.99</v>
      </c>
      <c r="BC31">
        <f t="shared" si="34"/>
        <v>1010.48</v>
      </c>
      <c r="BD31">
        <f t="shared" si="35"/>
        <v>0.23007936822104344</v>
      </c>
      <c r="BE31">
        <f t="shared" si="36"/>
        <v>0.69014041317473596</v>
      </c>
      <c r="BF31">
        <f t="shared" si="37"/>
        <v>0.78545958715250563</v>
      </c>
      <c r="BG31">
        <f t="shared" si="38"/>
        <v>0.88376944974058946</v>
      </c>
      <c r="BH31">
        <f t="shared" si="39"/>
        <v>1300.0035483871</v>
      </c>
      <c r="BI31">
        <f t="shared" si="40"/>
        <v>1095.8878276592225</v>
      </c>
      <c r="BJ31">
        <f t="shared" si="41"/>
        <v>0.84298833570022047</v>
      </c>
      <c r="BK31">
        <f t="shared" si="42"/>
        <v>0.19597667140044095</v>
      </c>
      <c r="BL31">
        <v>6</v>
      </c>
      <c r="BM31">
        <v>0.5</v>
      </c>
      <c r="BN31" t="s">
        <v>289</v>
      </c>
      <c r="BO31">
        <v>2</v>
      </c>
      <c r="BP31">
        <v>1604002874.5999999</v>
      </c>
      <c r="BQ31">
        <v>384.09380645161298</v>
      </c>
      <c r="BR31">
        <v>400.02664516128999</v>
      </c>
      <c r="BS31">
        <v>32.299467741935501</v>
      </c>
      <c r="BT31">
        <v>28.215270967741901</v>
      </c>
      <c r="BU31">
        <v>382.41619354838701</v>
      </c>
      <c r="BV31">
        <v>31.8895612903226</v>
      </c>
      <c r="BW31">
        <v>499.99599999999998</v>
      </c>
      <c r="BX31">
        <v>101.602838709677</v>
      </c>
      <c r="BY31">
        <v>4.9978496774193498E-2</v>
      </c>
      <c r="BZ31">
        <v>35.085425806451603</v>
      </c>
      <c r="CA31">
        <v>34.659683870967697</v>
      </c>
      <c r="CB31">
        <v>999.9</v>
      </c>
      <c r="CC31">
        <v>0</v>
      </c>
      <c r="CD31">
        <v>0</v>
      </c>
      <c r="CE31">
        <v>9988.90935483871</v>
      </c>
      <c r="CF31">
        <v>0</v>
      </c>
      <c r="CG31">
        <v>256.90680645161302</v>
      </c>
      <c r="CH31">
        <v>1300.0035483871</v>
      </c>
      <c r="CI31">
        <v>0.90000574193548399</v>
      </c>
      <c r="CJ31">
        <v>9.9994441935483902E-2</v>
      </c>
      <c r="CK31">
        <v>0</v>
      </c>
      <c r="CL31">
        <v>779.69422580645198</v>
      </c>
      <c r="CM31">
        <v>4.9993800000000004</v>
      </c>
      <c r="CN31">
        <v>10232.870967741899</v>
      </c>
      <c r="CO31">
        <v>10364.0516129032</v>
      </c>
      <c r="CP31">
        <v>47.707322580645098</v>
      </c>
      <c r="CQ31">
        <v>49.515999999999998</v>
      </c>
      <c r="CR31">
        <v>48.395000000000003</v>
      </c>
      <c r="CS31">
        <v>49.683</v>
      </c>
      <c r="CT31">
        <v>49.967483870967698</v>
      </c>
      <c r="CU31">
        <v>1165.50870967742</v>
      </c>
      <c r="CV31">
        <v>129.494838709677</v>
      </c>
      <c r="CW31">
        <v>0</v>
      </c>
      <c r="CX31">
        <v>109.40000009536701</v>
      </c>
      <c r="CY31">
        <v>0</v>
      </c>
      <c r="CZ31">
        <v>778.97940000000006</v>
      </c>
      <c r="DA31">
        <v>-76.462538450161105</v>
      </c>
      <c r="DB31">
        <v>-995.99999988384695</v>
      </c>
      <c r="DC31">
        <v>10223.784</v>
      </c>
      <c r="DD31">
        <v>15</v>
      </c>
      <c r="DE31">
        <v>1604001686.5999999</v>
      </c>
      <c r="DF31" t="s">
        <v>319</v>
      </c>
      <c r="DG31">
        <v>1604001682.5999999</v>
      </c>
      <c r="DH31">
        <v>1604001686.5999999</v>
      </c>
      <c r="DI31">
        <v>1</v>
      </c>
      <c r="DJ31">
        <v>0.40899999999999997</v>
      </c>
      <c r="DK31">
        <v>0.24299999999999999</v>
      </c>
      <c r="DL31">
        <v>1.6779999999999999</v>
      </c>
      <c r="DM31">
        <v>0.41</v>
      </c>
      <c r="DN31">
        <v>395</v>
      </c>
      <c r="DO31">
        <v>32</v>
      </c>
      <c r="DP31">
        <v>0.28999999999999998</v>
      </c>
      <c r="DQ31">
        <v>0.03</v>
      </c>
      <c r="DR31">
        <v>11.925689705828599</v>
      </c>
      <c r="DS31">
        <v>-8.9015560765692992E-3</v>
      </c>
      <c r="DT31">
        <v>4.1484736641325702E-2</v>
      </c>
      <c r="DU31">
        <v>1</v>
      </c>
      <c r="DV31">
        <v>-15.9290838709677</v>
      </c>
      <c r="DW31">
        <v>-0.42923225806451398</v>
      </c>
      <c r="DX31">
        <v>5.6382324482481899E-2</v>
      </c>
      <c r="DY31">
        <v>0</v>
      </c>
      <c r="DZ31">
        <v>4.0766125806451603</v>
      </c>
      <c r="EA31">
        <v>0.90829935483870805</v>
      </c>
      <c r="EB31">
        <v>6.8174931821191803E-2</v>
      </c>
      <c r="EC31">
        <v>0</v>
      </c>
      <c r="ED31">
        <v>1</v>
      </c>
      <c r="EE31">
        <v>3</v>
      </c>
      <c r="EF31" t="s">
        <v>308</v>
      </c>
      <c r="EG31">
        <v>100</v>
      </c>
      <c r="EH31">
        <v>100</v>
      </c>
      <c r="EI31">
        <v>1.677</v>
      </c>
      <c r="EJ31">
        <v>0.40989999999999999</v>
      </c>
      <c r="EK31">
        <v>1.6775500000000501</v>
      </c>
      <c r="EL31">
        <v>0</v>
      </c>
      <c r="EM31">
        <v>0</v>
      </c>
      <c r="EN31">
        <v>0</v>
      </c>
      <c r="EO31">
        <v>0.40991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20</v>
      </c>
      <c r="EX31">
        <v>19.899999999999999</v>
      </c>
      <c r="EY31">
        <v>2</v>
      </c>
      <c r="EZ31">
        <v>492.53300000000002</v>
      </c>
      <c r="FA31">
        <v>549.43299999999999</v>
      </c>
      <c r="FB31">
        <v>34.144399999999997</v>
      </c>
      <c r="FC31">
        <v>30.947800000000001</v>
      </c>
      <c r="FD31">
        <v>29.999700000000001</v>
      </c>
      <c r="FE31">
        <v>30.551400000000001</v>
      </c>
      <c r="FF31">
        <v>30.608899999999998</v>
      </c>
      <c r="FG31">
        <v>20.6983</v>
      </c>
      <c r="FH31">
        <v>0</v>
      </c>
      <c r="FI31">
        <v>100</v>
      </c>
      <c r="FJ31">
        <v>-999.9</v>
      </c>
      <c r="FK31">
        <v>400</v>
      </c>
      <c r="FL31">
        <v>34.713700000000003</v>
      </c>
      <c r="FM31">
        <v>101.718</v>
      </c>
      <c r="FN31">
        <v>101.041</v>
      </c>
    </row>
    <row r="32" spans="1:170" x14ac:dyDescent="0.25">
      <c r="A32">
        <v>16</v>
      </c>
      <c r="B32">
        <v>1604003003.0999999</v>
      </c>
      <c r="C32">
        <v>2207.0999999046298</v>
      </c>
      <c r="D32" t="s">
        <v>363</v>
      </c>
      <c r="E32" t="s">
        <v>364</v>
      </c>
      <c r="F32" t="s">
        <v>365</v>
      </c>
      <c r="G32" t="s">
        <v>347</v>
      </c>
      <c r="H32">
        <v>1604002995.3499999</v>
      </c>
      <c r="I32">
        <f t="shared" si="0"/>
        <v>6.3717045864301316E-3</v>
      </c>
      <c r="J32">
        <f t="shared" si="1"/>
        <v>20.466700661342607</v>
      </c>
      <c r="K32">
        <f t="shared" si="2"/>
        <v>372.57850000000002</v>
      </c>
      <c r="L32">
        <f t="shared" si="3"/>
        <v>271.96033313144017</v>
      </c>
      <c r="M32">
        <f t="shared" si="4"/>
        <v>27.643519239435864</v>
      </c>
      <c r="N32">
        <f t="shared" si="5"/>
        <v>37.870893943832606</v>
      </c>
      <c r="O32">
        <f t="shared" si="6"/>
        <v>0.37989643880709562</v>
      </c>
      <c r="P32">
        <f t="shared" si="7"/>
        <v>2.9563207680438168</v>
      </c>
      <c r="Q32">
        <f t="shared" si="8"/>
        <v>0.35471026474974537</v>
      </c>
      <c r="R32">
        <f t="shared" si="9"/>
        <v>0.22381749620184554</v>
      </c>
      <c r="S32">
        <f t="shared" si="10"/>
        <v>214.77059055427108</v>
      </c>
      <c r="T32">
        <f t="shared" si="11"/>
        <v>34.552243874015261</v>
      </c>
      <c r="U32">
        <f t="shared" si="12"/>
        <v>34.003273333333297</v>
      </c>
      <c r="V32">
        <f t="shared" si="13"/>
        <v>5.343985704697924</v>
      </c>
      <c r="W32">
        <f t="shared" si="14"/>
        <v>63.928968887292982</v>
      </c>
      <c r="X32">
        <f t="shared" si="15"/>
        <v>3.5984334827360982</v>
      </c>
      <c r="Y32">
        <f t="shared" si="16"/>
        <v>5.6287995025856752</v>
      </c>
      <c r="Z32">
        <f t="shared" si="17"/>
        <v>1.7455522219618258</v>
      </c>
      <c r="AA32">
        <f t="shared" si="18"/>
        <v>-280.99217226156878</v>
      </c>
      <c r="AB32">
        <f t="shared" si="19"/>
        <v>148.87157121040607</v>
      </c>
      <c r="AC32">
        <f t="shared" si="20"/>
        <v>11.699894789932463</v>
      </c>
      <c r="AD32">
        <f t="shared" si="21"/>
        <v>94.349884293040844</v>
      </c>
      <c r="AE32">
        <v>0</v>
      </c>
      <c r="AF32">
        <v>0</v>
      </c>
      <c r="AG32">
        <f t="shared" si="22"/>
        <v>1</v>
      </c>
      <c r="AH32">
        <f t="shared" si="23"/>
        <v>0</v>
      </c>
      <c r="AI32">
        <f t="shared" si="24"/>
        <v>52305.858260889559</v>
      </c>
      <c r="AJ32" t="s">
        <v>286</v>
      </c>
      <c r="AK32">
        <v>715.47692307692296</v>
      </c>
      <c r="AL32">
        <v>3262.08</v>
      </c>
      <c r="AM32">
        <f t="shared" si="25"/>
        <v>2546.603076923077</v>
      </c>
      <c r="AN32">
        <f t="shared" si="26"/>
        <v>0.78066849277855754</v>
      </c>
      <c r="AO32">
        <v>-0.57774747981622299</v>
      </c>
      <c r="AP32" t="s">
        <v>366</v>
      </c>
      <c r="AQ32">
        <v>854.35487999999998</v>
      </c>
      <c r="AR32">
        <v>1417.81</v>
      </c>
      <c r="AS32">
        <f t="shared" si="27"/>
        <v>0.39741229078649465</v>
      </c>
      <c r="AT32">
        <v>0.5</v>
      </c>
      <c r="AU32">
        <f t="shared" si="28"/>
        <v>1095.8968588643679</v>
      </c>
      <c r="AV32">
        <f t="shared" si="29"/>
        <v>20.466700661342607</v>
      </c>
      <c r="AW32">
        <f t="shared" si="30"/>
        <v>217.76144057350612</v>
      </c>
      <c r="AX32">
        <f t="shared" si="31"/>
        <v>0.99680493154936134</v>
      </c>
      <c r="AY32">
        <f t="shared" si="32"/>
        <v>1.9202945944170616E-2</v>
      </c>
      <c r="AZ32">
        <f t="shared" si="33"/>
        <v>1.3007878347592414</v>
      </c>
      <c r="BA32" t="s">
        <v>367</v>
      </c>
      <c r="BB32">
        <v>4.53</v>
      </c>
      <c r="BC32">
        <f t="shared" si="34"/>
        <v>1413.28</v>
      </c>
      <c r="BD32">
        <f t="shared" si="35"/>
        <v>0.39868612023095207</v>
      </c>
      <c r="BE32">
        <f t="shared" si="36"/>
        <v>0.56615247655446577</v>
      </c>
      <c r="BF32">
        <f t="shared" si="37"/>
        <v>0.80226197300645197</v>
      </c>
      <c r="BG32">
        <f t="shared" si="38"/>
        <v>0.72420787389777752</v>
      </c>
      <c r="BH32">
        <f t="shared" si="39"/>
        <v>1300.0139999999999</v>
      </c>
      <c r="BI32">
        <f t="shared" si="40"/>
        <v>1095.8968588643679</v>
      </c>
      <c r="BJ32">
        <f t="shared" si="41"/>
        <v>0.84298850540407111</v>
      </c>
      <c r="BK32">
        <f t="shared" si="42"/>
        <v>0.19597701080814198</v>
      </c>
      <c r="BL32">
        <v>6</v>
      </c>
      <c r="BM32">
        <v>0.5</v>
      </c>
      <c r="BN32" t="s">
        <v>289</v>
      </c>
      <c r="BO32">
        <v>2</v>
      </c>
      <c r="BP32">
        <v>1604002995.3499999</v>
      </c>
      <c r="BQ32">
        <v>372.57850000000002</v>
      </c>
      <c r="BR32">
        <v>399.98773333333298</v>
      </c>
      <c r="BS32">
        <v>35.401829999999997</v>
      </c>
      <c r="BT32">
        <v>28.026350000000001</v>
      </c>
      <c r="BU32">
        <v>370.90113333333301</v>
      </c>
      <c r="BV32">
        <v>34.9919266666667</v>
      </c>
      <c r="BW32">
        <v>499.991966666667</v>
      </c>
      <c r="BX32">
        <v>101.598833333333</v>
      </c>
      <c r="BY32">
        <v>4.6575470000000001E-2</v>
      </c>
      <c r="BZ32">
        <v>34.937333333333299</v>
      </c>
      <c r="CA32">
        <v>34.003273333333297</v>
      </c>
      <c r="CB32">
        <v>999.9</v>
      </c>
      <c r="CC32">
        <v>0</v>
      </c>
      <c r="CD32">
        <v>0</v>
      </c>
      <c r="CE32">
        <v>9993.6283333333304</v>
      </c>
      <c r="CF32">
        <v>0</v>
      </c>
      <c r="CG32">
        <v>192.99860000000001</v>
      </c>
      <c r="CH32">
        <v>1300.0139999999999</v>
      </c>
      <c r="CI32">
        <v>0.89999806666666704</v>
      </c>
      <c r="CJ32">
        <v>0.10000181666666701</v>
      </c>
      <c r="CK32">
        <v>0</v>
      </c>
      <c r="CL32">
        <v>854.45653333333303</v>
      </c>
      <c r="CM32">
        <v>4.9993800000000004</v>
      </c>
      <c r="CN32">
        <v>11212.2266666667</v>
      </c>
      <c r="CO32">
        <v>10364.120000000001</v>
      </c>
      <c r="CP32">
        <v>47.791333333333299</v>
      </c>
      <c r="CQ32">
        <v>49.561999999999998</v>
      </c>
      <c r="CR32">
        <v>48.5</v>
      </c>
      <c r="CS32">
        <v>49.707999999999998</v>
      </c>
      <c r="CT32">
        <v>50.049599999999998</v>
      </c>
      <c r="CU32">
        <v>1165.51166666667</v>
      </c>
      <c r="CV32">
        <v>129.50333333333299</v>
      </c>
      <c r="CW32">
        <v>0</v>
      </c>
      <c r="CX32">
        <v>119.39999985694899</v>
      </c>
      <c r="CY32">
        <v>0</v>
      </c>
      <c r="CZ32">
        <v>854.35487999999998</v>
      </c>
      <c r="DA32">
        <v>-14.9500000175697</v>
      </c>
      <c r="DB32">
        <v>-52.715384469011603</v>
      </c>
      <c r="DC32">
        <v>11210.036</v>
      </c>
      <c r="DD32">
        <v>15</v>
      </c>
      <c r="DE32">
        <v>1604001686.5999999</v>
      </c>
      <c r="DF32" t="s">
        <v>319</v>
      </c>
      <c r="DG32">
        <v>1604001682.5999999</v>
      </c>
      <c r="DH32">
        <v>1604001686.5999999</v>
      </c>
      <c r="DI32">
        <v>1</v>
      </c>
      <c r="DJ32">
        <v>0.40899999999999997</v>
      </c>
      <c r="DK32">
        <v>0.24299999999999999</v>
      </c>
      <c r="DL32">
        <v>1.6779999999999999</v>
      </c>
      <c r="DM32">
        <v>0.41</v>
      </c>
      <c r="DN32">
        <v>395</v>
      </c>
      <c r="DO32">
        <v>32</v>
      </c>
      <c r="DP32">
        <v>0.28999999999999998</v>
      </c>
      <c r="DQ32">
        <v>0.03</v>
      </c>
      <c r="DR32">
        <v>20.472313781318299</v>
      </c>
      <c r="DS32">
        <v>-0.20336184982563699</v>
      </c>
      <c r="DT32">
        <v>3.4513302416458003E-2</v>
      </c>
      <c r="DU32">
        <v>1</v>
      </c>
      <c r="DV32">
        <v>-27.410938709677399</v>
      </c>
      <c r="DW32">
        <v>-7.1322580645129696E-2</v>
      </c>
      <c r="DX32">
        <v>3.7224416869016098E-2</v>
      </c>
      <c r="DY32">
        <v>1</v>
      </c>
      <c r="DZ32">
        <v>7.3720780645161303</v>
      </c>
      <c r="EA32">
        <v>0.75252387096772899</v>
      </c>
      <c r="EB32">
        <v>5.63356686083002E-2</v>
      </c>
      <c r="EC32">
        <v>0</v>
      </c>
      <c r="ED32">
        <v>2</v>
      </c>
      <c r="EE32">
        <v>3</v>
      </c>
      <c r="EF32" t="s">
        <v>330</v>
      </c>
      <c r="EG32">
        <v>100</v>
      </c>
      <c r="EH32">
        <v>100</v>
      </c>
      <c r="EI32">
        <v>1.677</v>
      </c>
      <c r="EJ32">
        <v>0.40989999999999999</v>
      </c>
      <c r="EK32">
        <v>1.6775500000000501</v>
      </c>
      <c r="EL32">
        <v>0</v>
      </c>
      <c r="EM32">
        <v>0</v>
      </c>
      <c r="EN32">
        <v>0</v>
      </c>
      <c r="EO32">
        <v>0.40991</v>
      </c>
      <c r="EP32">
        <v>0</v>
      </c>
      <c r="EQ32">
        <v>0</v>
      </c>
      <c r="ER32">
        <v>0</v>
      </c>
      <c r="ES32">
        <v>-1</v>
      </c>
      <c r="ET32">
        <v>-1</v>
      </c>
      <c r="EU32">
        <v>-1</v>
      </c>
      <c r="EV32">
        <v>-1</v>
      </c>
      <c r="EW32">
        <v>22</v>
      </c>
      <c r="EX32">
        <v>21.9</v>
      </c>
      <c r="EY32">
        <v>2</v>
      </c>
      <c r="EZ32">
        <v>484.846</v>
      </c>
      <c r="FA32">
        <v>548.92200000000003</v>
      </c>
      <c r="FB32">
        <v>34.012799999999999</v>
      </c>
      <c r="FC32">
        <v>30.784500000000001</v>
      </c>
      <c r="FD32">
        <v>29.999700000000001</v>
      </c>
      <c r="FE32">
        <v>30.3918</v>
      </c>
      <c r="FF32">
        <v>30.4436</v>
      </c>
      <c r="FG32">
        <v>20.71</v>
      </c>
      <c r="FH32">
        <v>0</v>
      </c>
      <c r="FI32">
        <v>100</v>
      </c>
      <c r="FJ32">
        <v>-999.9</v>
      </c>
      <c r="FK32">
        <v>400</v>
      </c>
      <c r="FL32">
        <v>34.713700000000003</v>
      </c>
      <c r="FM32">
        <v>101.724</v>
      </c>
      <c r="FN32">
        <v>101.06100000000001</v>
      </c>
    </row>
    <row r="33" spans="1:170" x14ac:dyDescent="0.25">
      <c r="A33">
        <v>17</v>
      </c>
      <c r="B33">
        <v>1604003162.5999999</v>
      </c>
      <c r="C33">
        <v>2366.5999999046298</v>
      </c>
      <c r="D33" t="s">
        <v>368</v>
      </c>
      <c r="E33" t="s">
        <v>369</v>
      </c>
      <c r="F33" t="s">
        <v>365</v>
      </c>
      <c r="G33" t="s">
        <v>347</v>
      </c>
      <c r="H33">
        <v>1604003154.8499999</v>
      </c>
      <c r="I33">
        <f t="shared" si="0"/>
        <v>5.5959056492237832E-3</v>
      </c>
      <c r="J33">
        <f t="shared" si="1"/>
        <v>17.616570427763172</v>
      </c>
      <c r="K33">
        <f t="shared" si="2"/>
        <v>376.3272</v>
      </c>
      <c r="L33">
        <f t="shared" si="3"/>
        <v>264.50459679244153</v>
      </c>
      <c r="M33">
        <f t="shared" si="4"/>
        <v>26.8836466726402</v>
      </c>
      <c r="N33">
        <f t="shared" si="5"/>
        <v>38.249042174654214</v>
      </c>
      <c r="O33">
        <f t="shared" si="6"/>
        <v>0.29065070239033841</v>
      </c>
      <c r="P33">
        <f t="shared" si="7"/>
        <v>2.9587356533833713</v>
      </c>
      <c r="Q33">
        <f t="shared" si="8"/>
        <v>0.27566903738645754</v>
      </c>
      <c r="R33">
        <f t="shared" si="9"/>
        <v>0.17357481409794023</v>
      </c>
      <c r="S33">
        <f t="shared" si="10"/>
        <v>214.76711042861567</v>
      </c>
      <c r="T33">
        <f t="shared" si="11"/>
        <v>34.727323994203246</v>
      </c>
      <c r="U33">
        <f t="shared" si="12"/>
        <v>34.322929999999999</v>
      </c>
      <c r="V33">
        <f t="shared" si="13"/>
        <v>5.4400113352058383</v>
      </c>
      <c r="W33">
        <f t="shared" si="14"/>
        <v>61.680074013323214</v>
      </c>
      <c r="X33">
        <f t="shared" si="15"/>
        <v>3.4672359653042251</v>
      </c>
      <c r="Y33">
        <f t="shared" si="16"/>
        <v>5.6213226406882786</v>
      </c>
      <c r="Z33">
        <f t="shared" si="17"/>
        <v>1.9727753699016133</v>
      </c>
      <c r="AA33">
        <f t="shared" si="18"/>
        <v>-246.77943913076885</v>
      </c>
      <c r="AB33">
        <f t="shared" si="19"/>
        <v>94.177631722370933</v>
      </c>
      <c r="AC33">
        <f t="shared" si="20"/>
        <v>7.4060905787142257</v>
      </c>
      <c r="AD33">
        <f t="shared" si="21"/>
        <v>69.571393598931962</v>
      </c>
      <c r="AE33">
        <v>0</v>
      </c>
      <c r="AF33">
        <v>0</v>
      </c>
      <c r="AG33">
        <f t="shared" si="22"/>
        <v>1</v>
      </c>
      <c r="AH33">
        <f t="shared" si="23"/>
        <v>0</v>
      </c>
      <c r="AI33">
        <f t="shared" si="24"/>
        <v>52378.605728632465</v>
      </c>
      <c r="AJ33" t="s">
        <v>286</v>
      </c>
      <c r="AK33">
        <v>715.47692307692296</v>
      </c>
      <c r="AL33">
        <v>3262.08</v>
      </c>
      <c r="AM33">
        <f t="shared" si="25"/>
        <v>2546.603076923077</v>
      </c>
      <c r="AN33">
        <f t="shared" si="26"/>
        <v>0.78066849277855754</v>
      </c>
      <c r="AO33">
        <v>-0.57774747981622299</v>
      </c>
      <c r="AP33" t="s">
        <v>370</v>
      </c>
      <c r="AQ33">
        <v>832.30920000000003</v>
      </c>
      <c r="AR33">
        <v>1267.6500000000001</v>
      </c>
      <c r="AS33">
        <f t="shared" si="27"/>
        <v>0.34342350017749379</v>
      </c>
      <c r="AT33">
        <v>0.5</v>
      </c>
      <c r="AU33">
        <f t="shared" si="28"/>
        <v>1095.8834298605575</v>
      </c>
      <c r="AV33">
        <f t="shared" si="29"/>
        <v>17.616570427763172</v>
      </c>
      <c r="AW33">
        <f t="shared" si="30"/>
        <v>188.17606163461483</v>
      </c>
      <c r="AX33">
        <f t="shared" si="31"/>
        <v>1.000070997515087</v>
      </c>
      <c r="AY33">
        <f t="shared" si="32"/>
        <v>1.6602420852274844E-2</v>
      </c>
      <c r="AZ33">
        <f t="shared" si="33"/>
        <v>1.5733286001656606</v>
      </c>
      <c r="BA33" t="s">
        <v>371</v>
      </c>
      <c r="BB33">
        <v>-0.09</v>
      </c>
      <c r="BC33">
        <f t="shared" si="34"/>
        <v>1267.74</v>
      </c>
      <c r="BD33">
        <f t="shared" si="35"/>
        <v>0.34339911969331255</v>
      </c>
      <c r="BE33">
        <f t="shared" si="36"/>
        <v>0.61138138110521523</v>
      </c>
      <c r="BF33">
        <f t="shared" si="37"/>
        <v>0.7884136662835648</v>
      </c>
      <c r="BG33">
        <f t="shared" si="38"/>
        <v>0.78317269702264003</v>
      </c>
      <c r="BH33">
        <f t="shared" si="39"/>
        <v>1299.99866666667</v>
      </c>
      <c r="BI33">
        <f t="shared" si="40"/>
        <v>1095.8834298605575</v>
      </c>
      <c r="BJ33">
        <f t="shared" si="41"/>
        <v>0.84298811834208642</v>
      </c>
      <c r="BK33">
        <f t="shared" si="42"/>
        <v>0.19597623668417277</v>
      </c>
      <c r="BL33">
        <v>6</v>
      </c>
      <c r="BM33">
        <v>0.5</v>
      </c>
      <c r="BN33" t="s">
        <v>289</v>
      </c>
      <c r="BO33">
        <v>2</v>
      </c>
      <c r="BP33">
        <v>1604003154.8499999</v>
      </c>
      <c r="BQ33">
        <v>376.3272</v>
      </c>
      <c r="BR33">
        <v>399.99213333333302</v>
      </c>
      <c r="BS33">
        <v>34.113669999999999</v>
      </c>
      <c r="BT33">
        <v>27.628213333333299</v>
      </c>
      <c r="BU33">
        <v>374.64966666666697</v>
      </c>
      <c r="BV33">
        <v>33.703766666666702</v>
      </c>
      <c r="BW33">
        <v>500.04270000000002</v>
      </c>
      <c r="BX33">
        <v>101.594133333333</v>
      </c>
      <c r="BY33">
        <v>4.35962133333333E-2</v>
      </c>
      <c r="BZ33">
        <v>34.913343333333302</v>
      </c>
      <c r="CA33">
        <v>34.322929999999999</v>
      </c>
      <c r="CB33">
        <v>999.9</v>
      </c>
      <c r="CC33">
        <v>0</v>
      </c>
      <c r="CD33">
        <v>0</v>
      </c>
      <c r="CE33">
        <v>10007.7903333333</v>
      </c>
      <c r="CF33">
        <v>0</v>
      </c>
      <c r="CG33">
        <v>247.82283333333299</v>
      </c>
      <c r="CH33">
        <v>1299.99866666667</v>
      </c>
      <c r="CI33">
        <v>0.90001116666666703</v>
      </c>
      <c r="CJ33">
        <v>9.9988659999999993E-2</v>
      </c>
      <c r="CK33">
        <v>0</v>
      </c>
      <c r="CL33">
        <v>832.91780000000006</v>
      </c>
      <c r="CM33">
        <v>4.9993800000000004</v>
      </c>
      <c r="CN33">
        <v>10938.6266666667</v>
      </c>
      <c r="CO33">
        <v>10364.040000000001</v>
      </c>
      <c r="CP33">
        <v>47.936999999999998</v>
      </c>
      <c r="CQ33">
        <v>49.574599999999997</v>
      </c>
      <c r="CR33">
        <v>48.561999999999998</v>
      </c>
      <c r="CS33">
        <v>49.75</v>
      </c>
      <c r="CT33">
        <v>50.158066666666599</v>
      </c>
      <c r="CU33">
        <v>1165.5143333333299</v>
      </c>
      <c r="CV33">
        <v>129.48500000000001</v>
      </c>
      <c r="CW33">
        <v>0</v>
      </c>
      <c r="CX33">
        <v>61.5</v>
      </c>
      <c r="CY33">
        <v>0</v>
      </c>
      <c r="CZ33">
        <v>832.30920000000003</v>
      </c>
      <c r="DA33">
        <v>-120.347230780065</v>
      </c>
      <c r="DB33">
        <v>-1562.8461538797901</v>
      </c>
      <c r="DC33">
        <v>10930.704</v>
      </c>
      <c r="DD33">
        <v>15</v>
      </c>
      <c r="DE33">
        <v>1604001686.5999999</v>
      </c>
      <c r="DF33" t="s">
        <v>319</v>
      </c>
      <c r="DG33">
        <v>1604001682.5999999</v>
      </c>
      <c r="DH33">
        <v>1604001686.5999999</v>
      </c>
      <c r="DI33">
        <v>1</v>
      </c>
      <c r="DJ33">
        <v>0.40899999999999997</v>
      </c>
      <c r="DK33">
        <v>0.24299999999999999</v>
      </c>
      <c r="DL33">
        <v>1.6779999999999999</v>
      </c>
      <c r="DM33">
        <v>0.41</v>
      </c>
      <c r="DN33">
        <v>395</v>
      </c>
      <c r="DO33">
        <v>32</v>
      </c>
      <c r="DP33">
        <v>0.28999999999999998</v>
      </c>
      <c r="DQ33">
        <v>0.03</v>
      </c>
      <c r="DR33">
        <v>17.607631229344101</v>
      </c>
      <c r="DS33">
        <v>0.44140197776455398</v>
      </c>
      <c r="DT33">
        <v>3.8529558308850999E-2</v>
      </c>
      <c r="DU33">
        <v>1</v>
      </c>
      <c r="DV33">
        <v>-23.656067741935502</v>
      </c>
      <c r="DW33">
        <v>-0.64716774193545501</v>
      </c>
      <c r="DX33">
        <v>5.4197008530091503E-2</v>
      </c>
      <c r="DY33">
        <v>0</v>
      </c>
      <c r="DZ33">
        <v>6.4793532258064497</v>
      </c>
      <c r="EA33">
        <v>0.47175241935485002</v>
      </c>
      <c r="EB33">
        <v>3.5453366225098398E-2</v>
      </c>
      <c r="EC33">
        <v>0</v>
      </c>
      <c r="ED33">
        <v>1</v>
      </c>
      <c r="EE33">
        <v>3</v>
      </c>
      <c r="EF33" t="s">
        <v>308</v>
      </c>
      <c r="EG33">
        <v>100</v>
      </c>
      <c r="EH33">
        <v>100</v>
      </c>
      <c r="EI33">
        <v>1.677</v>
      </c>
      <c r="EJ33">
        <v>0.40989999999999999</v>
      </c>
      <c r="EK33">
        <v>1.6775500000000501</v>
      </c>
      <c r="EL33">
        <v>0</v>
      </c>
      <c r="EM33">
        <v>0</v>
      </c>
      <c r="EN33">
        <v>0</v>
      </c>
      <c r="EO33">
        <v>0.40991</v>
      </c>
      <c r="EP33">
        <v>0</v>
      </c>
      <c r="EQ33">
        <v>0</v>
      </c>
      <c r="ER33">
        <v>0</v>
      </c>
      <c r="ES33">
        <v>-1</v>
      </c>
      <c r="ET33">
        <v>-1</v>
      </c>
      <c r="EU33">
        <v>-1</v>
      </c>
      <c r="EV33">
        <v>-1</v>
      </c>
      <c r="EW33">
        <v>24.7</v>
      </c>
      <c r="EX33">
        <v>24.6</v>
      </c>
      <c r="EY33">
        <v>2</v>
      </c>
      <c r="EZ33">
        <v>488.11799999999999</v>
      </c>
      <c r="FA33">
        <v>549.52700000000004</v>
      </c>
      <c r="FB33">
        <v>33.916899999999998</v>
      </c>
      <c r="FC33">
        <v>30.580300000000001</v>
      </c>
      <c r="FD33">
        <v>29.999700000000001</v>
      </c>
      <c r="FE33">
        <v>30.1769</v>
      </c>
      <c r="FF33">
        <v>30.230899999999998</v>
      </c>
      <c r="FG33">
        <v>20.709199999999999</v>
      </c>
      <c r="FH33">
        <v>0</v>
      </c>
      <c r="FI33">
        <v>100</v>
      </c>
      <c r="FJ33">
        <v>-999.9</v>
      </c>
      <c r="FK33">
        <v>400</v>
      </c>
      <c r="FL33">
        <v>33.647100000000002</v>
      </c>
      <c r="FM33">
        <v>101.749</v>
      </c>
      <c r="FN33">
        <v>101.08799999999999</v>
      </c>
    </row>
    <row r="34" spans="1:170" x14ac:dyDescent="0.25">
      <c r="A34">
        <v>18</v>
      </c>
      <c r="B34">
        <v>1604003262.5999999</v>
      </c>
      <c r="C34">
        <v>2466.5999999046298</v>
      </c>
      <c r="D34" t="s">
        <v>372</v>
      </c>
      <c r="E34" t="s">
        <v>373</v>
      </c>
      <c r="F34" t="s">
        <v>374</v>
      </c>
      <c r="G34" t="s">
        <v>375</v>
      </c>
      <c r="H34">
        <v>1604003254.8499999</v>
      </c>
      <c r="I34">
        <f t="shared" si="0"/>
        <v>3.0098052925010004E-3</v>
      </c>
      <c r="J34">
        <f t="shared" si="1"/>
        <v>12.144829958962982</v>
      </c>
      <c r="K34">
        <f t="shared" si="2"/>
        <v>384.03769999999997</v>
      </c>
      <c r="L34">
        <f t="shared" si="3"/>
        <v>217.08298970870388</v>
      </c>
      <c r="M34">
        <f t="shared" si="4"/>
        <v>22.062912793134512</v>
      </c>
      <c r="N34">
        <f t="shared" si="5"/>
        <v>39.031111077590943</v>
      </c>
      <c r="O34">
        <f t="shared" si="6"/>
        <v>0.1276225481014199</v>
      </c>
      <c r="P34">
        <f t="shared" si="7"/>
        <v>2.9564347803838564</v>
      </c>
      <c r="Q34">
        <f t="shared" si="8"/>
        <v>0.12463907240794332</v>
      </c>
      <c r="R34">
        <f t="shared" si="9"/>
        <v>7.8161664638591782E-2</v>
      </c>
      <c r="S34">
        <f t="shared" si="10"/>
        <v>214.7761424595746</v>
      </c>
      <c r="T34">
        <f t="shared" si="11"/>
        <v>35.447139678584954</v>
      </c>
      <c r="U34">
        <f t="shared" si="12"/>
        <v>34.498809999999999</v>
      </c>
      <c r="V34">
        <f t="shared" si="13"/>
        <v>5.4934831785932117</v>
      </c>
      <c r="W34">
        <f t="shared" si="14"/>
        <v>55.745591975942062</v>
      </c>
      <c r="X34">
        <f t="shared" si="15"/>
        <v>3.1435030435435136</v>
      </c>
      <c r="Y34">
        <f t="shared" si="16"/>
        <v>5.6390163457231637</v>
      </c>
      <c r="Z34">
        <f t="shared" si="17"/>
        <v>2.349980135049698</v>
      </c>
      <c r="AA34">
        <f t="shared" si="18"/>
        <v>-132.7324133992941</v>
      </c>
      <c r="AB34">
        <f t="shared" si="19"/>
        <v>75.112864596594619</v>
      </c>
      <c r="AC34">
        <f t="shared" si="20"/>
        <v>5.9181476139235913</v>
      </c>
      <c r="AD34">
        <f t="shared" si="21"/>
        <v>163.07474127079871</v>
      </c>
      <c r="AE34">
        <v>5</v>
      </c>
      <c r="AF34">
        <v>1</v>
      </c>
      <c r="AG34">
        <f t="shared" si="22"/>
        <v>1</v>
      </c>
      <c r="AH34">
        <f t="shared" si="23"/>
        <v>0</v>
      </c>
      <c r="AI34">
        <f t="shared" si="24"/>
        <v>52303.308694821666</v>
      </c>
      <c r="AJ34" t="s">
        <v>286</v>
      </c>
      <c r="AK34">
        <v>715.47692307692296</v>
      </c>
      <c r="AL34">
        <v>3262.08</v>
      </c>
      <c r="AM34">
        <f t="shared" si="25"/>
        <v>2546.603076923077</v>
      </c>
      <c r="AN34">
        <f t="shared" si="26"/>
        <v>0.78066849277855754</v>
      </c>
      <c r="AO34">
        <v>-0.57774747981622299</v>
      </c>
      <c r="AP34" t="s">
        <v>376</v>
      </c>
      <c r="AQ34">
        <v>661.07784000000004</v>
      </c>
      <c r="AR34">
        <v>592.41</v>
      </c>
      <c r="AS34">
        <f t="shared" si="27"/>
        <v>-0.11591269559933171</v>
      </c>
      <c r="AT34">
        <v>0.5</v>
      </c>
      <c r="AU34">
        <f t="shared" si="28"/>
        <v>1095.9254858758991</v>
      </c>
      <c r="AV34">
        <f t="shared" si="29"/>
        <v>12.144829958962982</v>
      </c>
      <c r="AW34">
        <f t="shared" si="30"/>
        <v>-63.515838621941391</v>
      </c>
      <c r="AX34">
        <f t="shared" si="31"/>
        <v>0.99586435070306034</v>
      </c>
      <c r="AY34">
        <f t="shared" si="32"/>
        <v>1.1608980357465553E-2</v>
      </c>
      <c r="AZ34">
        <f t="shared" si="33"/>
        <v>4.5064566769635901</v>
      </c>
      <c r="BA34" t="s">
        <v>377</v>
      </c>
      <c r="BB34">
        <v>2.4500000000000002</v>
      </c>
      <c r="BC34">
        <f t="shared" si="34"/>
        <v>589.95999999999992</v>
      </c>
      <c r="BD34">
        <f t="shared" si="35"/>
        <v>-0.11639406061427907</v>
      </c>
      <c r="BE34">
        <f t="shared" si="36"/>
        <v>0.81901013305191084</v>
      </c>
      <c r="BF34">
        <f t="shared" si="37"/>
        <v>0.55797153518723497</v>
      </c>
      <c r="BG34">
        <f t="shared" si="38"/>
        <v>1.0483259147026627</v>
      </c>
      <c r="BH34">
        <f t="shared" si="39"/>
        <v>1300.048</v>
      </c>
      <c r="BI34">
        <f t="shared" si="40"/>
        <v>1095.9254858758991</v>
      </c>
      <c r="BJ34">
        <f t="shared" si="41"/>
        <v>0.84298847879147476</v>
      </c>
      <c r="BK34">
        <f t="shared" si="42"/>
        <v>0.1959769575829497</v>
      </c>
      <c r="BL34">
        <v>6</v>
      </c>
      <c r="BM34">
        <v>0.5</v>
      </c>
      <c r="BN34" t="s">
        <v>289</v>
      </c>
      <c r="BO34">
        <v>2</v>
      </c>
      <c r="BP34">
        <v>1604003254.8499999</v>
      </c>
      <c r="BQ34">
        <v>384.03769999999997</v>
      </c>
      <c r="BR34">
        <v>399.999666666667</v>
      </c>
      <c r="BS34">
        <v>30.929780000000001</v>
      </c>
      <c r="BT34">
        <v>27.429480000000002</v>
      </c>
      <c r="BU34">
        <v>382.36003333333298</v>
      </c>
      <c r="BV34">
        <v>30.519876666666701</v>
      </c>
      <c r="BW34">
        <v>499.965033333333</v>
      </c>
      <c r="BX34">
        <v>101.587633333333</v>
      </c>
      <c r="BY34">
        <v>4.5907013333333302E-2</v>
      </c>
      <c r="BZ34">
        <v>34.97007</v>
      </c>
      <c r="CA34">
        <v>34.498809999999999</v>
      </c>
      <c r="CB34">
        <v>999.9</v>
      </c>
      <c r="CC34">
        <v>0</v>
      </c>
      <c r="CD34">
        <v>0</v>
      </c>
      <c r="CE34">
        <v>9995.3766666666706</v>
      </c>
      <c r="CF34">
        <v>0</v>
      </c>
      <c r="CG34">
        <v>212.30363766666699</v>
      </c>
      <c r="CH34">
        <v>1300.048</v>
      </c>
      <c r="CI34">
        <v>0.89999949999999995</v>
      </c>
      <c r="CJ34">
        <v>0.100000503333333</v>
      </c>
      <c r="CK34">
        <v>0</v>
      </c>
      <c r="CL34">
        <v>661.13049999999998</v>
      </c>
      <c r="CM34">
        <v>4.9993800000000004</v>
      </c>
      <c r="CN34">
        <v>8685.43</v>
      </c>
      <c r="CO34">
        <v>10364.403333333301</v>
      </c>
      <c r="CP34">
        <v>48</v>
      </c>
      <c r="CQ34">
        <v>49.686999999999998</v>
      </c>
      <c r="CR34">
        <v>48.670466666666599</v>
      </c>
      <c r="CS34">
        <v>49.811999999999998</v>
      </c>
      <c r="CT34">
        <v>50.199599999999997</v>
      </c>
      <c r="CU34">
        <v>1165.5443333333301</v>
      </c>
      <c r="CV34">
        <v>129.505666666667</v>
      </c>
      <c r="CW34">
        <v>0</v>
      </c>
      <c r="CX34">
        <v>99</v>
      </c>
      <c r="CY34">
        <v>0</v>
      </c>
      <c r="CZ34">
        <v>661.07784000000004</v>
      </c>
      <c r="DA34">
        <v>-7.00807690500947</v>
      </c>
      <c r="DB34">
        <v>-166.37769182227399</v>
      </c>
      <c r="DC34">
        <v>8687.0616000000009</v>
      </c>
      <c r="DD34">
        <v>15</v>
      </c>
      <c r="DE34">
        <v>1604001686.5999999</v>
      </c>
      <c r="DF34" t="s">
        <v>319</v>
      </c>
      <c r="DG34">
        <v>1604001682.5999999</v>
      </c>
      <c r="DH34">
        <v>1604001686.5999999</v>
      </c>
      <c r="DI34">
        <v>1</v>
      </c>
      <c r="DJ34">
        <v>0.40899999999999997</v>
      </c>
      <c r="DK34">
        <v>0.24299999999999999</v>
      </c>
      <c r="DL34">
        <v>1.6779999999999999</v>
      </c>
      <c r="DM34">
        <v>0.41</v>
      </c>
      <c r="DN34">
        <v>395</v>
      </c>
      <c r="DO34">
        <v>32</v>
      </c>
      <c r="DP34">
        <v>0.28999999999999998</v>
      </c>
      <c r="DQ34">
        <v>0.03</v>
      </c>
      <c r="DR34">
        <v>12.146258214722801</v>
      </c>
      <c r="DS34">
        <v>-0.16350955325608499</v>
      </c>
      <c r="DT34">
        <v>1.9399935212131601E-2</v>
      </c>
      <c r="DU34">
        <v>1</v>
      </c>
      <c r="DV34">
        <v>-15.957741935483901</v>
      </c>
      <c r="DW34">
        <v>-0.132561290322536</v>
      </c>
      <c r="DX34">
        <v>2.2081356523803601E-2</v>
      </c>
      <c r="DY34">
        <v>1</v>
      </c>
      <c r="DZ34">
        <v>3.4893025806451599</v>
      </c>
      <c r="EA34">
        <v>0.84999870967741398</v>
      </c>
      <c r="EB34">
        <v>6.3802214390115103E-2</v>
      </c>
      <c r="EC34">
        <v>0</v>
      </c>
      <c r="ED34">
        <v>2</v>
      </c>
      <c r="EE34">
        <v>3</v>
      </c>
      <c r="EF34" t="s">
        <v>330</v>
      </c>
      <c r="EG34">
        <v>100</v>
      </c>
      <c r="EH34">
        <v>100</v>
      </c>
      <c r="EI34">
        <v>1.6779999999999999</v>
      </c>
      <c r="EJ34">
        <v>0.41</v>
      </c>
      <c r="EK34">
        <v>1.6775500000000501</v>
      </c>
      <c r="EL34">
        <v>0</v>
      </c>
      <c r="EM34">
        <v>0</v>
      </c>
      <c r="EN34">
        <v>0</v>
      </c>
      <c r="EO34">
        <v>0.40991</v>
      </c>
      <c r="EP34">
        <v>0</v>
      </c>
      <c r="EQ34">
        <v>0</v>
      </c>
      <c r="ER34">
        <v>0</v>
      </c>
      <c r="ES34">
        <v>-1</v>
      </c>
      <c r="ET34">
        <v>-1</v>
      </c>
      <c r="EU34">
        <v>-1</v>
      </c>
      <c r="EV34">
        <v>-1</v>
      </c>
      <c r="EW34">
        <v>26.3</v>
      </c>
      <c r="EX34">
        <v>26.3</v>
      </c>
      <c r="EY34">
        <v>2</v>
      </c>
      <c r="EZ34">
        <v>478.10199999999998</v>
      </c>
      <c r="FA34">
        <v>546.80399999999997</v>
      </c>
      <c r="FB34">
        <v>33.858199999999997</v>
      </c>
      <c r="FC34">
        <v>30.470099999999999</v>
      </c>
      <c r="FD34">
        <v>30.0001</v>
      </c>
      <c r="FE34">
        <v>30.0656</v>
      </c>
      <c r="FF34">
        <v>30.133199999999999</v>
      </c>
      <c r="FG34">
        <v>20.7012</v>
      </c>
      <c r="FH34">
        <v>0</v>
      </c>
      <c r="FI34">
        <v>100</v>
      </c>
      <c r="FJ34">
        <v>-999.9</v>
      </c>
      <c r="FK34">
        <v>400</v>
      </c>
      <c r="FL34">
        <v>33.647100000000002</v>
      </c>
      <c r="FM34">
        <v>101.78100000000001</v>
      </c>
      <c r="FN34">
        <v>101.09699999999999</v>
      </c>
    </row>
    <row r="35" spans="1:170" x14ac:dyDescent="0.25">
      <c r="A35">
        <v>19</v>
      </c>
      <c r="B35">
        <v>1604003399</v>
      </c>
      <c r="C35">
        <v>2603</v>
      </c>
      <c r="D35" t="s">
        <v>378</v>
      </c>
      <c r="E35" t="s">
        <v>379</v>
      </c>
      <c r="F35" t="s">
        <v>374</v>
      </c>
      <c r="G35" t="s">
        <v>375</v>
      </c>
      <c r="H35">
        <v>1604003391</v>
      </c>
      <c r="I35">
        <f t="shared" si="0"/>
        <v>3.5872148390012708E-3</v>
      </c>
      <c r="J35">
        <f t="shared" si="1"/>
        <v>13.313502379191833</v>
      </c>
      <c r="K35">
        <f t="shared" si="2"/>
        <v>382.34558064516102</v>
      </c>
      <c r="L35">
        <f t="shared" si="3"/>
        <v>229.30107449650234</v>
      </c>
      <c r="M35">
        <f t="shared" si="4"/>
        <v>23.303671930454865</v>
      </c>
      <c r="N35">
        <f t="shared" si="5"/>
        <v>38.857454091651086</v>
      </c>
      <c r="O35">
        <f t="shared" si="6"/>
        <v>0.15438548602769531</v>
      </c>
      <c r="P35">
        <f t="shared" si="7"/>
        <v>2.959942611176039</v>
      </c>
      <c r="Q35">
        <f t="shared" si="8"/>
        <v>0.15004743957990752</v>
      </c>
      <c r="R35">
        <f t="shared" si="9"/>
        <v>9.4159252890587741E-2</v>
      </c>
      <c r="S35">
        <f t="shared" si="10"/>
        <v>214.76763619398116</v>
      </c>
      <c r="T35">
        <f t="shared" si="11"/>
        <v>35.270230550893331</v>
      </c>
      <c r="U35">
        <f t="shared" si="12"/>
        <v>34.569235483870997</v>
      </c>
      <c r="V35">
        <f t="shared" si="13"/>
        <v>5.5150220238878171</v>
      </c>
      <c r="W35">
        <f t="shared" si="14"/>
        <v>56.648722312601443</v>
      </c>
      <c r="X35">
        <f t="shared" si="15"/>
        <v>3.1894025121384302</v>
      </c>
      <c r="Y35">
        <f t="shared" si="16"/>
        <v>5.6301402431259273</v>
      </c>
      <c r="Z35">
        <f t="shared" si="17"/>
        <v>2.325619511749387</v>
      </c>
      <c r="AA35">
        <f t="shared" si="18"/>
        <v>-158.19617439995605</v>
      </c>
      <c r="AB35">
        <f t="shared" si="19"/>
        <v>59.425746299734556</v>
      </c>
      <c r="AC35">
        <f t="shared" si="20"/>
        <v>4.6775658464450407</v>
      </c>
      <c r="AD35">
        <f t="shared" si="21"/>
        <v>120.67477394020472</v>
      </c>
      <c r="AE35">
        <v>0</v>
      </c>
      <c r="AF35">
        <v>0</v>
      </c>
      <c r="AG35">
        <f t="shared" si="22"/>
        <v>1</v>
      </c>
      <c r="AH35">
        <f t="shared" si="23"/>
        <v>0</v>
      </c>
      <c r="AI35">
        <f t="shared" si="24"/>
        <v>52407.9605692642</v>
      </c>
      <c r="AJ35" t="s">
        <v>286</v>
      </c>
      <c r="AK35">
        <v>715.47692307692296</v>
      </c>
      <c r="AL35">
        <v>3262.08</v>
      </c>
      <c r="AM35">
        <f t="shared" si="25"/>
        <v>2546.603076923077</v>
      </c>
      <c r="AN35">
        <f t="shared" si="26"/>
        <v>0.78066849277855754</v>
      </c>
      <c r="AO35">
        <v>-0.57774747981622299</v>
      </c>
      <c r="AP35" t="s">
        <v>380</v>
      </c>
      <c r="AQ35">
        <v>697.16175999999996</v>
      </c>
      <c r="AR35">
        <v>0.48</v>
      </c>
      <c r="AS35">
        <f t="shared" si="27"/>
        <v>-1451.4203333333332</v>
      </c>
      <c r="AT35">
        <v>0.5</v>
      </c>
      <c r="AU35">
        <f t="shared" si="28"/>
        <v>1095.8854470139643</v>
      </c>
      <c r="AV35">
        <f t="shared" si="29"/>
        <v>13.313502379191833</v>
      </c>
      <c r="AW35">
        <f t="shared" si="30"/>
        <v>-795295.21040007845</v>
      </c>
      <c r="AX35">
        <f t="shared" si="31"/>
        <v>-2.0833333333333335</v>
      </c>
      <c r="AY35">
        <f t="shared" si="32"/>
        <v>1.2675822912749244E-2</v>
      </c>
      <c r="AZ35">
        <f t="shared" si="33"/>
        <v>6795</v>
      </c>
      <c r="BA35" t="s">
        <v>381</v>
      </c>
      <c r="BB35">
        <v>1.48</v>
      </c>
      <c r="BC35">
        <f t="shared" si="34"/>
        <v>-1</v>
      </c>
      <c r="BD35">
        <f t="shared" si="35"/>
        <v>696.68175999999994</v>
      </c>
      <c r="BE35">
        <f t="shared" si="36"/>
        <v>1.0003066920198735</v>
      </c>
      <c r="BF35">
        <f t="shared" si="37"/>
        <v>0.97438427707058461</v>
      </c>
      <c r="BG35">
        <f t="shared" si="38"/>
        <v>1.2807649647312982</v>
      </c>
      <c r="BH35">
        <f t="shared" si="39"/>
        <v>1300.00096774194</v>
      </c>
      <c r="BI35">
        <f t="shared" si="40"/>
        <v>1095.8854470139643</v>
      </c>
      <c r="BJ35">
        <f t="shared" si="41"/>
        <v>0.84298817786073055</v>
      </c>
      <c r="BK35">
        <f t="shared" si="42"/>
        <v>0.19597635572146119</v>
      </c>
      <c r="BL35">
        <v>6</v>
      </c>
      <c r="BM35">
        <v>0.5</v>
      </c>
      <c r="BN35" t="s">
        <v>289</v>
      </c>
      <c r="BO35">
        <v>2</v>
      </c>
      <c r="BP35">
        <v>1604003391</v>
      </c>
      <c r="BQ35">
        <v>382.34558064516102</v>
      </c>
      <c r="BR35">
        <v>399.966322580645</v>
      </c>
      <c r="BS35">
        <v>31.382754838709701</v>
      </c>
      <c r="BT35">
        <v>27.213503225806399</v>
      </c>
      <c r="BU35">
        <v>380.66803225806501</v>
      </c>
      <c r="BV35">
        <v>30.972851612903199</v>
      </c>
      <c r="BW35">
        <v>500.03767741935502</v>
      </c>
      <c r="BX35">
        <v>101.583967741935</v>
      </c>
      <c r="BY35">
        <v>4.5176306451612899E-2</v>
      </c>
      <c r="BZ35">
        <v>34.941632258064502</v>
      </c>
      <c r="CA35">
        <v>34.569235483870997</v>
      </c>
      <c r="CB35">
        <v>999.9</v>
      </c>
      <c r="CC35">
        <v>0</v>
      </c>
      <c r="CD35">
        <v>0</v>
      </c>
      <c r="CE35">
        <v>10015.644516128999</v>
      </c>
      <c r="CF35">
        <v>0</v>
      </c>
      <c r="CG35">
        <v>47.613109677419402</v>
      </c>
      <c r="CH35">
        <v>1300.00096774194</v>
      </c>
      <c r="CI35">
        <v>0.90000906451612905</v>
      </c>
      <c r="CJ35">
        <v>9.9990787096774197E-2</v>
      </c>
      <c r="CK35">
        <v>0</v>
      </c>
      <c r="CL35">
        <v>697.865064516129</v>
      </c>
      <c r="CM35">
        <v>4.9993800000000004</v>
      </c>
      <c r="CN35">
        <v>9093.6254838709701</v>
      </c>
      <c r="CO35">
        <v>10364.064516128999</v>
      </c>
      <c r="CP35">
        <v>48.064032258064501</v>
      </c>
      <c r="CQ35">
        <v>49.768000000000001</v>
      </c>
      <c r="CR35">
        <v>48.762</v>
      </c>
      <c r="CS35">
        <v>49.896999999999998</v>
      </c>
      <c r="CT35">
        <v>50.25</v>
      </c>
      <c r="CU35">
        <v>1165.51322580645</v>
      </c>
      <c r="CV35">
        <v>129.487741935484</v>
      </c>
      <c r="CW35">
        <v>0</v>
      </c>
      <c r="CX35">
        <v>135.799999952316</v>
      </c>
      <c r="CY35">
        <v>0</v>
      </c>
      <c r="CZ35">
        <v>697.16175999999996</v>
      </c>
      <c r="DA35">
        <v>-43.129692353296797</v>
      </c>
      <c r="DB35">
        <v>-526.56230821928796</v>
      </c>
      <c r="DC35">
        <v>9084.9272000000001</v>
      </c>
      <c r="DD35">
        <v>15</v>
      </c>
      <c r="DE35">
        <v>1604001686.5999999</v>
      </c>
      <c r="DF35" t="s">
        <v>319</v>
      </c>
      <c r="DG35">
        <v>1604001682.5999999</v>
      </c>
      <c r="DH35">
        <v>1604001686.5999999</v>
      </c>
      <c r="DI35">
        <v>1</v>
      </c>
      <c r="DJ35">
        <v>0.40899999999999997</v>
      </c>
      <c r="DK35">
        <v>0.24299999999999999</v>
      </c>
      <c r="DL35">
        <v>1.6779999999999999</v>
      </c>
      <c r="DM35">
        <v>0.41</v>
      </c>
      <c r="DN35">
        <v>395</v>
      </c>
      <c r="DO35">
        <v>32</v>
      </c>
      <c r="DP35">
        <v>0.28999999999999998</v>
      </c>
      <c r="DQ35">
        <v>0.03</v>
      </c>
      <c r="DR35">
        <v>13.3192741749776</v>
      </c>
      <c r="DS35">
        <v>-0.25785740649769501</v>
      </c>
      <c r="DT35">
        <v>2.8733406147580499E-2</v>
      </c>
      <c r="DU35">
        <v>1</v>
      </c>
      <c r="DV35">
        <v>-17.620709999999999</v>
      </c>
      <c r="DW35">
        <v>-6.5432703003580096E-3</v>
      </c>
      <c r="DX35">
        <v>2.48805459479222E-2</v>
      </c>
      <c r="DY35">
        <v>1</v>
      </c>
      <c r="DZ35">
        <v>4.16724766666667</v>
      </c>
      <c r="EA35">
        <v>0.54260422691879895</v>
      </c>
      <c r="EB35">
        <v>3.9412923826526197E-2</v>
      </c>
      <c r="EC35">
        <v>0</v>
      </c>
      <c r="ED35">
        <v>2</v>
      </c>
      <c r="EE35">
        <v>3</v>
      </c>
      <c r="EF35" t="s">
        <v>330</v>
      </c>
      <c r="EG35">
        <v>100</v>
      </c>
      <c r="EH35">
        <v>100</v>
      </c>
      <c r="EI35">
        <v>1.6779999999999999</v>
      </c>
      <c r="EJ35">
        <v>0.40989999999999999</v>
      </c>
      <c r="EK35">
        <v>1.6775500000000501</v>
      </c>
      <c r="EL35">
        <v>0</v>
      </c>
      <c r="EM35">
        <v>0</v>
      </c>
      <c r="EN35">
        <v>0</v>
      </c>
      <c r="EO35">
        <v>0.40991</v>
      </c>
      <c r="EP35">
        <v>0</v>
      </c>
      <c r="EQ35">
        <v>0</v>
      </c>
      <c r="ER35">
        <v>0</v>
      </c>
      <c r="ES35">
        <v>-1</v>
      </c>
      <c r="ET35">
        <v>-1</v>
      </c>
      <c r="EU35">
        <v>-1</v>
      </c>
      <c r="EV35">
        <v>-1</v>
      </c>
      <c r="EW35">
        <v>28.6</v>
      </c>
      <c r="EX35">
        <v>28.5</v>
      </c>
      <c r="EY35">
        <v>2</v>
      </c>
      <c r="EZ35">
        <v>483.30500000000001</v>
      </c>
      <c r="FA35">
        <v>547.73500000000001</v>
      </c>
      <c r="FB35">
        <v>33.784300000000002</v>
      </c>
      <c r="FC35">
        <v>30.404299999999999</v>
      </c>
      <c r="FD35">
        <v>30.000900000000001</v>
      </c>
      <c r="FE35">
        <v>30.017099999999999</v>
      </c>
      <c r="FF35">
        <v>30.0854</v>
      </c>
      <c r="FG35">
        <v>20.6966</v>
      </c>
      <c r="FH35">
        <v>0</v>
      </c>
      <c r="FI35">
        <v>100</v>
      </c>
      <c r="FJ35">
        <v>-999.9</v>
      </c>
      <c r="FK35">
        <v>400</v>
      </c>
      <c r="FL35">
        <v>33.647100000000002</v>
      </c>
      <c r="FM35">
        <v>101.765</v>
      </c>
      <c r="FN35">
        <v>101.08499999999999</v>
      </c>
    </row>
    <row r="36" spans="1:170" x14ac:dyDescent="0.25">
      <c r="A36">
        <v>20</v>
      </c>
      <c r="B36">
        <v>1604003495</v>
      </c>
      <c r="C36">
        <v>2699</v>
      </c>
      <c r="D36" t="s">
        <v>382</v>
      </c>
      <c r="E36" t="s">
        <v>383</v>
      </c>
      <c r="F36" t="s">
        <v>384</v>
      </c>
      <c r="G36" t="s">
        <v>385</v>
      </c>
      <c r="H36">
        <v>1604003487</v>
      </c>
      <c r="I36">
        <f t="shared" si="0"/>
        <v>4.3597725095661137E-3</v>
      </c>
      <c r="J36">
        <f t="shared" si="1"/>
        <v>17.058610600754893</v>
      </c>
      <c r="K36">
        <f t="shared" si="2"/>
        <v>377.54974193548401</v>
      </c>
      <c r="L36">
        <f t="shared" si="3"/>
        <v>229.75904526048441</v>
      </c>
      <c r="M36">
        <f t="shared" si="4"/>
        <v>23.350607013871588</v>
      </c>
      <c r="N36">
        <f t="shared" si="5"/>
        <v>38.370701106148616</v>
      </c>
      <c r="O36">
        <f t="shared" si="6"/>
        <v>0.20557146721218461</v>
      </c>
      <c r="P36">
        <f t="shared" si="7"/>
        <v>2.9587357788128057</v>
      </c>
      <c r="Q36">
        <f t="shared" si="8"/>
        <v>0.19795340944912343</v>
      </c>
      <c r="R36">
        <f t="shared" si="9"/>
        <v>0.12438181219753293</v>
      </c>
      <c r="S36">
        <f t="shared" si="10"/>
        <v>214.77062261337826</v>
      </c>
      <c r="T36">
        <f t="shared" si="11"/>
        <v>35.103601461778425</v>
      </c>
      <c r="U36">
        <f t="shared" si="12"/>
        <v>34.223580645161299</v>
      </c>
      <c r="V36">
        <f t="shared" si="13"/>
        <v>5.4100071576432143</v>
      </c>
      <c r="W36">
        <f t="shared" si="14"/>
        <v>57.930664080024826</v>
      </c>
      <c r="X36">
        <f t="shared" si="15"/>
        <v>3.2672200347667588</v>
      </c>
      <c r="Y36">
        <f t="shared" si="16"/>
        <v>5.6398801682187765</v>
      </c>
      <c r="Z36">
        <f t="shared" si="17"/>
        <v>2.1427871228764555</v>
      </c>
      <c r="AA36">
        <f t="shared" si="18"/>
        <v>-192.26596767186561</v>
      </c>
      <c r="AB36">
        <f t="shared" si="19"/>
        <v>119.51466078721786</v>
      </c>
      <c r="AC36">
        <f t="shared" si="20"/>
        <v>9.3967626017067367</v>
      </c>
      <c r="AD36">
        <f t="shared" si="21"/>
        <v>151.41607833043724</v>
      </c>
      <c r="AE36">
        <v>0</v>
      </c>
      <c r="AF36">
        <v>0</v>
      </c>
      <c r="AG36">
        <f t="shared" si="22"/>
        <v>1</v>
      </c>
      <c r="AH36">
        <f t="shared" si="23"/>
        <v>0</v>
      </c>
      <c r="AI36">
        <f t="shared" si="24"/>
        <v>52368.276601940452</v>
      </c>
      <c r="AJ36" t="s">
        <v>286</v>
      </c>
      <c r="AK36">
        <v>715.47692307692296</v>
      </c>
      <c r="AL36">
        <v>3262.08</v>
      </c>
      <c r="AM36">
        <f t="shared" si="25"/>
        <v>2546.603076923077</v>
      </c>
      <c r="AN36">
        <f t="shared" si="26"/>
        <v>0.78066849277855754</v>
      </c>
      <c r="AO36">
        <v>-0.57774747981622299</v>
      </c>
      <c r="AP36" t="s">
        <v>386</v>
      </c>
      <c r="AQ36">
        <v>1005.1188</v>
      </c>
      <c r="AR36">
        <v>1.26</v>
      </c>
      <c r="AS36">
        <f t="shared" si="27"/>
        <v>-796.71333333333325</v>
      </c>
      <c r="AT36">
        <v>0.5</v>
      </c>
      <c r="AU36">
        <f t="shared" si="28"/>
        <v>1095.8950731542625</v>
      </c>
      <c r="AV36">
        <f t="shared" si="29"/>
        <v>17.058610600754893</v>
      </c>
      <c r="AW36">
        <f t="shared" si="30"/>
        <v>-436557.10835815477</v>
      </c>
      <c r="AX36">
        <f t="shared" si="31"/>
        <v>-0.11111111111111104</v>
      </c>
      <c r="AY36">
        <f t="shared" si="32"/>
        <v>1.6093108284362688E-2</v>
      </c>
      <c r="AZ36">
        <f t="shared" si="33"/>
        <v>2587.9523809523807</v>
      </c>
      <c r="BA36" t="s">
        <v>387</v>
      </c>
      <c r="BB36">
        <v>1.4</v>
      </c>
      <c r="BC36">
        <f t="shared" si="34"/>
        <v>-0.1399999999999999</v>
      </c>
      <c r="BD36">
        <f t="shared" si="35"/>
        <v>7170.4200000000046</v>
      </c>
      <c r="BE36">
        <f t="shared" si="36"/>
        <v>1.0000429358293361</v>
      </c>
      <c r="BF36">
        <f t="shared" si="37"/>
        <v>1.4055376840908065</v>
      </c>
      <c r="BG36">
        <f t="shared" si="38"/>
        <v>1.2804586743607773</v>
      </c>
      <c r="BH36">
        <f t="shared" si="39"/>
        <v>1300.0116129032299</v>
      </c>
      <c r="BI36">
        <f t="shared" si="40"/>
        <v>1095.8950731542625</v>
      </c>
      <c r="BJ36">
        <f t="shared" si="41"/>
        <v>0.84298867969869329</v>
      </c>
      <c r="BK36">
        <f t="shared" si="42"/>
        <v>0.19597735939738667</v>
      </c>
      <c r="BL36">
        <v>6</v>
      </c>
      <c r="BM36">
        <v>0.5</v>
      </c>
      <c r="BN36" t="s">
        <v>289</v>
      </c>
      <c r="BO36">
        <v>2</v>
      </c>
      <c r="BP36">
        <v>1604003487</v>
      </c>
      <c r="BQ36">
        <v>377.54974193548401</v>
      </c>
      <c r="BR36">
        <v>399.99261290322602</v>
      </c>
      <c r="BS36">
        <v>32.147916129032303</v>
      </c>
      <c r="BT36">
        <v>27.084987096774199</v>
      </c>
      <c r="BU36">
        <v>375.87225806451602</v>
      </c>
      <c r="BV36">
        <v>31.7380064516129</v>
      </c>
      <c r="BW36">
        <v>500.06012903225798</v>
      </c>
      <c r="BX36">
        <v>101.584</v>
      </c>
      <c r="BY36">
        <v>4.6849777419354803E-2</v>
      </c>
      <c r="BZ36">
        <v>34.972835483871002</v>
      </c>
      <c r="CA36">
        <v>34.223580645161299</v>
      </c>
      <c r="CB36">
        <v>999.9</v>
      </c>
      <c r="CC36">
        <v>0</v>
      </c>
      <c r="CD36">
        <v>0</v>
      </c>
      <c r="CE36">
        <v>10008.7893548387</v>
      </c>
      <c r="CF36">
        <v>0</v>
      </c>
      <c r="CG36">
        <v>298.305935483871</v>
      </c>
      <c r="CH36">
        <v>1300.0116129032299</v>
      </c>
      <c r="CI36">
        <v>0.899992193548387</v>
      </c>
      <c r="CJ36">
        <v>0.100007806451613</v>
      </c>
      <c r="CK36">
        <v>0</v>
      </c>
      <c r="CL36">
        <v>1005.59225806452</v>
      </c>
      <c r="CM36">
        <v>4.9993800000000004</v>
      </c>
      <c r="CN36">
        <v>13151.058064516101</v>
      </c>
      <c r="CO36">
        <v>10364.0967741935</v>
      </c>
      <c r="CP36">
        <v>48.25</v>
      </c>
      <c r="CQ36">
        <v>50.0741935483871</v>
      </c>
      <c r="CR36">
        <v>48.936999999999998</v>
      </c>
      <c r="CS36">
        <v>50.140999999999998</v>
      </c>
      <c r="CT36">
        <v>50.457322580645098</v>
      </c>
      <c r="CU36">
        <v>1165.5019354838701</v>
      </c>
      <c r="CV36">
        <v>129.51064516129</v>
      </c>
      <c r="CW36">
        <v>0</v>
      </c>
      <c r="CX36">
        <v>95.200000047683702</v>
      </c>
      <c r="CY36">
        <v>0</v>
      </c>
      <c r="CZ36">
        <v>1005.1188</v>
      </c>
      <c r="DA36">
        <v>-31.8715384262347</v>
      </c>
      <c r="DB36">
        <v>-263.53076904947397</v>
      </c>
      <c r="DC36">
        <v>13147.175999999999</v>
      </c>
      <c r="DD36">
        <v>15</v>
      </c>
      <c r="DE36">
        <v>1604001686.5999999</v>
      </c>
      <c r="DF36" t="s">
        <v>319</v>
      </c>
      <c r="DG36">
        <v>1604001682.5999999</v>
      </c>
      <c r="DH36">
        <v>1604001686.5999999</v>
      </c>
      <c r="DI36">
        <v>1</v>
      </c>
      <c r="DJ36">
        <v>0.40899999999999997</v>
      </c>
      <c r="DK36">
        <v>0.24299999999999999</v>
      </c>
      <c r="DL36">
        <v>1.6779999999999999</v>
      </c>
      <c r="DM36">
        <v>0.41</v>
      </c>
      <c r="DN36">
        <v>395</v>
      </c>
      <c r="DO36">
        <v>32</v>
      </c>
      <c r="DP36">
        <v>0.28999999999999998</v>
      </c>
      <c r="DQ36">
        <v>0.03</v>
      </c>
      <c r="DR36">
        <v>17.064094097017499</v>
      </c>
      <c r="DS36">
        <v>-0.56193812272138</v>
      </c>
      <c r="DT36">
        <v>4.45980377114076E-2</v>
      </c>
      <c r="DU36">
        <v>0</v>
      </c>
      <c r="DV36">
        <v>-22.442876666666699</v>
      </c>
      <c r="DW36">
        <v>0.29352880978863599</v>
      </c>
      <c r="DX36">
        <v>3.0590670509523299E-2</v>
      </c>
      <c r="DY36">
        <v>0</v>
      </c>
      <c r="DZ36">
        <v>5.0591460000000001</v>
      </c>
      <c r="EA36">
        <v>0.97931159065629303</v>
      </c>
      <c r="EB36">
        <v>7.0810823306422105E-2</v>
      </c>
      <c r="EC36">
        <v>0</v>
      </c>
      <c r="ED36">
        <v>0</v>
      </c>
      <c r="EE36">
        <v>3</v>
      </c>
      <c r="EF36" t="s">
        <v>298</v>
      </c>
      <c r="EG36">
        <v>100</v>
      </c>
      <c r="EH36">
        <v>100</v>
      </c>
      <c r="EI36">
        <v>1.677</v>
      </c>
      <c r="EJ36">
        <v>0.41</v>
      </c>
      <c r="EK36">
        <v>1.6775500000000501</v>
      </c>
      <c r="EL36">
        <v>0</v>
      </c>
      <c r="EM36">
        <v>0</v>
      </c>
      <c r="EN36">
        <v>0</v>
      </c>
      <c r="EO36">
        <v>0.40991</v>
      </c>
      <c r="EP36">
        <v>0</v>
      </c>
      <c r="EQ36">
        <v>0</v>
      </c>
      <c r="ER36">
        <v>0</v>
      </c>
      <c r="ES36">
        <v>-1</v>
      </c>
      <c r="ET36">
        <v>-1</v>
      </c>
      <c r="EU36">
        <v>-1</v>
      </c>
      <c r="EV36">
        <v>-1</v>
      </c>
      <c r="EW36">
        <v>30.2</v>
      </c>
      <c r="EX36">
        <v>30.1</v>
      </c>
      <c r="EY36">
        <v>2</v>
      </c>
      <c r="EZ36">
        <v>491.85300000000001</v>
      </c>
      <c r="FA36">
        <v>546.26099999999997</v>
      </c>
      <c r="FB36">
        <v>33.805100000000003</v>
      </c>
      <c r="FC36">
        <v>30.498100000000001</v>
      </c>
      <c r="FD36">
        <v>30.000499999999999</v>
      </c>
      <c r="FE36">
        <v>30.0731</v>
      </c>
      <c r="FF36">
        <v>30.134899999999998</v>
      </c>
      <c r="FG36">
        <v>20.689499999999999</v>
      </c>
      <c r="FH36">
        <v>0</v>
      </c>
      <c r="FI36">
        <v>100</v>
      </c>
      <c r="FJ36">
        <v>-999.9</v>
      </c>
      <c r="FK36">
        <v>400</v>
      </c>
      <c r="FL36">
        <v>33.647100000000002</v>
      </c>
      <c r="FM36">
        <v>101.746</v>
      </c>
      <c r="FN36">
        <v>101.068</v>
      </c>
    </row>
    <row r="37" spans="1:170" x14ac:dyDescent="0.25">
      <c r="A37">
        <v>21</v>
      </c>
      <c r="B37">
        <v>1604003622</v>
      </c>
      <c r="C37">
        <v>2826</v>
      </c>
      <c r="D37" t="s">
        <v>388</v>
      </c>
      <c r="E37" t="s">
        <v>389</v>
      </c>
      <c r="F37" t="s">
        <v>384</v>
      </c>
      <c r="G37" t="s">
        <v>385</v>
      </c>
      <c r="H37">
        <v>1604003614.25</v>
      </c>
      <c r="I37">
        <f t="shared" si="0"/>
        <v>4.3670079701013127E-3</v>
      </c>
      <c r="J37">
        <f t="shared" si="1"/>
        <v>16.096878639341899</v>
      </c>
      <c r="K37">
        <f t="shared" si="2"/>
        <v>378.70176666666703</v>
      </c>
      <c r="L37">
        <f t="shared" si="3"/>
        <v>227.89684894686977</v>
      </c>
      <c r="M37">
        <f t="shared" si="4"/>
        <v>23.161428533059382</v>
      </c>
      <c r="N37">
        <f t="shared" si="5"/>
        <v>38.487912160813643</v>
      </c>
      <c r="O37">
        <f t="shared" si="6"/>
        <v>0.19048519866749186</v>
      </c>
      <c r="P37">
        <f t="shared" si="7"/>
        <v>2.9578247421274373</v>
      </c>
      <c r="Q37">
        <f t="shared" si="8"/>
        <v>0.18392310490434649</v>
      </c>
      <c r="R37">
        <f t="shared" si="9"/>
        <v>0.11552268584655867</v>
      </c>
      <c r="S37">
        <f t="shared" si="10"/>
        <v>214.76800848985437</v>
      </c>
      <c r="T37">
        <f t="shared" si="11"/>
        <v>35.175613389927008</v>
      </c>
      <c r="U37">
        <f t="shared" si="12"/>
        <v>34.670803333333303</v>
      </c>
      <c r="V37">
        <f t="shared" si="13"/>
        <v>5.5462146900873686</v>
      </c>
      <c r="W37">
        <f t="shared" si="14"/>
        <v>57.167593805713345</v>
      </c>
      <c r="X37">
        <f t="shared" si="15"/>
        <v>3.2373955778741976</v>
      </c>
      <c r="Y37">
        <f t="shared" si="16"/>
        <v>5.6629908001316842</v>
      </c>
      <c r="Z37">
        <f t="shared" si="17"/>
        <v>2.3088191122131709</v>
      </c>
      <c r="AA37">
        <f t="shared" si="18"/>
        <v>-192.5850514814679</v>
      </c>
      <c r="AB37">
        <f t="shared" si="19"/>
        <v>59.939201130223594</v>
      </c>
      <c r="AC37">
        <f t="shared" si="20"/>
        <v>4.7261158853456333</v>
      </c>
      <c r="AD37">
        <f t="shared" si="21"/>
        <v>86.848274023955682</v>
      </c>
      <c r="AE37">
        <v>0</v>
      </c>
      <c r="AF37">
        <v>0</v>
      </c>
      <c r="AG37">
        <f t="shared" si="22"/>
        <v>1</v>
      </c>
      <c r="AH37">
        <f t="shared" si="23"/>
        <v>0</v>
      </c>
      <c r="AI37">
        <f t="shared" si="24"/>
        <v>52329.725122486816</v>
      </c>
      <c r="AJ37" t="s">
        <v>286</v>
      </c>
      <c r="AK37">
        <v>715.47692307692296</v>
      </c>
      <c r="AL37">
        <v>3262.08</v>
      </c>
      <c r="AM37">
        <f t="shared" si="25"/>
        <v>2546.603076923077</v>
      </c>
      <c r="AN37">
        <f t="shared" si="26"/>
        <v>0.78066849277855754</v>
      </c>
      <c r="AO37">
        <v>-0.57774747981622299</v>
      </c>
      <c r="AP37" t="s">
        <v>390</v>
      </c>
      <c r="AQ37">
        <v>1033.0228</v>
      </c>
      <c r="AR37">
        <v>1165.24</v>
      </c>
      <c r="AS37">
        <f t="shared" si="27"/>
        <v>0.11346778346091801</v>
      </c>
      <c r="AT37">
        <v>0.5</v>
      </c>
      <c r="AU37">
        <f t="shared" si="28"/>
        <v>1095.8831518529057</v>
      </c>
      <c r="AV37">
        <f t="shared" si="29"/>
        <v>16.096878639341899</v>
      </c>
      <c r="AW37">
        <f t="shared" si="30"/>
        <v>62.17371608645692</v>
      </c>
      <c r="AX37">
        <f t="shared" si="31"/>
        <v>0.9985067453915073</v>
      </c>
      <c r="AY37">
        <f t="shared" si="32"/>
        <v>1.5215697121508685E-2</v>
      </c>
      <c r="AZ37">
        <f t="shared" si="33"/>
        <v>1.799491950156191</v>
      </c>
      <c r="BA37" t="s">
        <v>391</v>
      </c>
      <c r="BB37">
        <v>1.74</v>
      </c>
      <c r="BC37">
        <f t="shared" si="34"/>
        <v>1163.5</v>
      </c>
      <c r="BD37">
        <f t="shared" si="35"/>
        <v>0.1136374731413838</v>
      </c>
      <c r="BE37">
        <f t="shared" si="36"/>
        <v>0.64313537851880476</v>
      </c>
      <c r="BF37">
        <f t="shared" si="37"/>
        <v>0.29397077435641333</v>
      </c>
      <c r="BG37">
        <f t="shared" si="38"/>
        <v>0.82338705195216322</v>
      </c>
      <c r="BH37">
        <f t="shared" si="39"/>
        <v>1299.9976666666701</v>
      </c>
      <c r="BI37">
        <f t="shared" si="40"/>
        <v>1095.8831518529057</v>
      </c>
      <c r="BJ37">
        <f t="shared" si="41"/>
        <v>0.84298855294322539</v>
      </c>
      <c r="BK37">
        <f t="shared" si="42"/>
        <v>0.19597710588645081</v>
      </c>
      <c r="BL37">
        <v>6</v>
      </c>
      <c r="BM37">
        <v>0.5</v>
      </c>
      <c r="BN37" t="s">
        <v>289</v>
      </c>
      <c r="BO37">
        <v>2</v>
      </c>
      <c r="BP37">
        <v>1604003614.25</v>
      </c>
      <c r="BQ37">
        <v>378.70176666666703</v>
      </c>
      <c r="BR37">
        <v>400.00226666666703</v>
      </c>
      <c r="BS37">
        <v>31.85435</v>
      </c>
      <c r="BT37">
        <v>26.780943333333301</v>
      </c>
      <c r="BU37">
        <v>377.02429999999998</v>
      </c>
      <c r="BV37">
        <v>31.4444466666667</v>
      </c>
      <c r="BW37">
        <v>500.00720000000001</v>
      </c>
      <c r="BX37">
        <v>101.581166666667</v>
      </c>
      <c r="BY37">
        <v>5.0025866666666703E-2</v>
      </c>
      <c r="BZ37">
        <v>35.046686666666702</v>
      </c>
      <c r="CA37">
        <v>34.670803333333303</v>
      </c>
      <c r="CB37">
        <v>999.9</v>
      </c>
      <c r="CC37">
        <v>0</v>
      </c>
      <c r="CD37">
        <v>0</v>
      </c>
      <c r="CE37">
        <v>10003.897999999999</v>
      </c>
      <c r="CF37">
        <v>0</v>
      </c>
      <c r="CG37">
        <v>1086.6990000000001</v>
      </c>
      <c r="CH37">
        <v>1299.9976666666701</v>
      </c>
      <c r="CI37">
        <v>0.89999773333333299</v>
      </c>
      <c r="CJ37">
        <v>0.10000226666666701</v>
      </c>
      <c r="CK37">
        <v>0</v>
      </c>
      <c r="CL37">
        <v>1034.71066666667</v>
      </c>
      <c r="CM37">
        <v>4.9993800000000004</v>
      </c>
      <c r="CN37">
        <v>13549.6133333333</v>
      </c>
      <c r="CO37">
        <v>10364.003333333299</v>
      </c>
      <c r="CP37">
        <v>48.375</v>
      </c>
      <c r="CQ37">
        <v>50.328800000000001</v>
      </c>
      <c r="CR37">
        <v>49.061999999999998</v>
      </c>
      <c r="CS37">
        <v>50.320399999999999</v>
      </c>
      <c r="CT37">
        <v>50.566200000000002</v>
      </c>
      <c r="CU37">
        <v>1165.4939999999999</v>
      </c>
      <c r="CV37">
        <v>129.50366666666699</v>
      </c>
      <c r="CW37">
        <v>0</v>
      </c>
      <c r="CX37">
        <v>126.19999980926499</v>
      </c>
      <c r="CY37">
        <v>0</v>
      </c>
      <c r="CZ37">
        <v>1033.0228</v>
      </c>
      <c r="DA37">
        <v>-144.54692329402499</v>
      </c>
      <c r="DB37">
        <v>-1844.0384641831999</v>
      </c>
      <c r="DC37">
        <v>13527.768</v>
      </c>
      <c r="DD37">
        <v>15</v>
      </c>
      <c r="DE37">
        <v>1604001686.5999999</v>
      </c>
      <c r="DF37" t="s">
        <v>319</v>
      </c>
      <c r="DG37">
        <v>1604001682.5999999</v>
      </c>
      <c r="DH37">
        <v>1604001686.5999999</v>
      </c>
      <c r="DI37">
        <v>1</v>
      </c>
      <c r="DJ37">
        <v>0.40899999999999997</v>
      </c>
      <c r="DK37">
        <v>0.24299999999999999</v>
      </c>
      <c r="DL37">
        <v>1.6779999999999999</v>
      </c>
      <c r="DM37">
        <v>0.41</v>
      </c>
      <c r="DN37">
        <v>395</v>
      </c>
      <c r="DO37">
        <v>32</v>
      </c>
      <c r="DP37">
        <v>0.28999999999999998</v>
      </c>
      <c r="DQ37">
        <v>0.03</v>
      </c>
      <c r="DR37">
        <v>16.1028995550137</v>
      </c>
      <c r="DS37">
        <v>-0.33828890647308701</v>
      </c>
      <c r="DT37">
        <v>3.5999415495394399E-2</v>
      </c>
      <c r="DU37">
        <v>1</v>
      </c>
      <c r="DV37">
        <v>-21.301356666666699</v>
      </c>
      <c r="DW37">
        <v>8.7689432702971401E-2</v>
      </c>
      <c r="DX37">
        <v>3.1017830176994599E-2</v>
      </c>
      <c r="DY37">
        <v>1</v>
      </c>
      <c r="DZ37">
        <v>5.0663166666666699</v>
      </c>
      <c r="EA37">
        <v>0.85305023359286902</v>
      </c>
      <c r="EB37">
        <v>6.1663699766466303E-2</v>
      </c>
      <c r="EC37">
        <v>0</v>
      </c>
      <c r="ED37">
        <v>2</v>
      </c>
      <c r="EE37">
        <v>3</v>
      </c>
      <c r="EF37" t="s">
        <v>330</v>
      </c>
      <c r="EG37">
        <v>100</v>
      </c>
      <c r="EH37">
        <v>100</v>
      </c>
      <c r="EI37">
        <v>1.6779999999999999</v>
      </c>
      <c r="EJ37">
        <v>0.40989999999999999</v>
      </c>
      <c r="EK37">
        <v>1.6775500000000501</v>
      </c>
      <c r="EL37">
        <v>0</v>
      </c>
      <c r="EM37">
        <v>0</v>
      </c>
      <c r="EN37">
        <v>0</v>
      </c>
      <c r="EO37">
        <v>0.40991</v>
      </c>
      <c r="EP37">
        <v>0</v>
      </c>
      <c r="EQ37">
        <v>0</v>
      </c>
      <c r="ER37">
        <v>0</v>
      </c>
      <c r="ES37">
        <v>-1</v>
      </c>
      <c r="ET37">
        <v>-1</v>
      </c>
      <c r="EU37">
        <v>-1</v>
      </c>
      <c r="EV37">
        <v>-1</v>
      </c>
      <c r="EW37">
        <v>32.299999999999997</v>
      </c>
      <c r="EX37">
        <v>32.299999999999997</v>
      </c>
      <c r="EY37">
        <v>2</v>
      </c>
      <c r="EZ37">
        <v>491.98</v>
      </c>
      <c r="FA37">
        <v>545.39800000000002</v>
      </c>
      <c r="FB37">
        <v>33.859900000000003</v>
      </c>
      <c r="FC37">
        <v>30.5336</v>
      </c>
      <c r="FD37">
        <v>30.000499999999999</v>
      </c>
      <c r="FE37">
        <v>30.092600000000001</v>
      </c>
      <c r="FF37">
        <v>30.153199999999998</v>
      </c>
      <c r="FG37">
        <v>20.684100000000001</v>
      </c>
      <c r="FH37">
        <v>0</v>
      </c>
      <c r="FI37">
        <v>100</v>
      </c>
      <c r="FJ37">
        <v>-999.9</v>
      </c>
      <c r="FK37">
        <v>400</v>
      </c>
      <c r="FL37">
        <v>33.647100000000002</v>
      </c>
      <c r="FM37">
        <v>101.746</v>
      </c>
      <c r="FN37">
        <v>101.07</v>
      </c>
    </row>
    <row r="38" spans="1:170" x14ac:dyDescent="0.25">
      <c r="A38">
        <v>22</v>
      </c>
      <c r="B38">
        <v>1604003805.5</v>
      </c>
      <c r="C38">
        <v>3009.5</v>
      </c>
      <c r="D38" t="s">
        <v>392</v>
      </c>
      <c r="E38" t="s">
        <v>393</v>
      </c>
      <c r="F38" t="s">
        <v>315</v>
      </c>
      <c r="G38" t="s">
        <v>394</v>
      </c>
      <c r="H38">
        <v>1604003797.5</v>
      </c>
      <c r="I38">
        <f t="shared" si="0"/>
        <v>1.2730195915604085E-3</v>
      </c>
      <c r="J38">
        <f t="shared" si="1"/>
        <v>4.2073245172231459</v>
      </c>
      <c r="K38">
        <f t="shared" si="2"/>
        <v>394.36541935483899</v>
      </c>
      <c r="L38">
        <f t="shared" si="3"/>
        <v>225.37960425223744</v>
      </c>
      <c r="M38">
        <f t="shared" si="4"/>
        <v>22.905607537052727</v>
      </c>
      <c r="N38">
        <f t="shared" si="5"/>
        <v>40.079844633223885</v>
      </c>
      <c r="O38">
        <f t="shared" si="6"/>
        <v>4.3878286343707329E-2</v>
      </c>
      <c r="P38">
        <f t="shared" si="7"/>
        <v>2.957720696867618</v>
      </c>
      <c r="Q38">
        <f t="shared" si="8"/>
        <v>4.3519841177080326E-2</v>
      </c>
      <c r="R38">
        <f t="shared" si="9"/>
        <v>2.7231861401154023E-2</v>
      </c>
      <c r="S38">
        <f t="shared" si="10"/>
        <v>214.7673084486818</v>
      </c>
      <c r="T38">
        <f t="shared" si="11"/>
        <v>36.161381664638739</v>
      </c>
      <c r="U38">
        <f t="shared" si="12"/>
        <v>35.122096774193601</v>
      </c>
      <c r="V38">
        <f t="shared" si="13"/>
        <v>5.6866741602863575</v>
      </c>
      <c r="W38">
        <f t="shared" si="14"/>
        <v>49.591738176865988</v>
      </c>
      <c r="X38">
        <f t="shared" si="15"/>
        <v>2.838497449374549</v>
      </c>
      <c r="Y38">
        <f t="shared" si="16"/>
        <v>5.7237305118268216</v>
      </c>
      <c r="Z38">
        <f t="shared" si="17"/>
        <v>2.8481767109118086</v>
      </c>
      <c r="AA38">
        <f t="shared" si="18"/>
        <v>-56.140163987814013</v>
      </c>
      <c r="AB38">
        <f t="shared" si="19"/>
        <v>18.72741059332667</v>
      </c>
      <c r="AC38">
        <f t="shared" si="20"/>
        <v>1.4813190639121268</v>
      </c>
      <c r="AD38">
        <f t="shared" si="21"/>
        <v>178.8358741181066</v>
      </c>
      <c r="AE38">
        <v>0</v>
      </c>
      <c r="AF38">
        <v>0</v>
      </c>
      <c r="AG38">
        <f t="shared" si="22"/>
        <v>1</v>
      </c>
      <c r="AH38">
        <f t="shared" si="23"/>
        <v>0</v>
      </c>
      <c r="AI38">
        <f t="shared" si="24"/>
        <v>52294.036366474393</v>
      </c>
      <c r="AJ38" t="s">
        <v>286</v>
      </c>
      <c r="AK38">
        <v>715.47692307692296</v>
      </c>
      <c r="AL38">
        <v>3262.08</v>
      </c>
      <c r="AM38">
        <f t="shared" si="25"/>
        <v>2546.603076923077</v>
      </c>
      <c r="AN38">
        <f t="shared" si="26"/>
        <v>0.78066849277855754</v>
      </c>
      <c r="AO38">
        <v>-0.57774747981622299</v>
      </c>
      <c r="AP38" t="s">
        <v>395</v>
      </c>
      <c r="AQ38">
        <v>826.26876923076895</v>
      </c>
      <c r="AR38">
        <v>0.33</v>
      </c>
      <c r="AS38">
        <f t="shared" si="27"/>
        <v>-2502.8447552447542</v>
      </c>
      <c r="AT38">
        <v>0.5</v>
      </c>
      <c r="AU38">
        <f t="shared" si="28"/>
        <v>1095.8816186494932</v>
      </c>
      <c r="AV38">
        <f t="shared" si="29"/>
        <v>4.2073245172231459</v>
      </c>
      <c r="AW38">
        <f t="shared" si="30"/>
        <v>-1371410.780803008</v>
      </c>
      <c r="AX38">
        <f t="shared" si="31"/>
        <v>3.9393939393939394</v>
      </c>
      <c r="AY38">
        <f t="shared" si="32"/>
        <v>4.3664132289546378E-3</v>
      </c>
      <c r="AZ38">
        <f t="shared" si="33"/>
        <v>9884.0909090909081</v>
      </c>
      <c r="BA38" t="s">
        <v>396</v>
      </c>
      <c r="BB38">
        <v>-0.97</v>
      </c>
      <c r="BC38">
        <f t="shared" si="34"/>
        <v>1.3</v>
      </c>
      <c r="BD38">
        <f t="shared" si="35"/>
        <v>-635.33751479289913</v>
      </c>
      <c r="BE38">
        <f t="shared" si="36"/>
        <v>0.99960159973031371</v>
      </c>
      <c r="BF38">
        <f t="shared" si="37"/>
        <v>1.1549217965969336</v>
      </c>
      <c r="BG38">
        <f t="shared" si="38"/>
        <v>1.2808238667256291</v>
      </c>
      <c r="BH38">
        <f t="shared" si="39"/>
        <v>1299.9961290322599</v>
      </c>
      <c r="BI38">
        <f t="shared" si="40"/>
        <v>1095.8816186494932</v>
      </c>
      <c r="BJ38">
        <f t="shared" si="41"/>
        <v>0.84298837063867793</v>
      </c>
      <c r="BK38">
        <f t="shared" si="42"/>
        <v>0.19597674127735595</v>
      </c>
      <c r="BL38">
        <v>6</v>
      </c>
      <c r="BM38">
        <v>0.5</v>
      </c>
      <c r="BN38" t="s">
        <v>289</v>
      </c>
      <c r="BO38">
        <v>2</v>
      </c>
      <c r="BP38">
        <v>1604003797.5</v>
      </c>
      <c r="BQ38">
        <v>394.36541935483899</v>
      </c>
      <c r="BR38">
        <v>400.01651612903203</v>
      </c>
      <c r="BS38">
        <v>27.929380645161299</v>
      </c>
      <c r="BT38">
        <v>26.444458064516098</v>
      </c>
      <c r="BU38">
        <v>392.68787096774201</v>
      </c>
      <c r="BV38">
        <v>27.519470967741899</v>
      </c>
      <c r="BW38">
        <v>500.01190322580601</v>
      </c>
      <c r="BX38">
        <v>101.581741935484</v>
      </c>
      <c r="BY38">
        <v>4.9493122580645199E-2</v>
      </c>
      <c r="BZ38">
        <v>35.239541935483899</v>
      </c>
      <c r="CA38">
        <v>35.122096774193601</v>
      </c>
      <c r="CB38">
        <v>999.9</v>
      </c>
      <c r="CC38">
        <v>0</v>
      </c>
      <c r="CD38">
        <v>0</v>
      </c>
      <c r="CE38">
        <v>10003.2509677419</v>
      </c>
      <c r="CF38">
        <v>0</v>
      </c>
      <c r="CG38">
        <v>237.20938709677401</v>
      </c>
      <c r="CH38">
        <v>1299.9961290322599</v>
      </c>
      <c r="CI38">
        <v>0.90000322580645198</v>
      </c>
      <c r="CJ38">
        <v>9.9996783870967804E-2</v>
      </c>
      <c r="CK38">
        <v>0</v>
      </c>
      <c r="CL38">
        <v>827.03241935483902</v>
      </c>
      <c r="CM38">
        <v>4.9993800000000004</v>
      </c>
      <c r="CN38">
        <v>10914.6612903226</v>
      </c>
      <c r="CO38">
        <v>10364</v>
      </c>
      <c r="CP38">
        <v>48.495935483871001</v>
      </c>
      <c r="CQ38">
        <v>50.366870967741903</v>
      </c>
      <c r="CR38">
        <v>49.186999999999998</v>
      </c>
      <c r="CS38">
        <v>50.5</v>
      </c>
      <c r="CT38">
        <v>50.707322580645098</v>
      </c>
      <c r="CU38">
        <v>1165.50225806452</v>
      </c>
      <c r="CV38">
        <v>129.49580645161299</v>
      </c>
      <c r="CW38">
        <v>0</v>
      </c>
      <c r="CX38">
        <v>182.40000009536701</v>
      </c>
      <c r="CY38">
        <v>0</v>
      </c>
      <c r="CZ38">
        <v>826.26876923076895</v>
      </c>
      <c r="DA38">
        <v>-193.90837621315401</v>
      </c>
      <c r="DB38">
        <v>-2463.4222238942598</v>
      </c>
      <c r="DC38">
        <v>10904.842307692301</v>
      </c>
      <c r="DD38">
        <v>15</v>
      </c>
      <c r="DE38">
        <v>1604001686.5999999</v>
      </c>
      <c r="DF38" t="s">
        <v>319</v>
      </c>
      <c r="DG38">
        <v>1604001682.5999999</v>
      </c>
      <c r="DH38">
        <v>1604001686.5999999</v>
      </c>
      <c r="DI38">
        <v>1</v>
      </c>
      <c r="DJ38">
        <v>0.40899999999999997</v>
      </c>
      <c r="DK38">
        <v>0.24299999999999999</v>
      </c>
      <c r="DL38">
        <v>1.6779999999999999</v>
      </c>
      <c r="DM38">
        <v>0.41</v>
      </c>
      <c r="DN38">
        <v>395</v>
      </c>
      <c r="DO38">
        <v>32</v>
      </c>
      <c r="DP38">
        <v>0.28999999999999998</v>
      </c>
      <c r="DQ38">
        <v>0.03</v>
      </c>
      <c r="DR38">
        <v>4.2140200319619199</v>
      </c>
      <c r="DS38">
        <v>-1.6987620235135099</v>
      </c>
      <c r="DT38">
        <v>0.123242968728755</v>
      </c>
      <c r="DU38">
        <v>0</v>
      </c>
      <c r="DV38">
        <v>-5.6426366666666699</v>
      </c>
      <c r="DW38">
        <v>2.0946852947719501</v>
      </c>
      <c r="DX38">
        <v>0.15195032381962501</v>
      </c>
      <c r="DY38">
        <v>0</v>
      </c>
      <c r="DZ38">
        <v>1.48424133333333</v>
      </c>
      <c r="EA38">
        <v>-0.16408525027807899</v>
      </c>
      <c r="EB38">
        <v>1.1870557620525799E-2</v>
      </c>
      <c r="EC38">
        <v>1</v>
      </c>
      <c r="ED38">
        <v>1</v>
      </c>
      <c r="EE38">
        <v>3</v>
      </c>
      <c r="EF38" t="s">
        <v>308</v>
      </c>
      <c r="EG38">
        <v>100</v>
      </c>
      <c r="EH38">
        <v>100</v>
      </c>
      <c r="EI38">
        <v>1.6779999999999999</v>
      </c>
      <c r="EJ38">
        <v>0.40989999999999999</v>
      </c>
      <c r="EK38">
        <v>1.6775500000000501</v>
      </c>
      <c r="EL38">
        <v>0</v>
      </c>
      <c r="EM38">
        <v>0</v>
      </c>
      <c r="EN38">
        <v>0</v>
      </c>
      <c r="EO38">
        <v>0.40991</v>
      </c>
      <c r="EP38">
        <v>0</v>
      </c>
      <c r="EQ38">
        <v>0</v>
      </c>
      <c r="ER38">
        <v>0</v>
      </c>
      <c r="ES38">
        <v>-1</v>
      </c>
      <c r="ET38">
        <v>-1</v>
      </c>
      <c r="EU38">
        <v>-1</v>
      </c>
      <c r="EV38">
        <v>-1</v>
      </c>
      <c r="EW38">
        <v>35.4</v>
      </c>
      <c r="EX38">
        <v>35.299999999999997</v>
      </c>
      <c r="EY38">
        <v>2</v>
      </c>
      <c r="EZ38">
        <v>486.11900000000003</v>
      </c>
      <c r="FA38">
        <v>545.94200000000001</v>
      </c>
      <c r="FB38">
        <v>33.928400000000003</v>
      </c>
      <c r="FC38">
        <v>30.5442</v>
      </c>
      <c r="FD38">
        <v>29.9998</v>
      </c>
      <c r="FE38">
        <v>30.0839</v>
      </c>
      <c r="FF38">
        <v>30.142800000000001</v>
      </c>
      <c r="FG38">
        <v>20.677499999999998</v>
      </c>
      <c r="FH38">
        <v>0</v>
      </c>
      <c r="FI38">
        <v>100</v>
      </c>
      <c r="FJ38">
        <v>-999.9</v>
      </c>
      <c r="FK38">
        <v>400</v>
      </c>
      <c r="FL38">
        <v>33.647100000000002</v>
      </c>
      <c r="FM38">
        <v>101.768</v>
      </c>
      <c r="FN38">
        <v>101.086</v>
      </c>
    </row>
    <row r="39" spans="1:170" x14ac:dyDescent="0.25">
      <c r="A39">
        <v>23</v>
      </c>
      <c r="B39">
        <v>1604003991</v>
      </c>
      <c r="C39">
        <v>3195</v>
      </c>
      <c r="D39" t="s">
        <v>397</v>
      </c>
      <c r="E39" t="s">
        <v>398</v>
      </c>
      <c r="F39" t="s">
        <v>315</v>
      </c>
      <c r="G39" t="s">
        <v>394</v>
      </c>
      <c r="H39">
        <v>1604003983</v>
      </c>
      <c r="I39">
        <f t="shared" si="0"/>
        <v>1.6183103335558568E-4</v>
      </c>
      <c r="J39">
        <f t="shared" si="1"/>
        <v>0.41008607149664167</v>
      </c>
      <c r="K39">
        <f t="shared" si="2"/>
        <v>399.45429032258102</v>
      </c>
      <c r="L39">
        <f t="shared" si="3"/>
        <v>250.39355223323497</v>
      </c>
      <c r="M39">
        <f t="shared" si="4"/>
        <v>25.445518020418699</v>
      </c>
      <c r="N39">
        <f t="shared" si="5"/>
        <v>40.593382904959952</v>
      </c>
      <c r="O39">
        <f t="shared" si="6"/>
        <v>4.9702027266781386E-3</v>
      </c>
      <c r="P39">
        <f t="shared" si="7"/>
        <v>2.9565908598037218</v>
      </c>
      <c r="Q39">
        <f t="shared" si="8"/>
        <v>4.9655656244606203E-3</v>
      </c>
      <c r="R39">
        <f t="shared" si="9"/>
        <v>3.1038947704772118E-3</v>
      </c>
      <c r="S39">
        <f t="shared" si="10"/>
        <v>214.77187468160665</v>
      </c>
      <c r="T39">
        <f t="shared" si="11"/>
        <v>36.4612445947512</v>
      </c>
      <c r="U39">
        <f t="shared" si="12"/>
        <v>35.641912903225801</v>
      </c>
      <c r="V39">
        <f t="shared" si="13"/>
        <v>5.85228252880942</v>
      </c>
      <c r="W39">
        <f t="shared" si="14"/>
        <v>46.773862596086602</v>
      </c>
      <c r="X39">
        <f t="shared" si="15"/>
        <v>2.6793780615042326</v>
      </c>
      <c r="Y39">
        <f t="shared" si="16"/>
        <v>5.7283660420390561</v>
      </c>
      <c r="Z39">
        <f t="shared" si="17"/>
        <v>3.1729044673051874</v>
      </c>
      <c r="AA39">
        <f t="shared" si="18"/>
        <v>-7.1367485709813288</v>
      </c>
      <c r="AB39">
        <f t="shared" si="19"/>
        <v>-61.801836576459536</v>
      </c>
      <c r="AC39">
        <f t="shared" si="20"/>
        <v>-4.9030646266989599</v>
      </c>
      <c r="AD39">
        <f t="shared" si="21"/>
        <v>140.93022490746682</v>
      </c>
      <c r="AE39">
        <v>0</v>
      </c>
      <c r="AF39">
        <v>0</v>
      </c>
      <c r="AG39">
        <f t="shared" si="22"/>
        <v>1</v>
      </c>
      <c r="AH39">
        <f t="shared" si="23"/>
        <v>0</v>
      </c>
      <c r="AI39">
        <f t="shared" si="24"/>
        <v>52259.245353864753</v>
      </c>
      <c r="AJ39" t="s">
        <v>286</v>
      </c>
      <c r="AK39">
        <v>715.47692307692296</v>
      </c>
      <c r="AL39">
        <v>3262.08</v>
      </c>
      <c r="AM39">
        <f t="shared" si="25"/>
        <v>2546.603076923077</v>
      </c>
      <c r="AN39">
        <f t="shared" si="26"/>
        <v>0.78066849277855754</v>
      </c>
      <c r="AO39">
        <v>-0.57774747981622299</v>
      </c>
      <c r="AP39" t="s">
        <v>399</v>
      </c>
      <c r="AQ39">
        <v>719.40169230769197</v>
      </c>
      <c r="AR39">
        <v>763.98</v>
      </c>
      <c r="AS39">
        <f t="shared" si="27"/>
        <v>5.8350097767360443E-2</v>
      </c>
      <c r="AT39">
        <v>0.5</v>
      </c>
      <c r="AU39">
        <f t="shared" si="28"/>
        <v>1095.9035341109302</v>
      </c>
      <c r="AV39">
        <f t="shared" si="29"/>
        <v>0.41008607149664167</v>
      </c>
      <c r="AW39">
        <f t="shared" si="30"/>
        <v>31.973039179484303</v>
      </c>
      <c r="AX39">
        <f t="shared" si="31"/>
        <v>0.999240817822456</v>
      </c>
      <c r="AY39">
        <f t="shared" si="32"/>
        <v>9.0138732157138348E-4</v>
      </c>
      <c r="AZ39">
        <f t="shared" si="33"/>
        <v>3.2698499960731953</v>
      </c>
      <c r="BA39" t="s">
        <v>400</v>
      </c>
      <c r="BB39">
        <v>0.57999999999999996</v>
      </c>
      <c r="BC39">
        <f t="shared" si="34"/>
        <v>763.4</v>
      </c>
      <c r="BD39">
        <f t="shared" si="35"/>
        <v>5.8394429777715542E-2</v>
      </c>
      <c r="BE39">
        <f t="shared" si="36"/>
        <v>0.76593591905564917</v>
      </c>
      <c r="BF39">
        <f t="shared" si="37"/>
        <v>0.91908205664986031</v>
      </c>
      <c r="BG39">
        <f t="shared" si="38"/>
        <v>0.98095381358696832</v>
      </c>
      <c r="BH39">
        <f t="shared" si="39"/>
        <v>1300.02193548387</v>
      </c>
      <c r="BI39">
        <f t="shared" si="40"/>
        <v>1095.9035341109302</v>
      </c>
      <c r="BJ39">
        <f t="shared" si="41"/>
        <v>0.84298849442339086</v>
      </c>
      <c r="BK39">
        <f t="shared" si="42"/>
        <v>0.19597698884678191</v>
      </c>
      <c r="BL39">
        <v>6</v>
      </c>
      <c r="BM39">
        <v>0.5</v>
      </c>
      <c r="BN39" t="s">
        <v>289</v>
      </c>
      <c r="BO39">
        <v>2</v>
      </c>
      <c r="BP39">
        <v>1604003983</v>
      </c>
      <c r="BQ39">
        <v>399.45429032258102</v>
      </c>
      <c r="BR39">
        <v>400.02396774193602</v>
      </c>
      <c r="BS39">
        <v>26.366096774193501</v>
      </c>
      <c r="BT39">
        <v>26.177019354838698</v>
      </c>
      <c r="BU39">
        <v>397.77670967741898</v>
      </c>
      <c r="BV39">
        <v>25.956187096774201</v>
      </c>
      <c r="BW39">
        <v>499.99893548387098</v>
      </c>
      <c r="BX39">
        <v>101.57361290322601</v>
      </c>
      <c r="BY39">
        <v>4.8484764516129E-2</v>
      </c>
      <c r="BZ39">
        <v>35.254187096774203</v>
      </c>
      <c r="CA39">
        <v>35.641912903225801</v>
      </c>
      <c r="CB39">
        <v>999.9</v>
      </c>
      <c r="CC39">
        <v>0</v>
      </c>
      <c r="CD39">
        <v>0</v>
      </c>
      <c r="CE39">
        <v>9997.6416129032295</v>
      </c>
      <c r="CF39">
        <v>0</v>
      </c>
      <c r="CG39">
        <v>201.49600000000001</v>
      </c>
      <c r="CH39">
        <v>1300.02193548387</v>
      </c>
      <c r="CI39">
        <v>0.89999867741935502</v>
      </c>
      <c r="CJ39">
        <v>0.10000135161290299</v>
      </c>
      <c r="CK39">
        <v>0</v>
      </c>
      <c r="CL39">
        <v>719.71141935483899</v>
      </c>
      <c r="CM39">
        <v>4.9993800000000004</v>
      </c>
      <c r="CN39">
        <v>9552.6025806451598</v>
      </c>
      <c r="CO39">
        <v>10364.200000000001</v>
      </c>
      <c r="CP39">
        <v>48.436999999999998</v>
      </c>
      <c r="CQ39">
        <v>50.292000000000002</v>
      </c>
      <c r="CR39">
        <v>49.186999999999998</v>
      </c>
      <c r="CS39">
        <v>50.424999999999997</v>
      </c>
      <c r="CT39">
        <v>50.686999999999998</v>
      </c>
      <c r="CU39">
        <v>1165.5183870967701</v>
      </c>
      <c r="CV39">
        <v>129.503548387097</v>
      </c>
      <c r="CW39">
        <v>0</v>
      </c>
      <c r="CX39">
        <v>184.799999952316</v>
      </c>
      <c r="CY39">
        <v>0</v>
      </c>
      <c r="CZ39">
        <v>719.40169230769197</v>
      </c>
      <c r="DA39">
        <v>-27.595008566604101</v>
      </c>
      <c r="DB39">
        <v>-359.44444469309599</v>
      </c>
      <c r="DC39">
        <v>9548.6280769230798</v>
      </c>
      <c r="DD39">
        <v>15</v>
      </c>
      <c r="DE39">
        <v>1604001686.5999999</v>
      </c>
      <c r="DF39" t="s">
        <v>319</v>
      </c>
      <c r="DG39">
        <v>1604001682.5999999</v>
      </c>
      <c r="DH39">
        <v>1604001686.5999999</v>
      </c>
      <c r="DI39">
        <v>1</v>
      </c>
      <c r="DJ39">
        <v>0.40899999999999997</v>
      </c>
      <c r="DK39">
        <v>0.24299999999999999</v>
      </c>
      <c r="DL39">
        <v>1.6779999999999999</v>
      </c>
      <c r="DM39">
        <v>0.41</v>
      </c>
      <c r="DN39">
        <v>395</v>
      </c>
      <c r="DO39">
        <v>32</v>
      </c>
      <c r="DP39">
        <v>0.28999999999999998</v>
      </c>
      <c r="DQ39">
        <v>0.03</v>
      </c>
      <c r="DR39">
        <v>0.40093199190226703</v>
      </c>
      <c r="DS39">
        <v>0.19641707726649099</v>
      </c>
      <c r="DT39">
        <v>3.4743409569102601E-2</v>
      </c>
      <c r="DU39">
        <v>1</v>
      </c>
      <c r="DV39">
        <v>-0.56745513333333297</v>
      </c>
      <c r="DW39">
        <v>-0.33163568409343702</v>
      </c>
      <c r="DX39">
        <v>3.7740850989110203E-2</v>
      </c>
      <c r="DY39">
        <v>0</v>
      </c>
      <c r="DZ39">
        <v>0.18703966666666699</v>
      </c>
      <c r="EA39">
        <v>0.56925810901001095</v>
      </c>
      <c r="EB39">
        <v>4.12985203692443E-2</v>
      </c>
      <c r="EC39">
        <v>0</v>
      </c>
      <c r="ED39">
        <v>1</v>
      </c>
      <c r="EE39">
        <v>3</v>
      </c>
      <c r="EF39" t="s">
        <v>308</v>
      </c>
      <c r="EG39">
        <v>100</v>
      </c>
      <c r="EH39">
        <v>100</v>
      </c>
      <c r="EI39">
        <v>1.6779999999999999</v>
      </c>
      <c r="EJ39">
        <v>0.40989999999999999</v>
      </c>
      <c r="EK39">
        <v>1.6775500000000501</v>
      </c>
      <c r="EL39">
        <v>0</v>
      </c>
      <c r="EM39">
        <v>0</v>
      </c>
      <c r="EN39">
        <v>0</v>
      </c>
      <c r="EO39">
        <v>0.40991</v>
      </c>
      <c r="EP39">
        <v>0</v>
      </c>
      <c r="EQ39">
        <v>0</v>
      </c>
      <c r="ER39">
        <v>0</v>
      </c>
      <c r="ES39">
        <v>-1</v>
      </c>
      <c r="ET39">
        <v>-1</v>
      </c>
      <c r="EU39">
        <v>-1</v>
      </c>
      <c r="EV39">
        <v>-1</v>
      </c>
      <c r="EW39">
        <v>38.5</v>
      </c>
      <c r="EX39">
        <v>38.4</v>
      </c>
      <c r="EY39">
        <v>2</v>
      </c>
      <c r="EZ39">
        <v>490.83499999999998</v>
      </c>
      <c r="FA39">
        <v>546.34299999999996</v>
      </c>
      <c r="FB39">
        <v>33.944600000000001</v>
      </c>
      <c r="FC39">
        <v>30.358499999999999</v>
      </c>
      <c r="FD39">
        <v>29.9998</v>
      </c>
      <c r="FE39">
        <v>29.909600000000001</v>
      </c>
      <c r="FF39">
        <v>29.965399999999999</v>
      </c>
      <c r="FG39">
        <v>20.663900000000002</v>
      </c>
      <c r="FH39">
        <v>0</v>
      </c>
      <c r="FI39">
        <v>100</v>
      </c>
      <c r="FJ39">
        <v>-999.9</v>
      </c>
      <c r="FK39">
        <v>400</v>
      </c>
      <c r="FL39">
        <v>33.647100000000002</v>
      </c>
      <c r="FM39">
        <v>101.801</v>
      </c>
      <c r="FN39">
        <v>101.113</v>
      </c>
    </row>
    <row r="40" spans="1:170" x14ac:dyDescent="0.25">
      <c r="A40">
        <v>24</v>
      </c>
      <c r="B40">
        <v>1604004135</v>
      </c>
      <c r="C40">
        <v>3339</v>
      </c>
      <c r="D40" t="s">
        <v>401</v>
      </c>
      <c r="E40" t="s">
        <v>402</v>
      </c>
      <c r="F40" t="s">
        <v>403</v>
      </c>
      <c r="G40" t="s">
        <v>316</v>
      </c>
      <c r="H40">
        <v>1604004127</v>
      </c>
      <c r="I40">
        <f t="shared" si="0"/>
        <v>6.4308452968560017E-3</v>
      </c>
      <c r="J40">
        <f t="shared" si="1"/>
        <v>18.432775101278764</v>
      </c>
      <c r="K40">
        <f t="shared" si="2"/>
        <v>374.13835483870997</v>
      </c>
      <c r="L40">
        <f t="shared" si="3"/>
        <v>275.82642633886223</v>
      </c>
      <c r="M40">
        <f t="shared" si="4"/>
        <v>28.029781868470284</v>
      </c>
      <c r="N40">
        <f t="shared" si="5"/>
        <v>38.020347121757339</v>
      </c>
      <c r="O40">
        <f t="shared" si="6"/>
        <v>0.35287957531550329</v>
      </c>
      <c r="P40">
        <f t="shared" si="7"/>
        <v>2.9569661992699849</v>
      </c>
      <c r="Q40">
        <f t="shared" si="8"/>
        <v>0.33104231300242348</v>
      </c>
      <c r="R40">
        <f t="shared" si="9"/>
        <v>0.20875072732796074</v>
      </c>
      <c r="S40">
        <f t="shared" si="10"/>
        <v>214.77023128480371</v>
      </c>
      <c r="T40">
        <f t="shared" si="11"/>
        <v>34.532379564600575</v>
      </c>
      <c r="U40">
        <f t="shared" si="12"/>
        <v>33.893551612903202</v>
      </c>
      <c r="V40">
        <f t="shared" si="13"/>
        <v>5.3113665960342251</v>
      </c>
      <c r="W40">
        <f t="shared" si="14"/>
        <v>60.812325131751308</v>
      </c>
      <c r="X40">
        <f t="shared" si="15"/>
        <v>3.4220983732987098</v>
      </c>
      <c r="Y40">
        <f t="shared" si="16"/>
        <v>5.6273105260893326</v>
      </c>
      <c r="Z40">
        <f t="shared" si="17"/>
        <v>1.8892682227355153</v>
      </c>
      <c r="AA40">
        <f t="shared" si="18"/>
        <v>-283.60027759134965</v>
      </c>
      <c r="AB40">
        <f t="shared" si="19"/>
        <v>165.63421273278513</v>
      </c>
      <c r="AC40">
        <f t="shared" si="20"/>
        <v>13.007177165446935</v>
      </c>
      <c r="AD40">
        <f t="shared" si="21"/>
        <v>109.81134359168612</v>
      </c>
      <c r="AE40">
        <v>0</v>
      </c>
      <c r="AF40">
        <v>0</v>
      </c>
      <c r="AG40">
        <f t="shared" si="22"/>
        <v>1</v>
      </c>
      <c r="AH40">
        <f t="shared" si="23"/>
        <v>0</v>
      </c>
      <c r="AI40">
        <f t="shared" si="24"/>
        <v>52324.478752388502</v>
      </c>
      <c r="AJ40" t="s">
        <v>286</v>
      </c>
      <c r="AK40">
        <v>715.47692307692296</v>
      </c>
      <c r="AL40">
        <v>3262.08</v>
      </c>
      <c r="AM40">
        <f t="shared" si="25"/>
        <v>2546.603076923077</v>
      </c>
      <c r="AN40">
        <f t="shared" si="26"/>
        <v>0.78066849277855754</v>
      </c>
      <c r="AO40">
        <v>-0.57774747981622299</v>
      </c>
      <c r="AP40" t="s">
        <v>404</v>
      </c>
      <c r="AQ40">
        <v>935.57295999999997</v>
      </c>
      <c r="AR40">
        <v>20.53</v>
      </c>
      <c r="AS40">
        <f t="shared" si="27"/>
        <v>-44.571016074037992</v>
      </c>
      <c r="AT40">
        <v>0.5</v>
      </c>
      <c r="AU40">
        <f t="shared" si="28"/>
        <v>1095.8931599174932</v>
      </c>
      <c r="AV40">
        <f t="shared" si="29"/>
        <v>18.432775101278764</v>
      </c>
      <c r="AW40">
        <f t="shared" si="30"/>
        <v>-24422.535823055438</v>
      </c>
      <c r="AX40">
        <f t="shared" si="31"/>
        <v>0.94154895275207018</v>
      </c>
      <c r="AY40">
        <f t="shared" si="32"/>
        <v>1.7347058341459342E-2</v>
      </c>
      <c r="AZ40">
        <f t="shared" si="33"/>
        <v>157.89332683877251</v>
      </c>
      <c r="BA40" t="s">
        <v>405</v>
      </c>
      <c r="BB40">
        <v>1.2</v>
      </c>
      <c r="BC40">
        <f t="shared" si="34"/>
        <v>19.330000000000002</v>
      </c>
      <c r="BD40">
        <f t="shared" si="35"/>
        <v>-47.337969994826686</v>
      </c>
      <c r="BE40">
        <f t="shared" si="36"/>
        <v>0.99407215230244583</v>
      </c>
      <c r="BF40">
        <f t="shared" si="37"/>
        <v>1.3167091321860775</v>
      </c>
      <c r="BG40">
        <f t="shared" si="38"/>
        <v>1.2728917314890664</v>
      </c>
      <c r="BH40">
        <f t="shared" si="39"/>
        <v>1300.0093548387099</v>
      </c>
      <c r="BI40">
        <f t="shared" si="40"/>
        <v>1095.8931599174932</v>
      </c>
      <c r="BJ40">
        <f t="shared" si="41"/>
        <v>0.84298867222648477</v>
      </c>
      <c r="BK40">
        <f t="shared" si="42"/>
        <v>0.19597734445296947</v>
      </c>
      <c r="BL40">
        <v>6</v>
      </c>
      <c r="BM40">
        <v>0.5</v>
      </c>
      <c r="BN40" t="s">
        <v>289</v>
      </c>
      <c r="BO40">
        <v>2</v>
      </c>
      <c r="BP40">
        <v>1604004127</v>
      </c>
      <c r="BQ40">
        <v>374.13835483870997</v>
      </c>
      <c r="BR40">
        <v>399.14532258064497</v>
      </c>
      <c r="BS40">
        <v>33.675080645161302</v>
      </c>
      <c r="BT40">
        <v>26.2178161290323</v>
      </c>
      <c r="BU40">
        <v>372.46067741935502</v>
      </c>
      <c r="BV40">
        <v>33.265174193548397</v>
      </c>
      <c r="BW40">
        <v>499.99187096774199</v>
      </c>
      <c r="BX40">
        <v>101.571903225806</v>
      </c>
      <c r="BY40">
        <v>4.9185951612903199E-2</v>
      </c>
      <c r="BZ40">
        <v>34.932558064516101</v>
      </c>
      <c r="CA40">
        <v>33.893551612903202</v>
      </c>
      <c r="CB40">
        <v>999.9</v>
      </c>
      <c r="CC40">
        <v>0</v>
      </c>
      <c r="CD40">
        <v>0</v>
      </c>
      <c r="CE40">
        <v>9999.9390322580693</v>
      </c>
      <c r="CF40">
        <v>0</v>
      </c>
      <c r="CG40">
        <v>179.483580645161</v>
      </c>
      <c r="CH40">
        <v>1300.0093548387099</v>
      </c>
      <c r="CI40">
        <v>0.89999261290322596</v>
      </c>
      <c r="CJ40">
        <v>0.100007112903226</v>
      </c>
      <c r="CK40">
        <v>0</v>
      </c>
      <c r="CL40">
        <v>937.35154838709695</v>
      </c>
      <c r="CM40">
        <v>4.9993800000000004</v>
      </c>
      <c r="CN40">
        <v>12228.2838709677</v>
      </c>
      <c r="CO40">
        <v>10364.0774193548</v>
      </c>
      <c r="CP40">
        <v>48.375</v>
      </c>
      <c r="CQ40">
        <v>50.186999999999998</v>
      </c>
      <c r="CR40">
        <v>49.125</v>
      </c>
      <c r="CS40">
        <v>50.311999999999998</v>
      </c>
      <c r="CT40">
        <v>50.625</v>
      </c>
      <c r="CU40">
        <v>1165.4993548387099</v>
      </c>
      <c r="CV40">
        <v>129.51</v>
      </c>
      <c r="CW40">
        <v>0</v>
      </c>
      <c r="CX40">
        <v>143</v>
      </c>
      <c r="CY40">
        <v>0</v>
      </c>
      <c r="CZ40">
        <v>935.57295999999997</v>
      </c>
      <c r="DA40">
        <v>-144.069076706148</v>
      </c>
      <c r="DB40">
        <v>-1865.32307390148</v>
      </c>
      <c r="DC40">
        <v>12205.147999999999</v>
      </c>
      <c r="DD40">
        <v>15</v>
      </c>
      <c r="DE40">
        <v>1604001686.5999999</v>
      </c>
      <c r="DF40" t="s">
        <v>319</v>
      </c>
      <c r="DG40">
        <v>1604001682.5999999</v>
      </c>
      <c r="DH40">
        <v>1604001686.5999999</v>
      </c>
      <c r="DI40">
        <v>1</v>
      </c>
      <c r="DJ40">
        <v>0.40899999999999997</v>
      </c>
      <c r="DK40">
        <v>0.24299999999999999</v>
      </c>
      <c r="DL40">
        <v>1.6779999999999999</v>
      </c>
      <c r="DM40">
        <v>0.41</v>
      </c>
      <c r="DN40">
        <v>395</v>
      </c>
      <c r="DO40">
        <v>32</v>
      </c>
      <c r="DP40">
        <v>0.28999999999999998</v>
      </c>
      <c r="DQ40">
        <v>0.03</v>
      </c>
      <c r="DR40">
        <v>18.296689516065801</v>
      </c>
      <c r="DS40">
        <v>12.8583225553019</v>
      </c>
      <c r="DT40">
        <v>1.10841003202065</v>
      </c>
      <c r="DU40">
        <v>0</v>
      </c>
      <c r="DV40">
        <v>-24.989523333333299</v>
      </c>
      <c r="DW40">
        <v>-13.077963070077899</v>
      </c>
      <c r="DX40">
        <v>1.1535286292310001</v>
      </c>
      <c r="DY40">
        <v>0</v>
      </c>
      <c r="DZ40">
        <v>7.4560026666666701</v>
      </c>
      <c r="EA40">
        <v>0.36319982202447498</v>
      </c>
      <c r="EB40">
        <v>2.6328494314884199E-2</v>
      </c>
      <c r="EC40">
        <v>0</v>
      </c>
      <c r="ED40">
        <v>0</v>
      </c>
      <c r="EE40">
        <v>3</v>
      </c>
      <c r="EF40" t="s">
        <v>298</v>
      </c>
      <c r="EG40">
        <v>100</v>
      </c>
      <c r="EH40">
        <v>100</v>
      </c>
      <c r="EI40">
        <v>1.677</v>
      </c>
      <c r="EJ40">
        <v>0.40989999999999999</v>
      </c>
      <c r="EK40">
        <v>1.6775500000000501</v>
      </c>
      <c r="EL40">
        <v>0</v>
      </c>
      <c r="EM40">
        <v>0</v>
      </c>
      <c r="EN40">
        <v>0</v>
      </c>
      <c r="EO40">
        <v>0.40991</v>
      </c>
      <c r="EP40">
        <v>0</v>
      </c>
      <c r="EQ40">
        <v>0</v>
      </c>
      <c r="ER40">
        <v>0</v>
      </c>
      <c r="ES40">
        <v>-1</v>
      </c>
      <c r="ET40">
        <v>-1</v>
      </c>
      <c r="EU40">
        <v>-1</v>
      </c>
      <c r="EV40">
        <v>-1</v>
      </c>
      <c r="EW40">
        <v>40.9</v>
      </c>
      <c r="EX40">
        <v>40.799999999999997</v>
      </c>
      <c r="EY40">
        <v>2</v>
      </c>
      <c r="EZ40">
        <v>494.97800000000001</v>
      </c>
      <c r="FA40">
        <v>546.82600000000002</v>
      </c>
      <c r="FB40">
        <v>33.8872</v>
      </c>
      <c r="FC40">
        <v>30.230499999999999</v>
      </c>
      <c r="FD40">
        <v>29.9998</v>
      </c>
      <c r="FE40">
        <v>29.806999999999999</v>
      </c>
      <c r="FF40">
        <v>29.859400000000001</v>
      </c>
      <c r="FG40">
        <v>20.639600000000002</v>
      </c>
      <c r="FH40">
        <v>0</v>
      </c>
      <c r="FI40">
        <v>100</v>
      </c>
      <c r="FJ40">
        <v>-999.9</v>
      </c>
      <c r="FK40">
        <v>400</v>
      </c>
      <c r="FL40">
        <v>33.647100000000002</v>
      </c>
      <c r="FM40">
        <v>101.786</v>
      </c>
      <c r="FN40">
        <v>101.127</v>
      </c>
    </row>
    <row r="41" spans="1:170" x14ac:dyDescent="0.25">
      <c r="A41">
        <v>25</v>
      </c>
      <c r="B41">
        <v>1604004244</v>
      </c>
      <c r="C41">
        <v>3448</v>
      </c>
      <c r="D41" t="s">
        <v>406</v>
      </c>
      <c r="E41" t="s">
        <v>407</v>
      </c>
      <c r="F41" t="s">
        <v>403</v>
      </c>
      <c r="G41" t="s">
        <v>316</v>
      </c>
      <c r="H41">
        <v>1604004236</v>
      </c>
      <c r="I41">
        <f t="shared" si="0"/>
        <v>4.850967347163752E-3</v>
      </c>
      <c r="J41">
        <f t="shared" si="1"/>
        <v>15.40008680225491</v>
      </c>
      <c r="K41">
        <f t="shared" si="2"/>
        <v>379.43135483870998</v>
      </c>
      <c r="L41">
        <f t="shared" si="3"/>
        <v>260.40473443054486</v>
      </c>
      <c r="M41">
        <f t="shared" si="4"/>
        <v>26.461624625623603</v>
      </c>
      <c r="N41">
        <f t="shared" si="5"/>
        <v>38.556787782257864</v>
      </c>
      <c r="O41">
        <f t="shared" si="6"/>
        <v>0.23652226239974125</v>
      </c>
      <c r="P41">
        <f t="shared" si="7"/>
        <v>2.9562151200951128</v>
      </c>
      <c r="Q41">
        <f t="shared" si="8"/>
        <v>0.22648956254647273</v>
      </c>
      <c r="R41">
        <f t="shared" si="9"/>
        <v>0.14242191143808255</v>
      </c>
      <c r="S41">
        <f t="shared" si="10"/>
        <v>214.767023102281</v>
      </c>
      <c r="T41">
        <f t="shared" si="11"/>
        <v>34.803984903635545</v>
      </c>
      <c r="U41">
        <f t="shared" si="12"/>
        <v>33.9526580645161</v>
      </c>
      <c r="V41">
        <f t="shared" si="13"/>
        <v>5.3289167390588998</v>
      </c>
      <c r="W41">
        <f t="shared" si="14"/>
        <v>58.080505944711405</v>
      </c>
      <c r="X41">
        <f t="shared" si="15"/>
        <v>3.2442819351069399</v>
      </c>
      <c r="Y41">
        <f t="shared" si="16"/>
        <v>5.5858362153306143</v>
      </c>
      <c r="Z41">
        <f t="shared" si="17"/>
        <v>2.08463480395196</v>
      </c>
      <c r="AA41">
        <f t="shared" si="18"/>
        <v>-213.92766000992145</v>
      </c>
      <c r="AB41">
        <f t="shared" si="19"/>
        <v>134.90259503284886</v>
      </c>
      <c r="AC41">
        <f t="shared" si="20"/>
        <v>10.592675283438675</v>
      </c>
      <c r="AD41">
        <f t="shared" si="21"/>
        <v>146.33463340864708</v>
      </c>
      <c r="AE41">
        <v>0</v>
      </c>
      <c r="AF41">
        <v>0</v>
      </c>
      <c r="AG41">
        <f t="shared" si="22"/>
        <v>1</v>
      </c>
      <c r="AH41">
        <f t="shared" si="23"/>
        <v>0</v>
      </c>
      <c r="AI41">
        <f t="shared" si="24"/>
        <v>52325.700555603806</v>
      </c>
      <c r="AJ41" t="s">
        <v>286</v>
      </c>
      <c r="AK41">
        <v>715.47692307692296</v>
      </c>
      <c r="AL41">
        <v>3262.08</v>
      </c>
      <c r="AM41">
        <f t="shared" si="25"/>
        <v>2546.603076923077</v>
      </c>
      <c r="AN41">
        <f t="shared" si="26"/>
        <v>0.78066849277855754</v>
      </c>
      <c r="AO41">
        <v>-0.57774747981622299</v>
      </c>
      <c r="AP41" t="s">
        <v>408</v>
      </c>
      <c r="AQ41">
        <v>1160.5924</v>
      </c>
      <c r="AR41">
        <v>393.9</v>
      </c>
      <c r="AS41">
        <f t="shared" si="27"/>
        <v>-1.9464138106118307</v>
      </c>
      <c r="AT41">
        <v>0.5</v>
      </c>
      <c r="AU41">
        <f t="shared" si="28"/>
        <v>1095.8790308851135</v>
      </c>
      <c r="AV41">
        <f t="shared" si="29"/>
        <v>15.40008680225491</v>
      </c>
      <c r="AW41">
        <f t="shared" si="30"/>
        <v>-1066.5170402373469</v>
      </c>
      <c r="AX41">
        <f t="shared" si="31"/>
        <v>0.99748667174409744</v>
      </c>
      <c r="AY41">
        <f t="shared" si="32"/>
        <v>1.4579925184959734E-2</v>
      </c>
      <c r="AZ41">
        <f t="shared" si="33"/>
        <v>7.2814927646610812</v>
      </c>
      <c r="BA41" t="s">
        <v>409</v>
      </c>
      <c r="BB41">
        <v>0.99</v>
      </c>
      <c r="BC41">
        <f t="shared" si="34"/>
        <v>392.90999999999997</v>
      </c>
      <c r="BD41">
        <f t="shared" si="35"/>
        <v>-1.9513181135629027</v>
      </c>
      <c r="BE41">
        <f t="shared" si="36"/>
        <v>0.87951574473565575</v>
      </c>
      <c r="BF41">
        <f t="shared" si="37"/>
        <v>2.3841648606626009</v>
      </c>
      <c r="BG41">
        <f t="shared" si="38"/>
        <v>1.1262768140001884</v>
      </c>
      <c r="BH41">
        <f t="shared" si="39"/>
        <v>1299.9929032258101</v>
      </c>
      <c r="BI41">
        <f t="shared" si="40"/>
        <v>1095.8790308851135</v>
      </c>
      <c r="BJ41">
        <f t="shared" si="41"/>
        <v>0.84298847183380221</v>
      </c>
      <c r="BK41">
        <f t="shared" si="42"/>
        <v>0.1959769436676046</v>
      </c>
      <c r="BL41">
        <v>6</v>
      </c>
      <c r="BM41">
        <v>0.5</v>
      </c>
      <c r="BN41" t="s">
        <v>289</v>
      </c>
      <c r="BO41">
        <v>2</v>
      </c>
      <c r="BP41">
        <v>1604004236</v>
      </c>
      <c r="BQ41">
        <v>379.43135483870998</v>
      </c>
      <c r="BR41">
        <v>400.119483870968</v>
      </c>
      <c r="BS41">
        <v>31.926474193548401</v>
      </c>
      <c r="BT41">
        <v>26.291354838709701</v>
      </c>
      <c r="BU41">
        <v>377.75396774193598</v>
      </c>
      <c r="BV41">
        <v>31.516564516129002</v>
      </c>
      <c r="BW41">
        <v>500.01706451612898</v>
      </c>
      <c r="BX41">
        <v>101.568387096774</v>
      </c>
      <c r="BY41">
        <v>4.8907548387096801E-2</v>
      </c>
      <c r="BZ41">
        <v>34.799103225806498</v>
      </c>
      <c r="CA41">
        <v>33.9526580645161</v>
      </c>
      <c r="CB41">
        <v>999.9</v>
      </c>
      <c r="CC41">
        <v>0</v>
      </c>
      <c r="CD41">
        <v>0</v>
      </c>
      <c r="CE41">
        <v>9996.0248387096799</v>
      </c>
      <c r="CF41">
        <v>0</v>
      </c>
      <c r="CG41">
        <v>154.46506451612899</v>
      </c>
      <c r="CH41">
        <v>1299.9929032258101</v>
      </c>
      <c r="CI41">
        <v>0.900000225806452</v>
      </c>
      <c r="CJ41">
        <v>9.9999570967741896E-2</v>
      </c>
      <c r="CK41">
        <v>0</v>
      </c>
      <c r="CL41">
        <v>1163.6135483871001</v>
      </c>
      <c r="CM41">
        <v>4.9993800000000004</v>
      </c>
      <c r="CN41">
        <v>15291.8290322581</v>
      </c>
      <c r="CO41">
        <v>10363.967741935499</v>
      </c>
      <c r="CP41">
        <v>48.375</v>
      </c>
      <c r="CQ41">
        <v>50.118903225806399</v>
      </c>
      <c r="CR41">
        <v>49.066064516129003</v>
      </c>
      <c r="CS41">
        <v>50.191064516129003</v>
      </c>
      <c r="CT41">
        <v>50.561999999999998</v>
      </c>
      <c r="CU41">
        <v>1165.49322580645</v>
      </c>
      <c r="CV41">
        <v>129.49967741935501</v>
      </c>
      <c r="CW41">
        <v>0</v>
      </c>
      <c r="CX41">
        <v>108.200000047684</v>
      </c>
      <c r="CY41">
        <v>0</v>
      </c>
      <c r="CZ41">
        <v>1160.5924</v>
      </c>
      <c r="DA41">
        <v>-232.30846117573199</v>
      </c>
      <c r="DB41">
        <v>-2982.4769185760802</v>
      </c>
      <c r="DC41">
        <v>15253.464</v>
      </c>
      <c r="DD41">
        <v>15</v>
      </c>
      <c r="DE41">
        <v>1604001686.5999999</v>
      </c>
      <c r="DF41" t="s">
        <v>319</v>
      </c>
      <c r="DG41">
        <v>1604001682.5999999</v>
      </c>
      <c r="DH41">
        <v>1604001686.5999999</v>
      </c>
      <c r="DI41">
        <v>1</v>
      </c>
      <c r="DJ41">
        <v>0.40899999999999997</v>
      </c>
      <c r="DK41">
        <v>0.24299999999999999</v>
      </c>
      <c r="DL41">
        <v>1.6779999999999999</v>
      </c>
      <c r="DM41">
        <v>0.41</v>
      </c>
      <c r="DN41">
        <v>395</v>
      </c>
      <c r="DO41">
        <v>32</v>
      </c>
      <c r="DP41">
        <v>0.28999999999999998</v>
      </c>
      <c r="DQ41">
        <v>0.03</v>
      </c>
      <c r="DR41">
        <v>15.3865157494914</v>
      </c>
      <c r="DS41">
        <v>2.2097958558258801</v>
      </c>
      <c r="DT41">
        <v>0.179890488955747</v>
      </c>
      <c r="DU41">
        <v>0</v>
      </c>
      <c r="DV41">
        <v>-20.689323333333299</v>
      </c>
      <c r="DW41">
        <v>-2.9906696329254401</v>
      </c>
      <c r="DX41">
        <v>0.240841308310865</v>
      </c>
      <c r="DY41">
        <v>0</v>
      </c>
      <c r="DZ41">
        <v>5.6299089999999996</v>
      </c>
      <c r="EA41">
        <v>1.4535224916574001</v>
      </c>
      <c r="EB41">
        <v>0.105586404186334</v>
      </c>
      <c r="EC41">
        <v>0</v>
      </c>
      <c r="ED41">
        <v>0</v>
      </c>
      <c r="EE41">
        <v>3</v>
      </c>
      <c r="EF41" t="s">
        <v>298</v>
      </c>
      <c r="EG41">
        <v>100</v>
      </c>
      <c r="EH41">
        <v>100</v>
      </c>
      <c r="EI41">
        <v>1.6779999999999999</v>
      </c>
      <c r="EJ41">
        <v>0.40989999999999999</v>
      </c>
      <c r="EK41">
        <v>1.6775500000000501</v>
      </c>
      <c r="EL41">
        <v>0</v>
      </c>
      <c r="EM41">
        <v>0</v>
      </c>
      <c r="EN41">
        <v>0</v>
      </c>
      <c r="EO41">
        <v>0.40991</v>
      </c>
      <c r="EP41">
        <v>0</v>
      </c>
      <c r="EQ41">
        <v>0</v>
      </c>
      <c r="ER41">
        <v>0</v>
      </c>
      <c r="ES41">
        <v>-1</v>
      </c>
      <c r="ET41">
        <v>-1</v>
      </c>
      <c r="EU41">
        <v>-1</v>
      </c>
      <c r="EV41">
        <v>-1</v>
      </c>
      <c r="EW41">
        <v>42.7</v>
      </c>
      <c r="EX41">
        <v>42.6</v>
      </c>
      <c r="EY41">
        <v>2</v>
      </c>
      <c r="EZ41">
        <v>485.56599999999997</v>
      </c>
      <c r="FA41">
        <v>546.46</v>
      </c>
      <c r="FB41">
        <v>33.786900000000003</v>
      </c>
      <c r="FC41">
        <v>30.199300000000001</v>
      </c>
      <c r="FD41">
        <v>30.000399999999999</v>
      </c>
      <c r="FE41">
        <v>29.770900000000001</v>
      </c>
      <c r="FF41">
        <v>29.823699999999999</v>
      </c>
      <c r="FG41">
        <v>20.635200000000001</v>
      </c>
      <c r="FH41">
        <v>0</v>
      </c>
      <c r="FI41">
        <v>100</v>
      </c>
      <c r="FJ41">
        <v>-999.9</v>
      </c>
      <c r="FK41">
        <v>400</v>
      </c>
      <c r="FL41">
        <v>33.647100000000002</v>
      </c>
      <c r="FM41">
        <v>101.79</v>
      </c>
      <c r="FN41">
        <v>101.114</v>
      </c>
    </row>
    <row r="42" spans="1:170" x14ac:dyDescent="0.25">
      <c r="A42">
        <v>26</v>
      </c>
      <c r="B42">
        <v>1604004384.5</v>
      </c>
      <c r="C42">
        <v>3588.5</v>
      </c>
      <c r="D42" t="s">
        <v>410</v>
      </c>
      <c r="E42" t="s">
        <v>411</v>
      </c>
      <c r="F42" t="s">
        <v>412</v>
      </c>
      <c r="G42" t="s">
        <v>285</v>
      </c>
      <c r="H42">
        <v>1604004376.75</v>
      </c>
      <c r="I42">
        <f t="shared" si="0"/>
        <v>3.9458176049387006E-3</v>
      </c>
      <c r="J42">
        <f t="shared" si="1"/>
        <v>13.663348437848551</v>
      </c>
      <c r="K42">
        <f t="shared" si="2"/>
        <v>381.74403333333299</v>
      </c>
      <c r="L42">
        <f t="shared" si="3"/>
        <v>235.06487233688469</v>
      </c>
      <c r="M42">
        <f t="shared" si="4"/>
        <v>23.884692034555137</v>
      </c>
      <c r="N42">
        <f t="shared" si="5"/>
        <v>38.788605807201691</v>
      </c>
      <c r="O42">
        <f t="shared" si="6"/>
        <v>0.16666228581639675</v>
      </c>
      <c r="P42">
        <f t="shared" si="7"/>
        <v>2.9547412774423387</v>
      </c>
      <c r="Q42">
        <f t="shared" si="8"/>
        <v>0.16161042543552873</v>
      </c>
      <c r="R42">
        <f t="shared" si="9"/>
        <v>0.10144764979700915</v>
      </c>
      <c r="S42">
        <f t="shared" si="10"/>
        <v>214.76754044197725</v>
      </c>
      <c r="T42">
        <f t="shared" si="11"/>
        <v>35.186067399096451</v>
      </c>
      <c r="U42">
        <f t="shared" si="12"/>
        <v>34.579603333333303</v>
      </c>
      <c r="V42">
        <f t="shared" si="13"/>
        <v>5.5181991058251558</v>
      </c>
      <c r="W42">
        <f t="shared" si="14"/>
        <v>55.803533044537424</v>
      </c>
      <c r="X42">
        <f t="shared" si="15"/>
        <v>3.1430899390193927</v>
      </c>
      <c r="Y42">
        <f t="shared" si="16"/>
        <v>5.6324210449378853</v>
      </c>
      <c r="Z42">
        <f t="shared" si="17"/>
        <v>2.3751091668057631</v>
      </c>
      <c r="AA42">
        <f t="shared" si="18"/>
        <v>-174.01055637779669</v>
      </c>
      <c r="AB42">
        <f t="shared" si="19"/>
        <v>58.834388979548805</v>
      </c>
      <c r="AC42">
        <f t="shared" si="20"/>
        <v>4.6395703364076466</v>
      </c>
      <c r="AD42">
        <f t="shared" si="21"/>
        <v>104.23094338013701</v>
      </c>
      <c r="AE42">
        <v>0</v>
      </c>
      <c r="AF42">
        <v>0</v>
      </c>
      <c r="AG42">
        <f t="shared" si="22"/>
        <v>1</v>
      </c>
      <c r="AH42">
        <f t="shared" si="23"/>
        <v>0</v>
      </c>
      <c r="AI42">
        <f t="shared" si="24"/>
        <v>52258.164843139966</v>
      </c>
      <c r="AJ42" t="s">
        <v>286</v>
      </c>
      <c r="AK42">
        <v>715.47692307692296</v>
      </c>
      <c r="AL42">
        <v>3262.08</v>
      </c>
      <c r="AM42">
        <f t="shared" si="25"/>
        <v>2546.603076923077</v>
      </c>
      <c r="AN42">
        <f t="shared" si="26"/>
        <v>0.78066849277855754</v>
      </c>
      <c r="AO42">
        <v>-0.57774747981622299</v>
      </c>
      <c r="AP42" t="s">
        <v>413</v>
      </c>
      <c r="AQ42">
        <v>1229.3984</v>
      </c>
      <c r="AR42">
        <v>1645.7</v>
      </c>
      <c r="AS42">
        <f t="shared" si="27"/>
        <v>0.25296323752810357</v>
      </c>
      <c r="AT42">
        <v>0.5</v>
      </c>
      <c r="AU42">
        <f t="shared" si="28"/>
        <v>1095.8793788643027</v>
      </c>
      <c r="AV42">
        <f t="shared" si="29"/>
        <v>13.663348437848551</v>
      </c>
      <c r="AW42">
        <f t="shared" si="30"/>
        <v>138.60859780890061</v>
      </c>
      <c r="AX42">
        <f t="shared" si="31"/>
        <v>0.99928297988697812</v>
      </c>
      <c r="AY42">
        <f t="shared" si="32"/>
        <v>1.2995130844074564E-2</v>
      </c>
      <c r="AZ42">
        <f t="shared" si="33"/>
        <v>0.98218387312389854</v>
      </c>
      <c r="BA42" t="s">
        <v>414</v>
      </c>
      <c r="BB42">
        <v>1.18</v>
      </c>
      <c r="BC42">
        <f t="shared" si="34"/>
        <v>1644.52</v>
      </c>
      <c r="BD42">
        <f t="shared" si="35"/>
        <v>0.25314474740349768</v>
      </c>
      <c r="BE42">
        <f t="shared" si="36"/>
        <v>0.49568524027109073</v>
      </c>
      <c r="BF42">
        <f t="shared" si="37"/>
        <v>0.44752878135104063</v>
      </c>
      <c r="BG42">
        <f t="shared" si="38"/>
        <v>0.63472003731063753</v>
      </c>
      <c r="BH42">
        <f t="shared" si="39"/>
        <v>1299.9929999999999</v>
      </c>
      <c r="BI42">
        <f t="shared" si="40"/>
        <v>1095.8793788643027</v>
      </c>
      <c r="BJ42">
        <f t="shared" si="41"/>
        <v>0.84298867675772315</v>
      </c>
      <c r="BK42">
        <f t="shared" si="42"/>
        <v>0.19597735351544637</v>
      </c>
      <c r="BL42">
        <v>6</v>
      </c>
      <c r="BM42">
        <v>0.5</v>
      </c>
      <c r="BN42" t="s">
        <v>289</v>
      </c>
      <c r="BO42">
        <v>2</v>
      </c>
      <c r="BP42">
        <v>1604004376.75</v>
      </c>
      <c r="BQ42">
        <v>381.74403333333299</v>
      </c>
      <c r="BR42">
        <v>399.94723333333297</v>
      </c>
      <c r="BS42">
        <v>30.933203333333299</v>
      </c>
      <c r="BT42">
        <v>26.3447833333333</v>
      </c>
      <c r="BU42">
        <v>380.11630000000002</v>
      </c>
      <c r="BV42">
        <v>30.629190000000001</v>
      </c>
      <c r="BW42">
        <v>500.01013333333299</v>
      </c>
      <c r="BX42">
        <v>101.5621</v>
      </c>
      <c r="BY42">
        <v>4.6837980000000001E-2</v>
      </c>
      <c r="BZ42">
        <v>34.948943333333297</v>
      </c>
      <c r="CA42">
        <v>34.579603333333303</v>
      </c>
      <c r="CB42">
        <v>999.9</v>
      </c>
      <c r="CC42">
        <v>0</v>
      </c>
      <c r="CD42">
        <v>0</v>
      </c>
      <c r="CE42">
        <v>9988.2866666666705</v>
      </c>
      <c r="CF42">
        <v>0</v>
      </c>
      <c r="CG42">
        <v>456.05486666666701</v>
      </c>
      <c r="CH42">
        <v>1299.9929999999999</v>
      </c>
      <c r="CI42">
        <v>0.89999306666666601</v>
      </c>
      <c r="CJ42">
        <v>0.10000693333333301</v>
      </c>
      <c r="CK42">
        <v>0</v>
      </c>
      <c r="CL42">
        <v>1231.1986666666701</v>
      </c>
      <c r="CM42">
        <v>4.9993800000000004</v>
      </c>
      <c r="CN42">
        <v>16121.66</v>
      </c>
      <c r="CO42">
        <v>10363.9566666667</v>
      </c>
      <c r="CP42">
        <v>48.436999999999998</v>
      </c>
      <c r="CQ42">
        <v>50.381133333333302</v>
      </c>
      <c r="CR42">
        <v>49.125</v>
      </c>
      <c r="CS42">
        <v>50.443300000000001</v>
      </c>
      <c r="CT42">
        <v>50.625</v>
      </c>
      <c r="CU42">
        <v>1165.4853333333299</v>
      </c>
      <c r="CV42">
        <v>129.50866666666701</v>
      </c>
      <c r="CW42">
        <v>0</v>
      </c>
      <c r="CX42">
        <v>139.40000009536701</v>
      </c>
      <c r="CY42">
        <v>0</v>
      </c>
      <c r="CZ42">
        <v>1229.3984</v>
      </c>
      <c r="DA42">
        <v>-356.57999998881502</v>
      </c>
      <c r="DB42">
        <v>-4595.43076906446</v>
      </c>
      <c r="DC42">
        <v>16098.744000000001</v>
      </c>
      <c r="DD42">
        <v>15</v>
      </c>
      <c r="DE42">
        <v>1604004282.5</v>
      </c>
      <c r="DF42" t="s">
        <v>415</v>
      </c>
      <c r="DG42">
        <v>1604004281.5</v>
      </c>
      <c r="DH42">
        <v>1604004282.5</v>
      </c>
      <c r="DI42">
        <v>2</v>
      </c>
      <c r="DJ42">
        <v>-0.05</v>
      </c>
      <c r="DK42">
        <v>-0.106</v>
      </c>
      <c r="DL42">
        <v>1.6279999999999999</v>
      </c>
      <c r="DM42">
        <v>0.30399999999999999</v>
      </c>
      <c r="DN42">
        <v>400</v>
      </c>
      <c r="DO42">
        <v>26</v>
      </c>
      <c r="DP42">
        <v>0.3</v>
      </c>
      <c r="DQ42">
        <v>0.22</v>
      </c>
      <c r="DR42">
        <v>13.667976159395501</v>
      </c>
      <c r="DS42">
        <v>-0.408665397603512</v>
      </c>
      <c r="DT42">
        <v>5.2448291765002798E-2</v>
      </c>
      <c r="DU42">
        <v>1</v>
      </c>
      <c r="DV42">
        <v>-18.203130000000002</v>
      </c>
      <c r="DW42">
        <v>0.25999288097890499</v>
      </c>
      <c r="DX42">
        <v>5.58779035039789E-2</v>
      </c>
      <c r="DY42">
        <v>0</v>
      </c>
      <c r="DZ42">
        <v>4.5884283333333302</v>
      </c>
      <c r="EA42">
        <v>0.80687706340376597</v>
      </c>
      <c r="EB42">
        <v>5.8573374900394999E-2</v>
      </c>
      <c r="EC42">
        <v>0</v>
      </c>
      <c r="ED42">
        <v>1</v>
      </c>
      <c r="EE42">
        <v>3</v>
      </c>
      <c r="EF42" t="s">
        <v>308</v>
      </c>
      <c r="EG42">
        <v>100</v>
      </c>
      <c r="EH42">
        <v>100</v>
      </c>
      <c r="EI42">
        <v>1.627</v>
      </c>
      <c r="EJ42">
        <v>0.30409999999999998</v>
      </c>
      <c r="EK42">
        <v>1.62775000000005</v>
      </c>
      <c r="EL42">
        <v>0</v>
      </c>
      <c r="EM42">
        <v>0</v>
      </c>
      <c r="EN42">
        <v>0</v>
      </c>
      <c r="EO42">
        <v>0.30401499999999598</v>
      </c>
      <c r="EP42">
        <v>0</v>
      </c>
      <c r="EQ42">
        <v>0</v>
      </c>
      <c r="ER42">
        <v>0</v>
      </c>
      <c r="ES42">
        <v>-1</v>
      </c>
      <c r="ET42">
        <v>-1</v>
      </c>
      <c r="EU42">
        <v>-1</v>
      </c>
      <c r="EV42">
        <v>-1</v>
      </c>
      <c r="EW42">
        <v>1.7</v>
      </c>
      <c r="EX42">
        <v>1.7</v>
      </c>
      <c r="EY42">
        <v>2</v>
      </c>
      <c r="EZ42">
        <v>485.685</v>
      </c>
      <c r="FA42">
        <v>544.529</v>
      </c>
      <c r="FB42">
        <v>33.804000000000002</v>
      </c>
      <c r="FC42">
        <v>30.292300000000001</v>
      </c>
      <c r="FD42">
        <v>30.000699999999998</v>
      </c>
      <c r="FE42">
        <v>29.817599999999999</v>
      </c>
      <c r="FF42">
        <v>29.876799999999999</v>
      </c>
      <c r="FG42">
        <v>20.6188</v>
      </c>
      <c r="FH42">
        <v>0</v>
      </c>
      <c r="FI42">
        <v>100</v>
      </c>
      <c r="FJ42">
        <v>-999.9</v>
      </c>
      <c r="FK42">
        <v>400</v>
      </c>
      <c r="FL42">
        <v>33.647100000000002</v>
      </c>
      <c r="FM42">
        <v>101.767</v>
      </c>
      <c r="FN42">
        <v>101.087</v>
      </c>
    </row>
    <row r="43" spans="1:170" x14ac:dyDescent="0.25">
      <c r="A43">
        <v>27</v>
      </c>
      <c r="B43">
        <v>1604004490.5</v>
      </c>
      <c r="C43">
        <v>3694.5</v>
      </c>
      <c r="D43" t="s">
        <v>416</v>
      </c>
      <c r="E43" t="s">
        <v>417</v>
      </c>
      <c r="F43" t="s">
        <v>412</v>
      </c>
      <c r="G43" t="s">
        <v>285</v>
      </c>
      <c r="H43">
        <v>1604004482.5</v>
      </c>
      <c r="I43">
        <f t="shared" si="0"/>
        <v>4.7942993445457939E-3</v>
      </c>
      <c r="J43">
        <f t="shared" si="1"/>
        <v>17.761072209318634</v>
      </c>
      <c r="K43">
        <f t="shared" si="2"/>
        <v>376.52464516128998</v>
      </c>
      <c r="L43">
        <f t="shared" si="3"/>
        <v>232.31187705121243</v>
      </c>
      <c r="M43">
        <f t="shared" si="4"/>
        <v>23.605655465801775</v>
      </c>
      <c r="N43">
        <f t="shared" si="5"/>
        <v>38.259391473563454</v>
      </c>
      <c r="O43">
        <f t="shared" si="6"/>
        <v>0.22079536628937049</v>
      </c>
      <c r="P43">
        <f t="shared" si="7"/>
        <v>2.9588202476730454</v>
      </c>
      <c r="Q43">
        <f t="shared" si="8"/>
        <v>0.21203329934833048</v>
      </c>
      <c r="R43">
        <f t="shared" si="9"/>
        <v>0.13327907598540142</v>
      </c>
      <c r="S43">
        <f t="shared" si="10"/>
        <v>214.76870877362705</v>
      </c>
      <c r="T43">
        <f t="shared" si="11"/>
        <v>34.983188350303223</v>
      </c>
      <c r="U43">
        <f t="shared" si="12"/>
        <v>34.333209677419397</v>
      </c>
      <c r="V43">
        <f t="shared" si="13"/>
        <v>5.4431241109782418</v>
      </c>
      <c r="W43">
        <f t="shared" si="14"/>
        <v>57.543909007583572</v>
      </c>
      <c r="X43">
        <f t="shared" si="15"/>
        <v>3.2437802117967762</v>
      </c>
      <c r="Y43">
        <f t="shared" si="16"/>
        <v>5.6370522401759091</v>
      </c>
      <c r="Z43">
        <f t="shared" si="17"/>
        <v>2.1993438991814656</v>
      </c>
      <c r="AA43">
        <f t="shared" si="18"/>
        <v>-211.42860109446951</v>
      </c>
      <c r="AB43">
        <f t="shared" si="19"/>
        <v>100.58610627434305</v>
      </c>
      <c r="AC43">
        <f t="shared" si="20"/>
        <v>7.9121673430794726</v>
      </c>
      <c r="AD43">
        <f t="shared" si="21"/>
        <v>111.83838129658005</v>
      </c>
      <c r="AE43">
        <v>0</v>
      </c>
      <c r="AF43">
        <v>0</v>
      </c>
      <c r="AG43">
        <f t="shared" si="22"/>
        <v>1</v>
      </c>
      <c r="AH43">
        <f t="shared" si="23"/>
        <v>0</v>
      </c>
      <c r="AI43">
        <f t="shared" si="24"/>
        <v>52371.761771928752</v>
      </c>
      <c r="AJ43" t="s">
        <v>286</v>
      </c>
      <c r="AK43">
        <v>715.47692307692296</v>
      </c>
      <c r="AL43">
        <v>3262.08</v>
      </c>
      <c r="AM43">
        <f t="shared" si="25"/>
        <v>2546.603076923077</v>
      </c>
      <c r="AN43">
        <f t="shared" si="26"/>
        <v>0.78066849277855754</v>
      </c>
      <c r="AO43">
        <v>-0.57774747981622299</v>
      </c>
      <c r="AP43" t="s">
        <v>418</v>
      </c>
      <c r="AQ43">
        <v>1029.0191199999999</v>
      </c>
      <c r="AR43">
        <v>1550.93</v>
      </c>
      <c r="AS43">
        <f t="shared" si="27"/>
        <v>0.33651478790145273</v>
      </c>
      <c r="AT43">
        <v>0.5</v>
      </c>
      <c r="AU43">
        <f t="shared" si="28"/>
        <v>1095.8886966990003</v>
      </c>
      <c r="AV43">
        <f t="shared" si="29"/>
        <v>17.761072209318634</v>
      </c>
      <c r="AW43">
        <f t="shared" si="30"/>
        <v>184.39137616663177</v>
      </c>
      <c r="AX43">
        <f t="shared" si="31"/>
        <v>0.99882006280102908</v>
      </c>
      <c r="AY43">
        <f t="shared" si="32"/>
        <v>1.6734199143010092E-2</v>
      </c>
      <c r="AZ43">
        <f t="shared" si="33"/>
        <v>1.1033057584803956</v>
      </c>
      <c r="BA43" t="s">
        <v>419</v>
      </c>
      <c r="BB43">
        <v>1.83</v>
      </c>
      <c r="BC43">
        <f t="shared" si="34"/>
        <v>1549.1000000000001</v>
      </c>
      <c r="BD43">
        <f t="shared" si="35"/>
        <v>0.33691232328448784</v>
      </c>
      <c r="BE43">
        <f t="shared" si="36"/>
        <v>0.52485238862050454</v>
      </c>
      <c r="BF43">
        <f t="shared" si="37"/>
        <v>0.62470400123746772</v>
      </c>
      <c r="BG43">
        <f t="shared" si="38"/>
        <v>0.67193431732890629</v>
      </c>
      <c r="BH43">
        <f t="shared" si="39"/>
        <v>1300.00451612903</v>
      </c>
      <c r="BI43">
        <f t="shared" si="40"/>
        <v>1095.8886966990003</v>
      </c>
      <c r="BJ43">
        <f t="shared" si="41"/>
        <v>0.84298837665747728</v>
      </c>
      <c r="BK43">
        <f t="shared" si="42"/>
        <v>0.19597675331495457</v>
      </c>
      <c r="BL43">
        <v>6</v>
      </c>
      <c r="BM43">
        <v>0.5</v>
      </c>
      <c r="BN43" t="s">
        <v>289</v>
      </c>
      <c r="BO43">
        <v>2</v>
      </c>
      <c r="BP43">
        <v>1604004482.5</v>
      </c>
      <c r="BQ43">
        <v>376.52464516128998</v>
      </c>
      <c r="BR43">
        <v>400.00445161290298</v>
      </c>
      <c r="BS43">
        <v>31.923225806451601</v>
      </c>
      <c r="BT43">
        <v>26.353651612903199</v>
      </c>
      <c r="BU43">
        <v>374.896935483871</v>
      </c>
      <c r="BV43">
        <v>31.619199999999999</v>
      </c>
      <c r="BW43">
        <v>499.99332258064499</v>
      </c>
      <c r="BX43">
        <v>101.56229032258101</v>
      </c>
      <c r="BY43">
        <v>4.9627954838709701E-2</v>
      </c>
      <c r="BZ43">
        <v>34.9637806451613</v>
      </c>
      <c r="CA43">
        <v>34.333209677419397</v>
      </c>
      <c r="CB43">
        <v>999.9</v>
      </c>
      <c r="CC43">
        <v>0</v>
      </c>
      <c r="CD43">
        <v>0</v>
      </c>
      <c r="CE43">
        <v>10011.408387096801</v>
      </c>
      <c r="CF43">
        <v>0</v>
      </c>
      <c r="CG43">
        <v>39.683923548387099</v>
      </c>
      <c r="CH43">
        <v>1300.00451612903</v>
      </c>
      <c r="CI43">
        <v>0.90000312903225799</v>
      </c>
      <c r="CJ43">
        <v>9.9996770967741996E-2</v>
      </c>
      <c r="CK43">
        <v>0</v>
      </c>
      <c r="CL43">
        <v>1033.47212903226</v>
      </c>
      <c r="CM43">
        <v>4.9993800000000004</v>
      </c>
      <c r="CN43">
        <v>13578.274193548399</v>
      </c>
      <c r="CO43">
        <v>10364.0903225806</v>
      </c>
      <c r="CP43">
        <v>48.561999999999998</v>
      </c>
      <c r="CQ43">
        <v>50.545999999999999</v>
      </c>
      <c r="CR43">
        <v>49.276000000000003</v>
      </c>
      <c r="CS43">
        <v>50.561999999999998</v>
      </c>
      <c r="CT43">
        <v>50.758000000000003</v>
      </c>
      <c r="CU43">
        <v>1165.5083870967701</v>
      </c>
      <c r="CV43">
        <v>129.49677419354799</v>
      </c>
      <c r="CW43">
        <v>0</v>
      </c>
      <c r="CX43">
        <v>105</v>
      </c>
      <c r="CY43">
        <v>0</v>
      </c>
      <c r="CZ43">
        <v>1029.0191199999999</v>
      </c>
      <c r="DA43">
        <v>-346.94553898119801</v>
      </c>
      <c r="DB43">
        <v>-4508.1846223524599</v>
      </c>
      <c r="DC43">
        <v>13520.78</v>
      </c>
      <c r="DD43">
        <v>15</v>
      </c>
      <c r="DE43">
        <v>1604004282.5</v>
      </c>
      <c r="DF43" t="s">
        <v>415</v>
      </c>
      <c r="DG43">
        <v>1604004281.5</v>
      </c>
      <c r="DH43">
        <v>1604004282.5</v>
      </c>
      <c r="DI43">
        <v>2</v>
      </c>
      <c r="DJ43">
        <v>-0.05</v>
      </c>
      <c r="DK43">
        <v>-0.106</v>
      </c>
      <c r="DL43">
        <v>1.6279999999999999</v>
      </c>
      <c r="DM43">
        <v>0.30399999999999999</v>
      </c>
      <c r="DN43">
        <v>400</v>
      </c>
      <c r="DO43">
        <v>26</v>
      </c>
      <c r="DP43">
        <v>0.3</v>
      </c>
      <c r="DQ43">
        <v>0.22</v>
      </c>
      <c r="DR43">
        <v>17.762981188436999</v>
      </c>
      <c r="DS43">
        <v>-0.52546882162350705</v>
      </c>
      <c r="DT43">
        <v>4.4757239080439298E-2</v>
      </c>
      <c r="DU43">
        <v>0</v>
      </c>
      <c r="DV43">
        <v>-23.480270000000001</v>
      </c>
      <c r="DW43">
        <v>0.24478665183537801</v>
      </c>
      <c r="DX43">
        <v>3.3937296592392099E-2</v>
      </c>
      <c r="DY43">
        <v>0</v>
      </c>
      <c r="DZ43">
        <v>5.5747479999999996</v>
      </c>
      <c r="EA43">
        <v>1.0753110567297099</v>
      </c>
      <c r="EB43">
        <v>7.8045259023210398E-2</v>
      </c>
      <c r="EC43">
        <v>0</v>
      </c>
      <c r="ED43">
        <v>0</v>
      </c>
      <c r="EE43">
        <v>3</v>
      </c>
      <c r="EF43" t="s">
        <v>298</v>
      </c>
      <c r="EG43">
        <v>100</v>
      </c>
      <c r="EH43">
        <v>100</v>
      </c>
      <c r="EI43">
        <v>1.6279999999999999</v>
      </c>
      <c r="EJ43">
        <v>0.30399999999999999</v>
      </c>
      <c r="EK43">
        <v>1.62775000000005</v>
      </c>
      <c r="EL43">
        <v>0</v>
      </c>
      <c r="EM43">
        <v>0</v>
      </c>
      <c r="EN43">
        <v>0</v>
      </c>
      <c r="EO43">
        <v>0.30401499999999598</v>
      </c>
      <c r="EP43">
        <v>0</v>
      </c>
      <c r="EQ43">
        <v>0</v>
      </c>
      <c r="ER43">
        <v>0</v>
      </c>
      <c r="ES43">
        <v>-1</v>
      </c>
      <c r="ET43">
        <v>-1</v>
      </c>
      <c r="EU43">
        <v>-1</v>
      </c>
      <c r="EV43">
        <v>-1</v>
      </c>
      <c r="EW43">
        <v>3.5</v>
      </c>
      <c r="EX43">
        <v>3.5</v>
      </c>
      <c r="EY43">
        <v>2</v>
      </c>
      <c r="EZ43">
        <v>484.29300000000001</v>
      </c>
      <c r="FA43">
        <v>543.84900000000005</v>
      </c>
      <c r="FB43">
        <v>33.830599999999997</v>
      </c>
      <c r="FC43">
        <v>30.395299999999999</v>
      </c>
      <c r="FD43">
        <v>30.000599999999999</v>
      </c>
      <c r="FE43">
        <v>29.9053</v>
      </c>
      <c r="FF43">
        <v>29.957699999999999</v>
      </c>
      <c r="FG43">
        <v>20.628399999999999</v>
      </c>
      <c r="FH43">
        <v>0</v>
      </c>
      <c r="FI43">
        <v>100</v>
      </c>
      <c r="FJ43">
        <v>-999.9</v>
      </c>
      <c r="FK43">
        <v>400</v>
      </c>
      <c r="FL43">
        <v>33.647100000000002</v>
      </c>
      <c r="FM43">
        <v>101.753</v>
      </c>
      <c r="FN43">
        <v>101.084</v>
      </c>
    </row>
    <row r="44" spans="1:170" x14ac:dyDescent="0.25">
      <c r="A44">
        <v>28</v>
      </c>
      <c r="B44">
        <v>1604004633.5</v>
      </c>
      <c r="C44">
        <v>3837.5</v>
      </c>
      <c r="D44" t="s">
        <v>420</v>
      </c>
      <c r="E44" t="s">
        <v>421</v>
      </c>
      <c r="F44" t="s">
        <v>384</v>
      </c>
      <c r="G44" t="s">
        <v>394</v>
      </c>
      <c r="H44">
        <v>1604004625.5</v>
      </c>
      <c r="I44">
        <f t="shared" si="0"/>
        <v>4.5196159433219148E-3</v>
      </c>
      <c r="J44">
        <f t="shared" si="1"/>
        <v>14.628422903826692</v>
      </c>
      <c r="K44">
        <f t="shared" si="2"/>
        <v>380.387838709677</v>
      </c>
      <c r="L44">
        <f t="shared" si="3"/>
        <v>250.18638554625264</v>
      </c>
      <c r="M44">
        <f t="shared" si="4"/>
        <v>25.42206077464677</v>
      </c>
      <c r="N44">
        <f t="shared" si="5"/>
        <v>38.652154202955927</v>
      </c>
      <c r="O44">
        <f t="shared" si="6"/>
        <v>0.20372304604530395</v>
      </c>
      <c r="P44">
        <f t="shared" si="7"/>
        <v>2.9571493488964253</v>
      </c>
      <c r="Q44">
        <f t="shared" si="8"/>
        <v>0.19623483060537295</v>
      </c>
      <c r="R44">
        <f t="shared" si="9"/>
        <v>0.12329662359739177</v>
      </c>
      <c r="S44">
        <f t="shared" si="10"/>
        <v>214.76599850546765</v>
      </c>
      <c r="T44">
        <f t="shared" si="11"/>
        <v>35.044151131722685</v>
      </c>
      <c r="U44">
        <f t="shared" si="12"/>
        <v>34.364254838709698</v>
      </c>
      <c r="V44">
        <f t="shared" si="13"/>
        <v>5.4525342584757972</v>
      </c>
      <c r="W44">
        <f t="shared" si="14"/>
        <v>57.010134695201216</v>
      </c>
      <c r="X44">
        <f t="shared" si="15"/>
        <v>3.212008399643715</v>
      </c>
      <c r="Y44">
        <f t="shared" si="16"/>
        <v>5.6341007030002386</v>
      </c>
      <c r="Z44">
        <f t="shared" si="17"/>
        <v>2.2405258588320822</v>
      </c>
      <c r="AA44">
        <f t="shared" si="18"/>
        <v>-199.31506310049645</v>
      </c>
      <c r="AB44">
        <f t="shared" si="19"/>
        <v>94.072557153205651</v>
      </c>
      <c r="AC44">
        <f t="shared" si="20"/>
        <v>7.4047670369233618</v>
      </c>
      <c r="AD44">
        <f t="shared" si="21"/>
        <v>116.92825959510023</v>
      </c>
      <c r="AE44">
        <v>0</v>
      </c>
      <c r="AF44">
        <v>0</v>
      </c>
      <c r="AG44">
        <f t="shared" si="22"/>
        <v>1</v>
      </c>
      <c r="AH44">
        <f t="shared" si="23"/>
        <v>0</v>
      </c>
      <c r="AI44">
        <f t="shared" si="24"/>
        <v>52325.798522991936</v>
      </c>
      <c r="AJ44" t="s">
        <v>286</v>
      </c>
      <c r="AK44">
        <v>715.47692307692296</v>
      </c>
      <c r="AL44">
        <v>3262.08</v>
      </c>
      <c r="AM44">
        <f t="shared" si="25"/>
        <v>2546.603076923077</v>
      </c>
      <c r="AN44">
        <f t="shared" si="26"/>
        <v>0.78066849277855754</v>
      </c>
      <c r="AO44">
        <v>-0.57774747981622299</v>
      </c>
      <c r="AP44" t="s">
        <v>422</v>
      </c>
      <c r="AQ44">
        <v>951.02688461538503</v>
      </c>
      <c r="AR44">
        <v>0.99</v>
      </c>
      <c r="AS44">
        <f t="shared" si="27"/>
        <v>-959.63321678321722</v>
      </c>
      <c r="AT44">
        <v>0.5</v>
      </c>
      <c r="AU44">
        <f t="shared" si="28"/>
        <v>1095.8770247673385</v>
      </c>
      <c r="AV44">
        <f t="shared" si="29"/>
        <v>14.628422903826692</v>
      </c>
      <c r="AW44">
        <f t="shared" si="30"/>
        <v>-525819.99723815126</v>
      </c>
      <c r="AX44">
        <f t="shared" si="31"/>
        <v>-0.68686868686868685</v>
      </c>
      <c r="AY44">
        <f t="shared" si="32"/>
        <v>1.3875799966580447E-2</v>
      </c>
      <c r="AZ44">
        <f t="shared" si="33"/>
        <v>3294.030303030303</v>
      </c>
      <c r="BA44" t="s">
        <v>423</v>
      </c>
      <c r="BB44">
        <v>1.67</v>
      </c>
      <c r="BC44">
        <f t="shared" si="34"/>
        <v>-0.67999999999999994</v>
      </c>
      <c r="BD44">
        <f t="shared" si="35"/>
        <v>1397.1130656108605</v>
      </c>
      <c r="BE44">
        <f t="shared" si="36"/>
        <v>1.0002085627267736</v>
      </c>
      <c r="BF44">
        <f t="shared" si="37"/>
        <v>1.3296770786567669</v>
      </c>
      <c r="BG44">
        <f t="shared" si="38"/>
        <v>1.2805646979505731</v>
      </c>
      <c r="BH44">
        <f t="shared" si="39"/>
        <v>1299.99096774194</v>
      </c>
      <c r="BI44">
        <f t="shared" si="40"/>
        <v>1095.8770247673385</v>
      </c>
      <c r="BJ44">
        <f t="shared" si="41"/>
        <v>0.84298818373396578</v>
      </c>
      <c r="BK44">
        <f t="shared" si="42"/>
        <v>0.19597636746793173</v>
      </c>
      <c r="BL44">
        <v>6</v>
      </c>
      <c r="BM44">
        <v>0.5</v>
      </c>
      <c r="BN44" t="s">
        <v>289</v>
      </c>
      <c r="BO44">
        <v>2</v>
      </c>
      <c r="BP44">
        <v>1604004625.5</v>
      </c>
      <c r="BQ44">
        <v>380.387838709677</v>
      </c>
      <c r="BR44">
        <v>400.00451612903203</v>
      </c>
      <c r="BS44">
        <v>31.6103709677419</v>
      </c>
      <c r="BT44">
        <v>26.3584</v>
      </c>
      <c r="BU44">
        <v>378.76012903225802</v>
      </c>
      <c r="BV44">
        <v>31.306348387096801</v>
      </c>
      <c r="BW44">
        <v>500.01219354838702</v>
      </c>
      <c r="BX44">
        <v>101.562612903226</v>
      </c>
      <c r="BY44">
        <v>4.9873800000000003E-2</v>
      </c>
      <c r="BZ44">
        <v>34.9543258064516</v>
      </c>
      <c r="CA44">
        <v>34.364254838709698</v>
      </c>
      <c r="CB44">
        <v>999.9</v>
      </c>
      <c r="CC44">
        <v>0</v>
      </c>
      <c r="CD44">
        <v>0</v>
      </c>
      <c r="CE44">
        <v>10001.8929032258</v>
      </c>
      <c r="CF44">
        <v>0</v>
      </c>
      <c r="CG44">
        <v>221.304129032258</v>
      </c>
      <c r="CH44">
        <v>1299.99096774194</v>
      </c>
      <c r="CI44">
        <v>0.90000954838709601</v>
      </c>
      <c r="CJ44">
        <v>9.9990693548387105E-2</v>
      </c>
      <c r="CK44">
        <v>0</v>
      </c>
      <c r="CL44">
        <v>952.08093548387103</v>
      </c>
      <c r="CM44">
        <v>4.9993800000000004</v>
      </c>
      <c r="CN44">
        <v>12639.461290322601</v>
      </c>
      <c r="CO44">
        <v>10363.9806451613</v>
      </c>
      <c r="CP44">
        <v>48.77</v>
      </c>
      <c r="CQ44">
        <v>50.783999999999999</v>
      </c>
      <c r="CR44">
        <v>49.436999999999998</v>
      </c>
      <c r="CS44">
        <v>50.695129032258002</v>
      </c>
      <c r="CT44">
        <v>50.924999999999997</v>
      </c>
      <c r="CU44">
        <v>1165.5048387096799</v>
      </c>
      <c r="CV44">
        <v>129.48709677419399</v>
      </c>
      <c r="CW44">
        <v>0</v>
      </c>
      <c r="CX44">
        <v>38</v>
      </c>
      <c r="CY44">
        <v>0</v>
      </c>
      <c r="CZ44">
        <v>951.02688461538503</v>
      </c>
      <c r="DA44">
        <v>-64.462598308216997</v>
      </c>
      <c r="DB44">
        <v>-1175.71624042387</v>
      </c>
      <c r="DC44">
        <v>12623.5961538462</v>
      </c>
      <c r="DD44">
        <v>15</v>
      </c>
      <c r="DE44">
        <v>1604004282.5</v>
      </c>
      <c r="DF44" t="s">
        <v>415</v>
      </c>
      <c r="DG44">
        <v>1604004281.5</v>
      </c>
      <c r="DH44">
        <v>1604004282.5</v>
      </c>
      <c r="DI44">
        <v>2</v>
      </c>
      <c r="DJ44">
        <v>-0.05</v>
      </c>
      <c r="DK44">
        <v>-0.106</v>
      </c>
      <c r="DL44">
        <v>1.6279999999999999</v>
      </c>
      <c r="DM44">
        <v>0.30399999999999999</v>
      </c>
      <c r="DN44">
        <v>400</v>
      </c>
      <c r="DO44">
        <v>26</v>
      </c>
      <c r="DP44">
        <v>0.3</v>
      </c>
      <c r="DQ44">
        <v>0.22</v>
      </c>
      <c r="DR44">
        <v>14.573785650965901</v>
      </c>
      <c r="DS44">
        <v>6.3238639663631897</v>
      </c>
      <c r="DT44">
        <v>0.49182926754913497</v>
      </c>
      <c r="DU44">
        <v>0</v>
      </c>
      <c r="DV44">
        <v>-19.658823333333299</v>
      </c>
      <c r="DW44">
        <v>-6.7807047830923102</v>
      </c>
      <c r="DX44">
        <v>0.50887768516172505</v>
      </c>
      <c r="DY44">
        <v>0</v>
      </c>
      <c r="DZ44">
        <v>5.2532153333333298</v>
      </c>
      <c r="EA44">
        <v>0.32568560622915899</v>
      </c>
      <c r="EB44">
        <v>2.3541647171673299E-2</v>
      </c>
      <c r="EC44">
        <v>0</v>
      </c>
      <c r="ED44">
        <v>0</v>
      </c>
      <c r="EE44">
        <v>3</v>
      </c>
      <c r="EF44" t="s">
        <v>298</v>
      </c>
      <c r="EG44">
        <v>100</v>
      </c>
      <c r="EH44">
        <v>100</v>
      </c>
      <c r="EI44">
        <v>1.627</v>
      </c>
      <c r="EJ44">
        <v>0.30399999999999999</v>
      </c>
      <c r="EK44">
        <v>1.62775000000005</v>
      </c>
      <c r="EL44">
        <v>0</v>
      </c>
      <c r="EM44">
        <v>0</v>
      </c>
      <c r="EN44">
        <v>0</v>
      </c>
      <c r="EO44">
        <v>0.30401499999999598</v>
      </c>
      <c r="EP44">
        <v>0</v>
      </c>
      <c r="EQ44">
        <v>0</v>
      </c>
      <c r="ER44">
        <v>0</v>
      </c>
      <c r="ES44">
        <v>-1</v>
      </c>
      <c r="ET44">
        <v>-1</v>
      </c>
      <c r="EU44">
        <v>-1</v>
      </c>
      <c r="EV44">
        <v>-1</v>
      </c>
      <c r="EW44">
        <v>5.9</v>
      </c>
      <c r="EX44">
        <v>5.8</v>
      </c>
      <c r="EY44">
        <v>2</v>
      </c>
      <c r="EZ44">
        <v>484.27499999999998</v>
      </c>
      <c r="FA44">
        <v>543.70299999999997</v>
      </c>
      <c r="FB44">
        <v>33.821899999999999</v>
      </c>
      <c r="FC44">
        <v>30.397400000000001</v>
      </c>
      <c r="FD44">
        <v>29.999500000000001</v>
      </c>
      <c r="FE44">
        <v>29.9024</v>
      </c>
      <c r="FF44">
        <v>29.941600000000001</v>
      </c>
      <c r="FG44">
        <v>20.628299999999999</v>
      </c>
      <c r="FH44">
        <v>0</v>
      </c>
      <c r="FI44">
        <v>100</v>
      </c>
      <c r="FJ44">
        <v>-999.9</v>
      </c>
      <c r="FK44">
        <v>400</v>
      </c>
      <c r="FL44">
        <v>30.581800000000001</v>
      </c>
      <c r="FM44">
        <v>101.75</v>
      </c>
      <c r="FN44">
        <v>101.084</v>
      </c>
    </row>
    <row r="45" spans="1:170" x14ac:dyDescent="0.25">
      <c r="A45">
        <v>29</v>
      </c>
      <c r="B45">
        <v>1604004894</v>
      </c>
      <c r="C45">
        <v>4098</v>
      </c>
      <c r="D45" t="s">
        <v>428</v>
      </c>
      <c r="E45" t="s">
        <v>429</v>
      </c>
      <c r="F45" t="s">
        <v>384</v>
      </c>
      <c r="G45" t="s">
        <v>394</v>
      </c>
      <c r="H45">
        <v>1604004886</v>
      </c>
      <c r="I45">
        <f t="shared" si="0"/>
        <v>4.8148008793409743E-3</v>
      </c>
      <c r="J45">
        <f t="shared" si="1"/>
        <v>13.358397503774938</v>
      </c>
      <c r="K45">
        <f t="shared" si="2"/>
        <v>381.782225806452</v>
      </c>
      <c r="L45">
        <f t="shared" si="3"/>
        <v>268.41190522547743</v>
      </c>
      <c r="M45">
        <f t="shared" si="4"/>
        <v>27.270785314601639</v>
      </c>
      <c r="N45">
        <f t="shared" si="5"/>
        <v>38.789267220291194</v>
      </c>
      <c r="O45">
        <f t="shared" si="6"/>
        <v>0.21798803137047362</v>
      </c>
      <c r="P45">
        <f t="shared" si="7"/>
        <v>2.9554692606326274</v>
      </c>
      <c r="Q45">
        <f t="shared" si="8"/>
        <v>0.20943344407808984</v>
      </c>
      <c r="R45">
        <f t="shared" si="9"/>
        <v>0.13163652589332819</v>
      </c>
      <c r="S45">
        <f t="shared" si="10"/>
        <v>214.7705834985988</v>
      </c>
      <c r="T45">
        <f t="shared" si="11"/>
        <v>35.08978219961277</v>
      </c>
      <c r="U45">
        <f t="shared" si="12"/>
        <v>34.521258064516097</v>
      </c>
      <c r="V45">
        <f t="shared" si="13"/>
        <v>5.5003407135104601</v>
      </c>
      <c r="W45">
        <f t="shared" si="14"/>
        <v>57.568849382010768</v>
      </c>
      <c r="X45">
        <f t="shared" si="15"/>
        <v>3.2653409478303459</v>
      </c>
      <c r="Y45">
        <f t="shared" si="16"/>
        <v>5.6720622053125602</v>
      </c>
      <c r="Z45">
        <f t="shared" si="17"/>
        <v>2.2349997656801142</v>
      </c>
      <c r="AA45">
        <f t="shared" si="18"/>
        <v>-212.33271877893696</v>
      </c>
      <c r="AB45">
        <f t="shared" si="19"/>
        <v>88.326729727201823</v>
      </c>
      <c r="AC45">
        <f t="shared" si="20"/>
        <v>6.9658876876347531</v>
      </c>
      <c r="AD45">
        <f t="shared" si="21"/>
        <v>97.730482134498416</v>
      </c>
      <c r="AE45">
        <v>0</v>
      </c>
      <c r="AF45">
        <v>0</v>
      </c>
      <c r="AG45">
        <f t="shared" si="22"/>
        <v>1</v>
      </c>
      <c r="AH45">
        <f t="shared" si="23"/>
        <v>0</v>
      </c>
      <c r="AI45">
        <f t="shared" si="24"/>
        <v>52257.125262948401</v>
      </c>
      <c r="AJ45" t="s">
        <v>286</v>
      </c>
      <c r="AK45">
        <v>715.47692307692296</v>
      </c>
      <c r="AL45">
        <v>3262.08</v>
      </c>
      <c r="AM45">
        <f t="shared" si="25"/>
        <v>2546.603076923077</v>
      </c>
      <c r="AN45">
        <f t="shared" si="26"/>
        <v>0.78066849277855754</v>
      </c>
      <c r="AO45">
        <v>-0.57774747981622299</v>
      </c>
      <c r="AP45" t="s">
        <v>430</v>
      </c>
      <c r="AQ45">
        <v>779.75288461538503</v>
      </c>
      <c r="AR45">
        <v>1519.81</v>
      </c>
      <c r="AS45">
        <f t="shared" si="27"/>
        <v>0.48694054874268167</v>
      </c>
      <c r="AT45">
        <v>0.5</v>
      </c>
      <c r="AU45">
        <f t="shared" si="28"/>
        <v>1095.8955395985543</v>
      </c>
      <c r="AV45">
        <f t="shared" si="29"/>
        <v>13.358397503774938</v>
      </c>
      <c r="AW45">
        <f t="shared" si="30"/>
        <v>266.81798770838861</v>
      </c>
      <c r="AX45">
        <f t="shared" si="31"/>
        <v>0.99921042761924184</v>
      </c>
      <c r="AY45">
        <f t="shared" si="32"/>
        <v>1.2716672784977495E-2</v>
      </c>
      <c r="AZ45">
        <f t="shared" si="33"/>
        <v>1.1463735598528764</v>
      </c>
      <c r="BA45" t="s">
        <v>431</v>
      </c>
      <c r="BB45">
        <v>1.2</v>
      </c>
      <c r="BC45">
        <f t="shared" si="34"/>
        <v>1518.61</v>
      </c>
      <c r="BD45">
        <f t="shared" si="35"/>
        <v>0.48732532736161027</v>
      </c>
      <c r="BE45">
        <f t="shared" si="36"/>
        <v>0.53429442359117785</v>
      </c>
      <c r="BF45">
        <f t="shared" si="37"/>
        <v>0.92008787978191131</v>
      </c>
      <c r="BG45">
        <f t="shared" si="38"/>
        <v>0.68415451775275904</v>
      </c>
      <c r="BH45">
        <f t="shared" si="39"/>
        <v>1300.01225806452</v>
      </c>
      <c r="BI45">
        <f t="shared" si="40"/>
        <v>1095.8955395985543</v>
      </c>
      <c r="BJ45">
        <f t="shared" si="41"/>
        <v>0.84298862014589138</v>
      </c>
      <c r="BK45">
        <f t="shared" si="42"/>
        <v>0.19597724029178276</v>
      </c>
      <c r="BL45">
        <v>6</v>
      </c>
      <c r="BM45">
        <v>0.5</v>
      </c>
      <c r="BN45" t="s">
        <v>289</v>
      </c>
      <c r="BO45">
        <v>2</v>
      </c>
      <c r="BP45">
        <v>1604004886</v>
      </c>
      <c r="BQ45">
        <v>381.782225806452</v>
      </c>
      <c r="BR45">
        <v>400.01977419354802</v>
      </c>
      <c r="BS45">
        <v>32.139022580645197</v>
      </c>
      <c r="BT45">
        <v>26.5464548387097</v>
      </c>
      <c r="BU45">
        <v>380.154516129032</v>
      </c>
      <c r="BV45">
        <v>31.8350096774194</v>
      </c>
      <c r="BW45">
        <v>499.955451612903</v>
      </c>
      <c r="BX45">
        <v>101.54961290322601</v>
      </c>
      <c r="BY45">
        <v>5.0892825806451603E-2</v>
      </c>
      <c r="BZ45">
        <v>35.075603225806397</v>
      </c>
      <c r="CA45">
        <v>34.521258064516097</v>
      </c>
      <c r="CB45">
        <v>999.9</v>
      </c>
      <c r="CC45">
        <v>0</v>
      </c>
      <c r="CD45">
        <v>0</v>
      </c>
      <c r="CE45">
        <v>9993.6425806451607</v>
      </c>
      <c r="CF45">
        <v>0</v>
      </c>
      <c r="CG45">
        <v>1258.1514516129</v>
      </c>
      <c r="CH45">
        <v>1300.01225806452</v>
      </c>
      <c r="CI45">
        <v>0.89999425806451605</v>
      </c>
      <c r="CJ45">
        <v>0.100005729032258</v>
      </c>
      <c r="CK45">
        <v>0</v>
      </c>
      <c r="CL45">
        <v>780.425322580645</v>
      </c>
      <c r="CM45">
        <v>4.9993800000000004</v>
      </c>
      <c r="CN45">
        <v>10314.0258064516</v>
      </c>
      <c r="CO45">
        <v>10364.109677419399</v>
      </c>
      <c r="CP45">
        <v>48.828258064516099</v>
      </c>
      <c r="CQ45">
        <v>51.106709677419403</v>
      </c>
      <c r="CR45">
        <v>49.590451612903202</v>
      </c>
      <c r="CS45">
        <v>51.061999999999998</v>
      </c>
      <c r="CT45">
        <v>51.02</v>
      </c>
      <c r="CU45">
        <v>1165.50451612903</v>
      </c>
      <c r="CV45">
        <v>129.508064516129</v>
      </c>
      <c r="CW45">
        <v>0</v>
      </c>
      <c r="CX45">
        <v>259.90000009536698</v>
      </c>
      <c r="CY45">
        <v>0</v>
      </c>
      <c r="CZ45">
        <v>779.75288461538503</v>
      </c>
      <c r="DA45">
        <v>-54.415076946906403</v>
      </c>
      <c r="DB45">
        <v>-833.25128259710198</v>
      </c>
      <c r="DC45">
        <v>10305.0307692308</v>
      </c>
      <c r="DD45">
        <v>15</v>
      </c>
      <c r="DE45">
        <v>1604004282.5</v>
      </c>
      <c r="DF45" t="s">
        <v>415</v>
      </c>
      <c r="DG45">
        <v>1604004281.5</v>
      </c>
      <c r="DH45">
        <v>1604004282.5</v>
      </c>
      <c r="DI45">
        <v>2</v>
      </c>
      <c r="DJ45">
        <v>-0.05</v>
      </c>
      <c r="DK45">
        <v>-0.106</v>
      </c>
      <c r="DL45">
        <v>1.6279999999999999</v>
      </c>
      <c r="DM45">
        <v>0.30399999999999999</v>
      </c>
      <c r="DN45">
        <v>400</v>
      </c>
      <c r="DO45">
        <v>26</v>
      </c>
      <c r="DP45">
        <v>0.3</v>
      </c>
      <c r="DQ45">
        <v>0.22</v>
      </c>
      <c r="DR45">
        <v>13.3587376555933</v>
      </c>
      <c r="DS45">
        <v>-0.216099212165519</v>
      </c>
      <c r="DT45">
        <v>2.7362680916332701E-2</v>
      </c>
      <c r="DU45">
        <v>1</v>
      </c>
      <c r="DV45">
        <v>-18.236236666666699</v>
      </c>
      <c r="DW45">
        <v>-9.0748832035568494E-2</v>
      </c>
      <c r="DX45">
        <v>2.55367510767434E-2</v>
      </c>
      <c r="DY45">
        <v>1</v>
      </c>
      <c r="DZ45">
        <v>5.5890079999999998</v>
      </c>
      <c r="EA45">
        <v>0.95305094549500002</v>
      </c>
      <c r="EB45">
        <v>6.9151905849851106E-2</v>
      </c>
      <c r="EC45">
        <v>0</v>
      </c>
      <c r="ED45">
        <v>2</v>
      </c>
      <c r="EE45">
        <v>3</v>
      </c>
      <c r="EF45" t="s">
        <v>330</v>
      </c>
      <c r="EG45">
        <v>100</v>
      </c>
      <c r="EH45">
        <v>100</v>
      </c>
      <c r="EI45">
        <v>1.6279999999999999</v>
      </c>
      <c r="EJ45">
        <v>0.30399999999999999</v>
      </c>
      <c r="EK45">
        <v>1.62775000000005</v>
      </c>
      <c r="EL45">
        <v>0</v>
      </c>
      <c r="EM45">
        <v>0</v>
      </c>
      <c r="EN45">
        <v>0</v>
      </c>
      <c r="EO45">
        <v>0.30401499999999598</v>
      </c>
      <c r="EP45">
        <v>0</v>
      </c>
      <c r="EQ45">
        <v>0</v>
      </c>
      <c r="ER45">
        <v>0</v>
      </c>
      <c r="ES45">
        <v>-1</v>
      </c>
      <c r="ET45">
        <v>-1</v>
      </c>
      <c r="EU45">
        <v>-1</v>
      </c>
      <c r="EV45">
        <v>-1</v>
      </c>
      <c r="EW45">
        <v>10.199999999999999</v>
      </c>
      <c r="EX45">
        <v>10.199999999999999</v>
      </c>
      <c r="EY45">
        <v>2</v>
      </c>
      <c r="EZ45">
        <v>489.15600000000001</v>
      </c>
      <c r="FA45">
        <v>544.30999999999995</v>
      </c>
      <c r="FB45">
        <v>33.841500000000003</v>
      </c>
      <c r="FC45">
        <v>30.305900000000001</v>
      </c>
      <c r="FD45">
        <v>30.001100000000001</v>
      </c>
      <c r="FE45">
        <v>29.8611</v>
      </c>
      <c r="FF45">
        <v>29.924099999999999</v>
      </c>
      <c r="FG45">
        <v>20.611999999999998</v>
      </c>
      <c r="FH45">
        <v>0</v>
      </c>
      <c r="FI45">
        <v>100</v>
      </c>
      <c r="FJ45">
        <v>-999.9</v>
      </c>
      <c r="FK45">
        <v>400</v>
      </c>
      <c r="FL45">
        <v>30.581800000000001</v>
      </c>
      <c r="FM45">
        <v>101.742</v>
      </c>
      <c r="FN45">
        <v>101.075</v>
      </c>
    </row>
    <row r="46" spans="1:170" x14ac:dyDescent="0.25">
      <c r="A46">
        <v>30</v>
      </c>
      <c r="B46">
        <v>1604005116.0999999</v>
      </c>
      <c r="C46">
        <v>4320.0999999046298</v>
      </c>
      <c r="D46" t="s">
        <v>432</v>
      </c>
      <c r="E46" t="s">
        <v>433</v>
      </c>
      <c r="F46" t="s">
        <v>356</v>
      </c>
      <c r="G46" t="s">
        <v>295</v>
      </c>
      <c r="H46">
        <v>1604005108.0999999</v>
      </c>
      <c r="I46">
        <f t="shared" si="0"/>
        <v>5.2434503098128735E-3</v>
      </c>
      <c r="J46">
        <f t="shared" si="1"/>
        <v>12.048401631617505</v>
      </c>
      <c r="K46">
        <f t="shared" si="2"/>
        <v>381.494129032258</v>
      </c>
      <c r="L46">
        <f t="shared" si="3"/>
        <v>296.68530159087658</v>
      </c>
      <c r="M46">
        <f t="shared" si="4"/>
        <v>30.139641145211428</v>
      </c>
      <c r="N46">
        <f t="shared" si="5"/>
        <v>38.755193082982245</v>
      </c>
      <c r="O46">
        <f t="shared" si="6"/>
        <v>0.27225020654417925</v>
      </c>
      <c r="P46">
        <f t="shared" si="7"/>
        <v>2.9528008289218786</v>
      </c>
      <c r="Q46">
        <f t="shared" si="8"/>
        <v>0.25903404225582061</v>
      </c>
      <c r="R46">
        <f t="shared" si="9"/>
        <v>0.16303021892360087</v>
      </c>
      <c r="S46">
        <f t="shared" si="10"/>
        <v>214.76473743707822</v>
      </c>
      <c r="T46">
        <f t="shared" si="11"/>
        <v>34.986874935879655</v>
      </c>
      <c r="U46">
        <f t="shared" si="12"/>
        <v>33.842574193548401</v>
      </c>
      <c r="V46">
        <f t="shared" si="13"/>
        <v>5.2962705533167966</v>
      </c>
      <c r="W46">
        <f t="shared" si="14"/>
        <v>58.635780818633798</v>
      </c>
      <c r="X46">
        <f t="shared" si="15"/>
        <v>3.3271746157627415</v>
      </c>
      <c r="Y46">
        <f t="shared" si="16"/>
        <v>5.6743076826315617</v>
      </c>
      <c r="Z46">
        <f t="shared" si="17"/>
        <v>1.9690959375540551</v>
      </c>
      <c r="AA46">
        <f t="shared" si="18"/>
        <v>-231.23615866274773</v>
      </c>
      <c r="AB46">
        <f t="shared" si="19"/>
        <v>197.4260910339778</v>
      </c>
      <c r="AC46">
        <f t="shared" si="20"/>
        <v>15.533185420592023</v>
      </c>
      <c r="AD46">
        <f t="shared" si="21"/>
        <v>196.48785522890032</v>
      </c>
      <c r="AE46">
        <v>102</v>
      </c>
      <c r="AF46">
        <v>20</v>
      </c>
      <c r="AG46">
        <f t="shared" si="22"/>
        <v>1</v>
      </c>
      <c r="AH46">
        <f t="shared" si="23"/>
        <v>0</v>
      </c>
      <c r="AI46">
        <f t="shared" si="24"/>
        <v>52179.991080687265</v>
      </c>
      <c r="AJ46" t="s">
        <v>286</v>
      </c>
      <c r="AK46">
        <v>715.47692307692296</v>
      </c>
      <c r="AL46">
        <v>3262.08</v>
      </c>
      <c r="AM46">
        <f t="shared" si="25"/>
        <v>2546.603076923077</v>
      </c>
      <c r="AN46">
        <f t="shared" si="26"/>
        <v>0.78066849277855754</v>
      </c>
      <c r="AO46">
        <v>-0.57774747981622299</v>
      </c>
      <c r="AP46" t="s">
        <v>434</v>
      </c>
      <c r="AQ46">
        <v>804.68816000000004</v>
      </c>
      <c r="AR46">
        <v>1145.0899999999999</v>
      </c>
      <c r="AS46">
        <f t="shared" si="27"/>
        <v>0.29727081714101067</v>
      </c>
      <c r="AT46">
        <v>0.5</v>
      </c>
      <c r="AU46">
        <f t="shared" si="28"/>
        <v>1095.865879272287</v>
      </c>
      <c r="AV46">
        <f t="shared" si="29"/>
        <v>12.048401631617505</v>
      </c>
      <c r="AW46">
        <f t="shared" si="30"/>
        <v>162.88447270411245</v>
      </c>
      <c r="AX46">
        <f t="shared" si="31"/>
        <v>0.9988559851190737</v>
      </c>
      <c r="AY46">
        <f t="shared" si="32"/>
        <v>1.1521618977514074E-2</v>
      </c>
      <c r="AZ46">
        <f t="shared" si="33"/>
        <v>1.8487542463911133</v>
      </c>
      <c r="BA46" t="s">
        <v>435</v>
      </c>
      <c r="BB46">
        <v>1.31</v>
      </c>
      <c r="BC46">
        <f t="shared" si="34"/>
        <v>1143.78</v>
      </c>
      <c r="BD46">
        <f t="shared" si="35"/>
        <v>0.29761128888422589</v>
      </c>
      <c r="BE46">
        <f t="shared" si="36"/>
        <v>0.64923008982540931</v>
      </c>
      <c r="BF46">
        <f t="shared" si="37"/>
        <v>0.79234515494264035</v>
      </c>
      <c r="BG46">
        <f t="shared" si="38"/>
        <v>0.83129955319061521</v>
      </c>
      <c r="BH46">
        <f t="shared" si="39"/>
        <v>1299.9770967741899</v>
      </c>
      <c r="BI46">
        <f t="shared" si="40"/>
        <v>1095.865879272287</v>
      </c>
      <c r="BJ46">
        <f t="shared" si="41"/>
        <v>0.84298860494666261</v>
      </c>
      <c r="BK46">
        <f t="shared" si="42"/>
        <v>0.19597720989332507</v>
      </c>
      <c r="BL46">
        <v>6</v>
      </c>
      <c r="BM46">
        <v>0.5</v>
      </c>
      <c r="BN46" t="s">
        <v>289</v>
      </c>
      <c r="BO46">
        <v>2</v>
      </c>
      <c r="BP46">
        <v>1604005108.0999999</v>
      </c>
      <c r="BQ46">
        <v>381.494129032258</v>
      </c>
      <c r="BR46">
        <v>398.35367741935499</v>
      </c>
      <c r="BS46">
        <v>32.751677419354799</v>
      </c>
      <c r="BT46">
        <v>26.665235483871001</v>
      </c>
      <c r="BU46">
        <v>379.86638709677402</v>
      </c>
      <c r="BV46">
        <v>32.447658064516098</v>
      </c>
      <c r="BW46">
        <v>499.96880645161298</v>
      </c>
      <c r="BX46">
        <v>101.54764516129001</v>
      </c>
      <c r="BY46">
        <v>4.0269654838709701E-2</v>
      </c>
      <c r="BZ46">
        <v>35.082754838709697</v>
      </c>
      <c r="CA46">
        <v>33.842574193548401</v>
      </c>
      <c r="CB46">
        <v>999.9</v>
      </c>
      <c r="CC46">
        <v>0</v>
      </c>
      <c r="CD46">
        <v>0</v>
      </c>
      <c r="CE46">
        <v>9978.7116129032293</v>
      </c>
      <c r="CF46">
        <v>0</v>
      </c>
      <c r="CG46">
        <v>301.112129032258</v>
      </c>
      <c r="CH46">
        <v>1299.9770967741899</v>
      </c>
      <c r="CI46">
        <v>0.89999393548387097</v>
      </c>
      <c r="CJ46">
        <v>0.10000596129032301</v>
      </c>
      <c r="CK46">
        <v>0</v>
      </c>
      <c r="CL46">
        <v>806.35841935483904</v>
      </c>
      <c r="CM46">
        <v>4.9993800000000004</v>
      </c>
      <c r="CN46">
        <v>10656.8</v>
      </c>
      <c r="CO46">
        <v>10363.825806451599</v>
      </c>
      <c r="CP46">
        <v>49.061999999999998</v>
      </c>
      <c r="CQ46">
        <v>51.186999999999998</v>
      </c>
      <c r="CR46">
        <v>49.811999999999998</v>
      </c>
      <c r="CS46">
        <v>51.311999999999998</v>
      </c>
      <c r="CT46">
        <v>51.25</v>
      </c>
      <c r="CU46">
        <v>1165.47322580645</v>
      </c>
      <c r="CV46">
        <v>129.50387096774199</v>
      </c>
      <c r="CW46">
        <v>0</v>
      </c>
      <c r="CX46">
        <v>221.19999980926499</v>
      </c>
      <c r="CY46">
        <v>0</v>
      </c>
      <c r="CZ46">
        <v>804.68816000000004</v>
      </c>
      <c r="DA46">
        <v>-106.12161554842601</v>
      </c>
      <c r="DB46">
        <v>-1389.16154037307</v>
      </c>
      <c r="DC46">
        <v>10634.804</v>
      </c>
      <c r="DD46">
        <v>15</v>
      </c>
      <c r="DE46">
        <v>1604004282.5</v>
      </c>
      <c r="DF46" t="s">
        <v>415</v>
      </c>
      <c r="DG46">
        <v>1604004281.5</v>
      </c>
      <c r="DH46">
        <v>1604004282.5</v>
      </c>
      <c r="DI46">
        <v>2</v>
      </c>
      <c r="DJ46">
        <v>-0.05</v>
      </c>
      <c r="DK46">
        <v>-0.106</v>
      </c>
      <c r="DL46">
        <v>1.6279999999999999</v>
      </c>
      <c r="DM46">
        <v>0.30399999999999999</v>
      </c>
      <c r="DN46">
        <v>400</v>
      </c>
      <c r="DO46">
        <v>26</v>
      </c>
      <c r="DP46">
        <v>0.3</v>
      </c>
      <c r="DQ46">
        <v>0.22</v>
      </c>
      <c r="DR46">
        <v>11.9834686545032</v>
      </c>
      <c r="DS46">
        <v>12.870874927384</v>
      </c>
      <c r="DT46">
        <v>1.19691177427849</v>
      </c>
      <c r="DU46">
        <v>0</v>
      </c>
      <c r="DV46">
        <v>-16.802396666666699</v>
      </c>
      <c r="DW46">
        <v>-17.785086540600599</v>
      </c>
      <c r="DX46">
        <v>1.45942484252835</v>
      </c>
      <c r="DY46">
        <v>0</v>
      </c>
      <c r="DZ46">
        <v>6.0858366666666699</v>
      </c>
      <c r="EA46">
        <v>0.127432791991102</v>
      </c>
      <c r="EB46">
        <v>9.2665115094924099E-3</v>
      </c>
      <c r="EC46">
        <v>1</v>
      </c>
      <c r="ED46">
        <v>1</v>
      </c>
      <c r="EE46">
        <v>3</v>
      </c>
      <c r="EF46" t="s">
        <v>308</v>
      </c>
      <c r="EG46">
        <v>100</v>
      </c>
      <c r="EH46">
        <v>100</v>
      </c>
      <c r="EI46">
        <v>1.6279999999999999</v>
      </c>
      <c r="EJ46">
        <v>0.30399999999999999</v>
      </c>
      <c r="EK46">
        <v>1.62775000000005</v>
      </c>
      <c r="EL46">
        <v>0</v>
      </c>
      <c r="EM46">
        <v>0</v>
      </c>
      <c r="EN46">
        <v>0</v>
      </c>
      <c r="EO46">
        <v>0.30401499999999598</v>
      </c>
      <c r="EP46">
        <v>0</v>
      </c>
      <c r="EQ46">
        <v>0</v>
      </c>
      <c r="ER46">
        <v>0</v>
      </c>
      <c r="ES46">
        <v>-1</v>
      </c>
      <c r="ET46">
        <v>-1</v>
      </c>
      <c r="EU46">
        <v>-1</v>
      </c>
      <c r="EV46">
        <v>-1</v>
      </c>
      <c r="EW46">
        <v>13.9</v>
      </c>
      <c r="EX46">
        <v>13.9</v>
      </c>
      <c r="EY46">
        <v>2</v>
      </c>
      <c r="EZ46">
        <v>359.20499999999998</v>
      </c>
      <c r="FA46">
        <v>542.76499999999999</v>
      </c>
      <c r="FB46">
        <v>33.916600000000003</v>
      </c>
      <c r="FC46">
        <v>30.5959</v>
      </c>
      <c r="FD46">
        <v>30.000800000000002</v>
      </c>
      <c r="FE46">
        <v>30.1266</v>
      </c>
      <c r="FF46">
        <v>30.159199999999998</v>
      </c>
      <c r="FG46">
        <v>20.4297</v>
      </c>
      <c r="FH46">
        <v>0</v>
      </c>
      <c r="FI46">
        <v>100</v>
      </c>
      <c r="FJ46">
        <v>-999.9</v>
      </c>
      <c r="FK46">
        <v>400</v>
      </c>
      <c r="FL46">
        <v>30.581800000000001</v>
      </c>
      <c r="FM46">
        <v>101.68300000000001</v>
      </c>
      <c r="FN46">
        <v>101.024</v>
      </c>
    </row>
    <row r="47" spans="1:170" x14ac:dyDescent="0.25">
      <c r="A47">
        <v>31</v>
      </c>
      <c r="B47">
        <v>1604005264.0999999</v>
      </c>
      <c r="C47">
        <v>4468.0999999046298</v>
      </c>
      <c r="D47" t="s">
        <v>436</v>
      </c>
      <c r="E47" t="s">
        <v>437</v>
      </c>
      <c r="F47" t="s">
        <v>356</v>
      </c>
      <c r="G47" t="s">
        <v>295</v>
      </c>
      <c r="H47">
        <v>1604005256.0999999</v>
      </c>
      <c r="I47">
        <f t="shared" si="0"/>
        <v>5.158049941181745E-3</v>
      </c>
      <c r="J47">
        <f t="shared" si="1"/>
        <v>14.285447838427304</v>
      </c>
      <c r="K47">
        <f t="shared" si="2"/>
        <v>379.85693548387098</v>
      </c>
      <c r="L47">
        <f t="shared" si="3"/>
        <v>276.06921044641285</v>
      </c>
      <c r="M47">
        <f t="shared" si="4"/>
        <v>28.047677305010552</v>
      </c>
      <c r="N47">
        <f t="shared" si="5"/>
        <v>38.592151335144521</v>
      </c>
      <c r="O47">
        <f t="shared" si="6"/>
        <v>0.25643390211295286</v>
      </c>
      <c r="P47">
        <f t="shared" si="7"/>
        <v>2.9565853284599672</v>
      </c>
      <c r="Q47">
        <f t="shared" si="8"/>
        <v>0.24468738496959619</v>
      </c>
      <c r="R47">
        <f t="shared" si="9"/>
        <v>0.1539401479498527</v>
      </c>
      <c r="S47">
        <f t="shared" si="10"/>
        <v>214.76780865444218</v>
      </c>
      <c r="T47">
        <f t="shared" si="11"/>
        <v>35.024010511809543</v>
      </c>
      <c r="U47">
        <f t="shared" si="12"/>
        <v>34.100454838709702</v>
      </c>
      <c r="V47">
        <f t="shared" si="13"/>
        <v>5.3730220757654452</v>
      </c>
      <c r="W47">
        <f t="shared" si="14"/>
        <v>58.513400783562254</v>
      </c>
      <c r="X47">
        <f t="shared" si="15"/>
        <v>3.3230072622241056</v>
      </c>
      <c r="Y47">
        <f t="shared" si="16"/>
        <v>5.6790533753382766</v>
      </c>
      <c r="Z47">
        <f t="shared" si="17"/>
        <v>2.0500148135413396</v>
      </c>
      <c r="AA47">
        <f t="shared" si="18"/>
        <v>-227.47000240611496</v>
      </c>
      <c r="AB47">
        <f t="shared" si="19"/>
        <v>158.98202847214148</v>
      </c>
      <c r="AC47">
        <f t="shared" si="20"/>
        <v>12.509080664158875</v>
      </c>
      <c r="AD47">
        <f t="shared" si="21"/>
        <v>158.78891538462759</v>
      </c>
      <c r="AE47">
        <v>5</v>
      </c>
      <c r="AF47">
        <v>1</v>
      </c>
      <c r="AG47">
        <f t="shared" si="22"/>
        <v>1</v>
      </c>
      <c r="AH47">
        <f t="shared" si="23"/>
        <v>0</v>
      </c>
      <c r="AI47">
        <f t="shared" si="24"/>
        <v>52285.097113396761</v>
      </c>
      <c r="AJ47" t="s">
        <v>286</v>
      </c>
      <c r="AK47">
        <v>715.47692307692296</v>
      </c>
      <c r="AL47">
        <v>3262.08</v>
      </c>
      <c r="AM47">
        <f t="shared" si="25"/>
        <v>2546.603076923077</v>
      </c>
      <c r="AN47">
        <f t="shared" si="26"/>
        <v>0.78066849277855754</v>
      </c>
      <c r="AO47">
        <v>-0.57774747981622299</v>
      </c>
      <c r="AP47" t="s">
        <v>438</v>
      </c>
      <c r="AQ47">
        <v>789.11523999999997</v>
      </c>
      <c r="AR47">
        <v>0.27</v>
      </c>
      <c r="AS47">
        <f t="shared" si="27"/>
        <v>-2921.6490370370366</v>
      </c>
      <c r="AT47">
        <v>0.5</v>
      </c>
      <c r="AU47">
        <f t="shared" si="28"/>
        <v>1095.8806663691112</v>
      </c>
      <c r="AV47">
        <f t="shared" si="29"/>
        <v>14.285447838427304</v>
      </c>
      <c r="AW47">
        <f t="shared" si="30"/>
        <v>-1600889.3468024097</v>
      </c>
      <c r="AX47">
        <f t="shared" si="31"/>
        <v>-1.1851851851851849</v>
      </c>
      <c r="AY47">
        <f t="shared" si="32"/>
        <v>1.3562786327354871E-2</v>
      </c>
      <c r="AZ47">
        <f t="shared" si="33"/>
        <v>12080.777777777777</v>
      </c>
      <c r="BA47" t="s">
        <v>439</v>
      </c>
      <c r="BB47">
        <v>0.59</v>
      </c>
      <c r="BC47">
        <f t="shared" si="34"/>
        <v>-0.31999999999999995</v>
      </c>
      <c r="BD47">
        <f t="shared" si="35"/>
        <v>2465.1413750000002</v>
      </c>
      <c r="BE47">
        <f t="shared" si="36"/>
        <v>1.0000981146653831</v>
      </c>
      <c r="BF47">
        <f t="shared" si="37"/>
        <v>1.1029608558685009</v>
      </c>
      <c r="BG47">
        <f t="shared" si="38"/>
        <v>1.2808474275233614</v>
      </c>
      <c r="BH47">
        <f t="shared" si="39"/>
        <v>1299.99451612903</v>
      </c>
      <c r="BI47">
        <f t="shared" si="40"/>
        <v>1095.8806663691112</v>
      </c>
      <c r="BJ47">
        <f t="shared" si="41"/>
        <v>0.84298868400791038</v>
      </c>
      <c r="BK47">
        <f t="shared" si="42"/>
        <v>0.19597736801582075</v>
      </c>
      <c r="BL47">
        <v>6</v>
      </c>
      <c r="BM47">
        <v>0.5</v>
      </c>
      <c r="BN47" t="s">
        <v>289</v>
      </c>
      <c r="BO47">
        <v>2</v>
      </c>
      <c r="BP47">
        <v>1604005256.0999999</v>
      </c>
      <c r="BQ47">
        <v>379.85693548387098</v>
      </c>
      <c r="BR47">
        <v>399.351258064516</v>
      </c>
      <c r="BS47">
        <v>32.707877419354801</v>
      </c>
      <c r="BT47">
        <v>26.720483870967701</v>
      </c>
      <c r="BU47">
        <v>378.22916129032302</v>
      </c>
      <c r="BV47">
        <v>32.403851612903203</v>
      </c>
      <c r="BW47">
        <v>499.98461290322598</v>
      </c>
      <c r="BX47">
        <v>101.549516129032</v>
      </c>
      <c r="BY47">
        <v>4.7026490322580598E-2</v>
      </c>
      <c r="BZ47">
        <v>35.097861290322598</v>
      </c>
      <c r="CA47">
        <v>34.100454838709702</v>
      </c>
      <c r="CB47">
        <v>999.9</v>
      </c>
      <c r="CC47">
        <v>0</v>
      </c>
      <c r="CD47">
        <v>0</v>
      </c>
      <c r="CE47">
        <v>9999.9825806451609</v>
      </c>
      <c r="CF47">
        <v>0</v>
      </c>
      <c r="CG47">
        <v>294.72651612903201</v>
      </c>
      <c r="CH47">
        <v>1299.99451612903</v>
      </c>
      <c r="CI47">
        <v>0.89999096774193599</v>
      </c>
      <c r="CJ47">
        <v>0.100009041935484</v>
      </c>
      <c r="CK47">
        <v>0</v>
      </c>
      <c r="CL47">
        <v>789.74022580645203</v>
      </c>
      <c r="CM47">
        <v>4.9993800000000004</v>
      </c>
      <c r="CN47">
        <v>10334.7870967742</v>
      </c>
      <c r="CO47">
        <v>10363.938709677401</v>
      </c>
      <c r="CP47">
        <v>49.25</v>
      </c>
      <c r="CQ47">
        <v>51.25</v>
      </c>
      <c r="CR47">
        <v>50</v>
      </c>
      <c r="CS47">
        <v>51.375</v>
      </c>
      <c r="CT47">
        <v>51.378999999999998</v>
      </c>
      <c r="CU47">
        <v>1165.48548387097</v>
      </c>
      <c r="CV47">
        <v>129.50903225806499</v>
      </c>
      <c r="CW47">
        <v>0</v>
      </c>
      <c r="CX47">
        <v>147</v>
      </c>
      <c r="CY47">
        <v>0</v>
      </c>
      <c r="CZ47">
        <v>789.11523999999997</v>
      </c>
      <c r="DA47">
        <v>-57.1066922137692</v>
      </c>
      <c r="DB47">
        <v>-794.99999862082097</v>
      </c>
      <c r="DC47">
        <v>10326.644</v>
      </c>
      <c r="DD47">
        <v>15</v>
      </c>
      <c r="DE47">
        <v>1604004282.5</v>
      </c>
      <c r="DF47" t="s">
        <v>415</v>
      </c>
      <c r="DG47">
        <v>1604004281.5</v>
      </c>
      <c r="DH47">
        <v>1604004282.5</v>
      </c>
      <c r="DI47">
        <v>2</v>
      </c>
      <c r="DJ47">
        <v>-0.05</v>
      </c>
      <c r="DK47">
        <v>-0.106</v>
      </c>
      <c r="DL47">
        <v>1.6279999999999999</v>
      </c>
      <c r="DM47">
        <v>0.30399999999999999</v>
      </c>
      <c r="DN47">
        <v>400</v>
      </c>
      <c r="DO47">
        <v>26</v>
      </c>
      <c r="DP47">
        <v>0.3</v>
      </c>
      <c r="DQ47">
        <v>0.22</v>
      </c>
      <c r="DR47">
        <v>14.225124839224</v>
      </c>
      <c r="DS47">
        <v>6.3454700860725302</v>
      </c>
      <c r="DT47">
        <v>0.51278221456085005</v>
      </c>
      <c r="DU47">
        <v>0</v>
      </c>
      <c r="DV47">
        <v>-19.475626666666699</v>
      </c>
      <c r="DW47">
        <v>-8.1792320355950796</v>
      </c>
      <c r="DX47">
        <v>0.62688775280924203</v>
      </c>
      <c r="DY47">
        <v>0</v>
      </c>
      <c r="DZ47">
        <v>5.9861653333333296</v>
      </c>
      <c r="EA47">
        <v>0.30831857619577002</v>
      </c>
      <c r="EB47">
        <v>2.2259452184533901E-2</v>
      </c>
      <c r="EC47">
        <v>0</v>
      </c>
      <c r="ED47">
        <v>0</v>
      </c>
      <c r="EE47">
        <v>3</v>
      </c>
      <c r="EF47" t="s">
        <v>298</v>
      </c>
      <c r="EG47">
        <v>100</v>
      </c>
      <c r="EH47">
        <v>100</v>
      </c>
      <c r="EI47">
        <v>1.6279999999999999</v>
      </c>
      <c r="EJ47">
        <v>0.30399999999999999</v>
      </c>
      <c r="EK47">
        <v>1.62775000000005</v>
      </c>
      <c r="EL47">
        <v>0</v>
      </c>
      <c r="EM47">
        <v>0</v>
      </c>
      <c r="EN47">
        <v>0</v>
      </c>
      <c r="EO47">
        <v>0.30401499999999598</v>
      </c>
      <c r="EP47">
        <v>0</v>
      </c>
      <c r="EQ47">
        <v>0</v>
      </c>
      <c r="ER47">
        <v>0</v>
      </c>
      <c r="ES47">
        <v>-1</v>
      </c>
      <c r="ET47">
        <v>-1</v>
      </c>
      <c r="EU47">
        <v>-1</v>
      </c>
      <c r="EV47">
        <v>-1</v>
      </c>
      <c r="EW47">
        <v>16.399999999999999</v>
      </c>
      <c r="EX47">
        <v>16.399999999999999</v>
      </c>
      <c r="EY47">
        <v>2</v>
      </c>
      <c r="EZ47">
        <v>476.42700000000002</v>
      </c>
      <c r="FA47">
        <v>540.53399999999999</v>
      </c>
      <c r="FB47">
        <v>33.939900000000002</v>
      </c>
      <c r="FC47">
        <v>30.8657</v>
      </c>
      <c r="FD47">
        <v>30.000800000000002</v>
      </c>
      <c r="FE47">
        <v>30.3581</v>
      </c>
      <c r="FF47">
        <v>30.411999999999999</v>
      </c>
      <c r="FG47">
        <v>20.455100000000002</v>
      </c>
      <c r="FH47">
        <v>0</v>
      </c>
      <c r="FI47">
        <v>100</v>
      </c>
      <c r="FJ47">
        <v>-999.9</v>
      </c>
      <c r="FK47">
        <v>400</v>
      </c>
      <c r="FL47">
        <v>30.581800000000001</v>
      </c>
      <c r="FM47">
        <v>101.63</v>
      </c>
      <c r="FN47">
        <v>100.98399999999999</v>
      </c>
    </row>
    <row r="48" spans="1:170" x14ac:dyDescent="0.25">
      <c r="A48">
        <v>32</v>
      </c>
      <c r="B48">
        <v>1604005412.0999999</v>
      </c>
      <c r="C48">
        <v>4616.0999999046298</v>
      </c>
      <c r="D48" t="s">
        <v>440</v>
      </c>
      <c r="E48" t="s">
        <v>441</v>
      </c>
      <c r="F48" t="s">
        <v>384</v>
      </c>
      <c r="G48" t="s">
        <v>316</v>
      </c>
      <c r="H48">
        <v>1604005404.0999999</v>
      </c>
      <c r="I48">
        <f t="shared" si="0"/>
        <v>4.262792633971094E-3</v>
      </c>
      <c r="J48">
        <f t="shared" si="1"/>
        <v>13.918495503296127</v>
      </c>
      <c r="K48">
        <f t="shared" si="2"/>
        <v>381.224774193548</v>
      </c>
      <c r="L48">
        <f t="shared" si="3"/>
        <v>247.46083923992418</v>
      </c>
      <c r="M48">
        <f t="shared" si="4"/>
        <v>25.142175320727819</v>
      </c>
      <c r="N48">
        <f t="shared" si="5"/>
        <v>38.732674385243449</v>
      </c>
      <c r="O48">
        <f t="shared" si="6"/>
        <v>0.18801879364712051</v>
      </c>
      <c r="P48">
        <f t="shared" si="7"/>
        <v>2.9574395876230488</v>
      </c>
      <c r="Q48">
        <f t="shared" si="8"/>
        <v>0.18162165930794791</v>
      </c>
      <c r="R48">
        <f t="shared" si="9"/>
        <v>0.11407016180856346</v>
      </c>
      <c r="S48">
        <f t="shared" si="10"/>
        <v>214.76874594163155</v>
      </c>
      <c r="T48">
        <f t="shared" si="11"/>
        <v>35.467038064348522</v>
      </c>
      <c r="U48">
        <f t="shared" si="12"/>
        <v>34.549354838709696</v>
      </c>
      <c r="V48">
        <f t="shared" si="13"/>
        <v>5.5089343270844315</v>
      </c>
      <c r="W48">
        <f t="shared" si="14"/>
        <v>56.152545898204551</v>
      </c>
      <c r="X48">
        <f t="shared" si="15"/>
        <v>3.2268108632896984</v>
      </c>
      <c r="Y48">
        <f t="shared" si="16"/>
        <v>5.7465085717384614</v>
      </c>
      <c r="Z48">
        <f t="shared" si="17"/>
        <v>2.2821234637947332</v>
      </c>
      <c r="AA48">
        <f t="shared" si="18"/>
        <v>-187.98915515812524</v>
      </c>
      <c r="AB48">
        <f t="shared" si="19"/>
        <v>121.5026393203573</v>
      </c>
      <c r="AC48">
        <f t="shared" si="20"/>
        <v>9.5882493406911067</v>
      </c>
      <c r="AD48">
        <f t="shared" si="21"/>
        <v>157.87047944455472</v>
      </c>
      <c r="AE48">
        <v>0</v>
      </c>
      <c r="AF48">
        <v>0</v>
      </c>
      <c r="AG48">
        <f t="shared" si="22"/>
        <v>1</v>
      </c>
      <c r="AH48">
        <f t="shared" si="23"/>
        <v>0</v>
      </c>
      <c r="AI48">
        <f t="shared" si="24"/>
        <v>52273.251983809088</v>
      </c>
      <c r="AJ48" t="s">
        <v>286</v>
      </c>
      <c r="AK48">
        <v>715.47692307692296</v>
      </c>
      <c r="AL48">
        <v>3262.08</v>
      </c>
      <c r="AM48">
        <f t="shared" si="25"/>
        <v>2546.603076923077</v>
      </c>
      <c r="AN48">
        <f t="shared" si="26"/>
        <v>0.78066849277855754</v>
      </c>
      <c r="AO48">
        <v>-0.57774747981622299</v>
      </c>
      <c r="AP48" t="s">
        <v>442</v>
      </c>
      <c r="AQ48">
        <v>784.69295999999997</v>
      </c>
      <c r="AR48">
        <v>0.66</v>
      </c>
      <c r="AS48">
        <f t="shared" si="27"/>
        <v>-1187.9287272727272</v>
      </c>
      <c r="AT48">
        <v>0.5</v>
      </c>
      <c r="AU48">
        <f t="shared" si="28"/>
        <v>1095.8872547635133</v>
      </c>
      <c r="AV48">
        <f t="shared" si="29"/>
        <v>13.918495503296127</v>
      </c>
      <c r="AW48">
        <f t="shared" si="30"/>
        <v>-650917.97589281166</v>
      </c>
      <c r="AX48">
        <f t="shared" si="31"/>
        <v>-3.2272727272727271</v>
      </c>
      <c r="AY48">
        <f t="shared" si="32"/>
        <v>1.3227859818700567E-2</v>
      </c>
      <c r="AZ48">
        <f t="shared" si="33"/>
        <v>4941.545454545454</v>
      </c>
      <c r="BA48" t="s">
        <v>443</v>
      </c>
      <c r="BB48">
        <v>2.79</v>
      </c>
      <c r="BC48">
        <f t="shared" si="34"/>
        <v>-2.13</v>
      </c>
      <c r="BD48">
        <f t="shared" si="35"/>
        <v>368.09059154929577</v>
      </c>
      <c r="BE48">
        <f t="shared" si="36"/>
        <v>1.0006535165634234</v>
      </c>
      <c r="BF48">
        <f t="shared" si="37"/>
        <v>1.0968304396391977</v>
      </c>
      <c r="BG48">
        <f t="shared" si="38"/>
        <v>1.2806942823381011</v>
      </c>
      <c r="BH48">
        <f t="shared" si="39"/>
        <v>1300.0025806451599</v>
      </c>
      <c r="BI48">
        <f t="shared" si="40"/>
        <v>1095.8872547635133</v>
      </c>
      <c r="BJ48">
        <f t="shared" si="41"/>
        <v>0.84298852254558676</v>
      </c>
      <c r="BK48">
        <f t="shared" si="42"/>
        <v>0.19597704509117364</v>
      </c>
      <c r="BL48">
        <v>6</v>
      </c>
      <c r="BM48">
        <v>0.5</v>
      </c>
      <c r="BN48" t="s">
        <v>289</v>
      </c>
      <c r="BO48">
        <v>2</v>
      </c>
      <c r="BP48">
        <v>1604005404.0999999</v>
      </c>
      <c r="BQ48">
        <v>381.224774193548</v>
      </c>
      <c r="BR48">
        <v>399.87700000000001</v>
      </c>
      <c r="BS48">
        <v>31.7597548387097</v>
      </c>
      <c r="BT48">
        <v>26.806883870967699</v>
      </c>
      <c r="BU48">
        <v>379.64577419354799</v>
      </c>
      <c r="BV48">
        <v>31.455780645161301</v>
      </c>
      <c r="BW48">
        <v>500.00180645161299</v>
      </c>
      <c r="BX48">
        <v>101.553258064516</v>
      </c>
      <c r="BY48">
        <v>4.7364474193548403E-2</v>
      </c>
      <c r="BZ48">
        <v>35.311406451612903</v>
      </c>
      <c r="CA48">
        <v>34.549354838709696</v>
      </c>
      <c r="CB48">
        <v>999.9</v>
      </c>
      <c r="CC48">
        <v>0</v>
      </c>
      <c r="CD48">
        <v>0</v>
      </c>
      <c r="CE48">
        <v>10004.461290322601</v>
      </c>
      <c r="CF48">
        <v>0</v>
      </c>
      <c r="CG48">
        <v>604.08680645161303</v>
      </c>
      <c r="CH48">
        <v>1300.0025806451599</v>
      </c>
      <c r="CI48">
        <v>0.89999883870967801</v>
      </c>
      <c r="CJ48">
        <v>0.100001209677419</v>
      </c>
      <c r="CK48">
        <v>0</v>
      </c>
      <c r="CL48">
        <v>784.95919354838702</v>
      </c>
      <c r="CM48">
        <v>4.9993800000000004</v>
      </c>
      <c r="CN48">
        <v>10345.419354838699</v>
      </c>
      <c r="CO48">
        <v>10364.032258064501</v>
      </c>
      <c r="CP48">
        <v>49.5</v>
      </c>
      <c r="CQ48">
        <v>51.610774193548401</v>
      </c>
      <c r="CR48">
        <v>50.241870967741903</v>
      </c>
      <c r="CS48">
        <v>51.5741935483871</v>
      </c>
      <c r="CT48">
        <v>51.625</v>
      </c>
      <c r="CU48">
        <v>1165.5003225806399</v>
      </c>
      <c r="CV48">
        <v>129.50290322580599</v>
      </c>
      <c r="CW48">
        <v>0</v>
      </c>
      <c r="CX48">
        <v>147.09999990463299</v>
      </c>
      <c r="CY48">
        <v>0</v>
      </c>
      <c r="CZ48">
        <v>784.69295999999997</v>
      </c>
      <c r="DA48">
        <v>-19.946076889657601</v>
      </c>
      <c r="DB48">
        <v>-271.23076881500202</v>
      </c>
      <c r="DC48">
        <v>10342.263999999999</v>
      </c>
      <c r="DD48">
        <v>15</v>
      </c>
      <c r="DE48">
        <v>1604005305.5999999</v>
      </c>
      <c r="DF48" t="s">
        <v>444</v>
      </c>
      <c r="DG48">
        <v>1604005303.5999999</v>
      </c>
      <c r="DH48">
        <v>1604005305.5999999</v>
      </c>
      <c r="DI48">
        <v>3</v>
      </c>
      <c r="DJ48">
        <v>-4.9000000000000002E-2</v>
      </c>
      <c r="DK48">
        <v>0</v>
      </c>
      <c r="DL48">
        <v>1.579</v>
      </c>
      <c r="DM48">
        <v>0.30399999999999999</v>
      </c>
      <c r="DN48">
        <v>400</v>
      </c>
      <c r="DO48">
        <v>27</v>
      </c>
      <c r="DP48">
        <v>0.44</v>
      </c>
      <c r="DQ48">
        <v>0.16</v>
      </c>
      <c r="DR48">
        <v>13.897355937692099</v>
      </c>
      <c r="DS48">
        <v>1.58966742144053</v>
      </c>
      <c r="DT48">
        <v>0.12457134897963899</v>
      </c>
      <c r="DU48">
        <v>0</v>
      </c>
      <c r="DV48">
        <v>-18.649146666666699</v>
      </c>
      <c r="DW48">
        <v>-1.9851710789766399</v>
      </c>
      <c r="DX48">
        <v>0.15197388313639801</v>
      </c>
      <c r="DY48">
        <v>0</v>
      </c>
      <c r="DZ48">
        <v>4.9496376666666704</v>
      </c>
      <c r="EA48">
        <v>0.859817486095659</v>
      </c>
      <c r="EB48">
        <v>6.2164235413584602E-2</v>
      </c>
      <c r="EC48">
        <v>0</v>
      </c>
      <c r="ED48">
        <v>0</v>
      </c>
      <c r="EE48">
        <v>3</v>
      </c>
      <c r="EF48" t="s">
        <v>298</v>
      </c>
      <c r="EG48">
        <v>100</v>
      </c>
      <c r="EH48">
        <v>100</v>
      </c>
      <c r="EI48">
        <v>1.579</v>
      </c>
      <c r="EJ48">
        <v>0.30399999999999999</v>
      </c>
      <c r="EK48">
        <v>1.57899999999995</v>
      </c>
      <c r="EL48">
        <v>0</v>
      </c>
      <c r="EM48">
        <v>0</v>
      </c>
      <c r="EN48">
        <v>0</v>
      </c>
      <c r="EO48">
        <v>0.30398000000000303</v>
      </c>
      <c r="EP48">
        <v>0</v>
      </c>
      <c r="EQ48">
        <v>0</v>
      </c>
      <c r="ER48">
        <v>0</v>
      </c>
      <c r="ES48">
        <v>-1</v>
      </c>
      <c r="ET48">
        <v>-1</v>
      </c>
      <c r="EU48">
        <v>-1</v>
      </c>
      <c r="EV48">
        <v>-1</v>
      </c>
      <c r="EW48">
        <v>1.8</v>
      </c>
      <c r="EX48">
        <v>1.8</v>
      </c>
      <c r="EY48">
        <v>2</v>
      </c>
      <c r="EZ48">
        <v>487.35899999999998</v>
      </c>
      <c r="FA48">
        <v>539.80899999999997</v>
      </c>
      <c r="FB48">
        <v>34.0291</v>
      </c>
      <c r="FC48">
        <v>31.166499999999999</v>
      </c>
      <c r="FD48">
        <v>30.001200000000001</v>
      </c>
      <c r="FE48">
        <v>30.649000000000001</v>
      </c>
      <c r="FF48">
        <v>30.7073</v>
      </c>
      <c r="FG48">
        <v>20.499500000000001</v>
      </c>
      <c r="FH48">
        <v>0</v>
      </c>
      <c r="FI48">
        <v>100</v>
      </c>
      <c r="FJ48">
        <v>-999.9</v>
      </c>
      <c r="FK48">
        <v>400</v>
      </c>
      <c r="FL48">
        <v>30.581800000000001</v>
      </c>
      <c r="FM48">
        <v>101.581</v>
      </c>
      <c r="FN48">
        <v>100.938</v>
      </c>
    </row>
    <row r="49" spans="1:170" x14ac:dyDescent="0.25">
      <c r="A49">
        <v>33</v>
      </c>
      <c r="B49">
        <v>1604005596.5999999</v>
      </c>
      <c r="C49">
        <v>4800.5999999046298</v>
      </c>
      <c r="D49" t="s">
        <v>449</v>
      </c>
      <c r="E49" t="s">
        <v>450</v>
      </c>
      <c r="F49" t="s">
        <v>384</v>
      </c>
      <c r="G49" t="s">
        <v>316</v>
      </c>
      <c r="H49">
        <v>1604005588.5999999</v>
      </c>
      <c r="I49">
        <f t="shared" ref="I49:I69" si="43">BW49*AG49*(BS49-BT49)/(100*BL49*(1000-AG49*BS49))</f>
        <v>4.0056954463182229E-3</v>
      </c>
      <c r="J49">
        <f t="shared" ref="J49:J69" si="44">BW49*AG49*(BR49-BQ49*(1000-AG49*BT49)/(1000-AG49*BS49))/(100*BL49)</f>
        <v>12.075409445294383</v>
      </c>
      <c r="K49">
        <f t="shared" ref="K49:K80" si="45">BQ49 - IF(AG49&gt;1, J49*BL49*100/(AI49*CE49), 0)</f>
        <v>383.67416129032301</v>
      </c>
      <c r="L49">
        <f t="shared" ref="L49:L80" si="46">((R49-I49/2)*K49-J49)/(R49+I49/2)</f>
        <v>247.92507254343721</v>
      </c>
      <c r="M49">
        <f t="shared" ref="M49:M80" si="47">L49*(BX49+BY49)/1000</f>
        <v>25.185073005848857</v>
      </c>
      <c r="N49">
        <f t="shared" ref="N49:N69" si="48">(BQ49 - IF(AG49&gt;1, J49*BL49*100/(AI49*CE49), 0))*(BX49+BY49)/1000</f>
        <v>38.97492764013068</v>
      </c>
      <c r="O49">
        <f t="shared" ref="O49:O80" si="49">2/((1/Q49-1/P49)+SIGN(Q49)*SQRT((1/Q49-1/P49)*(1/Q49-1/P49) + 4*BM49/((BM49+1)*(BM49+1))*(2*1/Q49*1/P49-1/P49*1/P49)))</f>
        <v>0.16130718240934394</v>
      </c>
      <c r="P49">
        <f t="shared" ref="P49:P69" si="50">IF(LEFT(BN49,1)&lt;&gt;"0",IF(LEFT(BN49,1)="1",3,BO49),$D$5+$E$5*(CE49*BX49/($K$5*1000))+$F$5*(CE49*BX49/($K$5*1000))*MAX(MIN(BL49,$J$5),$I$5)*MAX(MIN(BL49,$J$5),$I$5)+$G$5*MAX(MIN(BL49,$J$5),$I$5)*(CE49*BX49/($K$5*1000))+$H$5*(CE49*BX49/($K$5*1000))*(CE49*BX49/($K$5*1000)))</f>
        <v>2.9575674726078724</v>
      </c>
      <c r="Q49">
        <f t="shared" ref="Q49:Q69" si="51">I49*(1000-(1000*0.61365*EXP(17.502*U49/(240.97+U49))/(BX49+BY49)+BS49)/2)/(1000*0.61365*EXP(17.502*U49/(240.97+U49))/(BX49+BY49)-BS49)</f>
        <v>0.15657417030371126</v>
      </c>
      <c r="R49">
        <f t="shared" ref="R49:R69" si="52">1/((BM49+1)/(O49/1.6)+1/(P49/1.37)) + BM49/((BM49+1)/(O49/1.6) + BM49/(P49/1.37))</f>
        <v>9.8272531004620939E-2</v>
      </c>
      <c r="S49">
        <f t="shared" ref="S49:S69" si="53">(BI49*BK49)</f>
        <v>214.76670011026047</v>
      </c>
      <c r="T49">
        <f t="shared" ref="T49:T80" si="54">(BZ49+(S49+2*0.95*0.0000000567*(((BZ49+$B$7)+273)^4-(BZ49+273)^4)-44100*I49)/(1.84*29.3*P49+8*0.95*0.0000000567*(BZ49+273)^3))</f>
        <v>35.703778590798095</v>
      </c>
      <c r="U49">
        <f t="shared" ref="U49:U80" si="55">($C$7*CA49+$D$7*CB49+$E$7*T49)</f>
        <v>35.129245161290299</v>
      </c>
      <c r="V49">
        <f t="shared" ref="V49:V80" si="56">0.61365*EXP(17.502*U49/(240.97+U49))</f>
        <v>5.6889236486588972</v>
      </c>
      <c r="W49">
        <f t="shared" ref="W49:W80" si="57">(X49/Y49*100)</f>
        <v>55.229012610691775</v>
      </c>
      <c r="X49">
        <f t="shared" ref="X49:X69" si="58">BS49*(BX49+BY49)/1000</f>
        <v>3.2038308119806107</v>
      </c>
      <c r="Y49">
        <f t="shared" ref="Y49:Y69" si="59">0.61365*EXP(17.502*BZ49/(240.97+BZ49))</f>
        <v>5.8009923779813901</v>
      </c>
      <c r="Z49">
        <f t="shared" ref="Z49:Z69" si="60">(V49-BS49*(BX49+BY49)/1000)</f>
        <v>2.4850928366782865</v>
      </c>
      <c r="AA49">
        <f t="shared" ref="AA49:AA69" si="61">(-I49*44100)</f>
        <v>-176.65116918263362</v>
      </c>
      <c r="AB49">
        <f t="shared" ref="AB49:AB69" si="62">2*29.3*P49*0.92*(BZ49-U49)</f>
        <v>56.294535579785034</v>
      </c>
      <c r="AC49">
        <f t="shared" ref="AC49:AC69" si="63">2*0.95*0.0000000567*(((BZ49+$B$7)+273)^4-(U49+273)^4)</f>
        <v>4.4584911143872157</v>
      </c>
      <c r="AD49">
        <f t="shared" ref="AD49:AD80" si="64">S49+AC49+AA49+AB49</f>
        <v>98.868557621799098</v>
      </c>
      <c r="AE49">
        <v>0</v>
      </c>
      <c r="AF49">
        <v>0</v>
      </c>
      <c r="AG49">
        <f t="shared" ref="AG49:AG69" si="65">IF(AE49*$H$13&gt;=AI49,1,(AI49/(AI49-AE49*$H$13)))</f>
        <v>1</v>
      </c>
      <c r="AH49">
        <f t="shared" ref="AH49:AH80" si="66">(AG49-1)*100</f>
        <v>0</v>
      </c>
      <c r="AI49">
        <f t="shared" ref="AI49:AI69" si="67">MAX(0,($B$13+$C$13*CE49)/(1+$D$13*CE49)*BX49/(BZ49+273)*$E$13)</f>
        <v>52247.564870223425</v>
      </c>
      <c r="AJ49" t="s">
        <v>286</v>
      </c>
      <c r="AK49">
        <v>715.47692307692296</v>
      </c>
      <c r="AL49">
        <v>3262.08</v>
      </c>
      <c r="AM49">
        <f t="shared" ref="AM49:AM80" si="68">AL49-AK49</f>
        <v>2546.603076923077</v>
      </c>
      <c r="AN49">
        <f t="shared" ref="AN49:AN80" si="69">AM49/AL49</f>
        <v>0.78066849277855754</v>
      </c>
      <c r="AO49">
        <v>-0.57774747981622299</v>
      </c>
      <c r="AP49" t="s">
        <v>451</v>
      </c>
      <c r="AQ49">
        <v>796.00067999999999</v>
      </c>
      <c r="AR49">
        <v>0.95</v>
      </c>
      <c r="AS49">
        <f t="shared" ref="AS49:AS80" si="70">1-AQ49/AR49</f>
        <v>-836.89545263157902</v>
      </c>
      <c r="AT49">
        <v>0.5</v>
      </c>
      <c r="AU49">
        <f t="shared" ref="AU49:AU69" si="71">BI49</f>
        <v>1095.8812954010243</v>
      </c>
      <c r="AV49">
        <f t="shared" ref="AV49:AV69" si="72">J49</f>
        <v>12.075409445294383</v>
      </c>
      <c r="AW49">
        <f t="shared" ref="AW49:AW69" si="73">AS49*AT49*AU49</f>
        <v>-458569.03637256072</v>
      </c>
      <c r="AX49">
        <f t="shared" ref="AX49:AX69" si="74">BC49/AR49</f>
        <v>1.8736842105263156</v>
      </c>
      <c r="AY49">
        <f t="shared" ref="AY49:AY69" si="75">(AV49-AO49)/AU49</f>
        <v>1.1546101734020689E-2</v>
      </c>
      <c r="AZ49">
        <f t="shared" ref="AZ49:AZ69" si="76">(AL49-AR49)/AR49</f>
        <v>3432.7684210526318</v>
      </c>
      <c r="BA49" t="s">
        <v>452</v>
      </c>
      <c r="BB49">
        <v>-0.83</v>
      </c>
      <c r="BC49">
        <f t="shared" ref="BC49:BC80" si="77">AR49-BB49</f>
        <v>1.7799999999999998</v>
      </c>
      <c r="BD49">
        <f t="shared" ref="BD49:BD69" si="78">(AR49-AQ49)/(AR49-BB49)</f>
        <v>-446.65768539325842</v>
      </c>
      <c r="BE49">
        <f t="shared" ref="BE49:BE69" si="79">(AL49-AR49)/(AL49-BB49)</f>
        <v>0.99945447468670612</v>
      </c>
      <c r="BF49">
        <f t="shared" ref="BF49:BF69" si="80">(AR49-AQ49)/(AR49-AK49)</f>
        <v>1.1126952033890096</v>
      </c>
      <c r="BG49">
        <f t="shared" ref="BG49:BG69" si="81">(AL49-AR49)/(AL49-AK49)</f>
        <v>1.2805804051490612</v>
      </c>
      <c r="BH49">
        <f t="shared" ref="BH49:BH69" si="82">$B$11*CF49+$C$11*CG49+$F$11*CH49*(1-CK49)</f>
        <v>1299.9961290322599</v>
      </c>
      <c r="BI49">
        <f t="shared" ref="BI49:BI80" si="83">BH49*BJ49</f>
        <v>1095.8812954010243</v>
      </c>
      <c r="BJ49">
        <f t="shared" ref="BJ49:BJ69" si="84">($B$11*$D$9+$C$11*$D$9+$F$11*((CU49+CM49)/MAX(CU49+CM49+CV49, 0.1)*$I$9+CV49/MAX(CU49+CM49+CV49, 0.1)*$J$9))/($B$11+$C$11+$F$11)</f>
        <v>0.84298812198526907</v>
      </c>
      <c r="BK49">
        <f t="shared" ref="BK49:BK69" si="85">($B$11*$K$9+$C$11*$K$9+$F$11*((CU49+CM49)/MAX(CU49+CM49+CV49, 0.1)*$P$9+CV49/MAX(CU49+CM49+CV49, 0.1)*$Q$9))/($B$11+$C$11+$F$11)</f>
        <v>0.19597624397053809</v>
      </c>
      <c r="BL49">
        <v>6</v>
      </c>
      <c r="BM49">
        <v>0.5</v>
      </c>
      <c r="BN49" t="s">
        <v>289</v>
      </c>
      <c r="BO49">
        <v>2</v>
      </c>
      <c r="BP49">
        <v>1604005588.5999999</v>
      </c>
      <c r="BQ49">
        <v>383.67416129032301</v>
      </c>
      <c r="BR49">
        <v>400.00896774193501</v>
      </c>
      <c r="BS49">
        <v>31.538919354838701</v>
      </c>
      <c r="BT49">
        <v>26.883670967741899</v>
      </c>
      <c r="BU49">
        <v>382.09516129032301</v>
      </c>
      <c r="BV49">
        <v>31.234964516129001</v>
      </c>
      <c r="BW49">
        <v>499.99825806451599</v>
      </c>
      <c r="BX49">
        <v>101.536064516129</v>
      </c>
      <c r="BY49">
        <v>4.7340290322580601E-2</v>
      </c>
      <c r="BZ49">
        <v>35.482303225806497</v>
      </c>
      <c r="CA49">
        <v>35.129245161290299</v>
      </c>
      <c r="CB49">
        <v>999.9</v>
      </c>
      <c r="CC49">
        <v>0</v>
      </c>
      <c r="CD49">
        <v>0</v>
      </c>
      <c r="CE49">
        <v>10006.881290322601</v>
      </c>
      <c r="CF49">
        <v>0</v>
      </c>
      <c r="CG49">
        <v>89.400590322580697</v>
      </c>
      <c r="CH49">
        <v>1299.9961290322599</v>
      </c>
      <c r="CI49">
        <v>0.900011096774194</v>
      </c>
      <c r="CJ49">
        <v>9.99893096774193E-2</v>
      </c>
      <c r="CK49">
        <v>0</v>
      </c>
      <c r="CL49">
        <v>797.14409677419303</v>
      </c>
      <c r="CM49">
        <v>4.9993800000000004</v>
      </c>
      <c r="CN49">
        <v>10549.490322580599</v>
      </c>
      <c r="CO49">
        <v>10364.0225806452</v>
      </c>
      <c r="CP49">
        <v>49.875</v>
      </c>
      <c r="CQ49">
        <v>51.9695161290323</v>
      </c>
      <c r="CR49">
        <v>50.5945161290323</v>
      </c>
      <c r="CS49">
        <v>51.981709677419403</v>
      </c>
      <c r="CT49">
        <v>52</v>
      </c>
      <c r="CU49">
        <v>1165.51129032258</v>
      </c>
      <c r="CV49">
        <v>129.48483870967701</v>
      </c>
      <c r="CW49">
        <v>0</v>
      </c>
      <c r="CX49">
        <v>183.799999952316</v>
      </c>
      <c r="CY49">
        <v>0</v>
      </c>
      <c r="CZ49">
        <v>796.00067999999999</v>
      </c>
      <c r="DA49">
        <v>-70.418769244535895</v>
      </c>
      <c r="DB49">
        <v>-879.37692317291703</v>
      </c>
      <c r="DC49">
        <v>10534.66</v>
      </c>
      <c r="DD49">
        <v>15</v>
      </c>
      <c r="DE49">
        <v>1604005305.5999999</v>
      </c>
      <c r="DF49" t="s">
        <v>444</v>
      </c>
      <c r="DG49">
        <v>1604005303.5999999</v>
      </c>
      <c r="DH49">
        <v>1604005305.5999999</v>
      </c>
      <c r="DI49">
        <v>3</v>
      </c>
      <c r="DJ49">
        <v>-4.9000000000000002E-2</v>
      </c>
      <c r="DK49">
        <v>0</v>
      </c>
      <c r="DL49">
        <v>1.579</v>
      </c>
      <c r="DM49">
        <v>0.30399999999999999</v>
      </c>
      <c r="DN49">
        <v>400</v>
      </c>
      <c r="DO49">
        <v>27</v>
      </c>
      <c r="DP49">
        <v>0.44</v>
      </c>
      <c r="DQ49">
        <v>0.16</v>
      </c>
      <c r="DR49">
        <v>12.075236704374699</v>
      </c>
      <c r="DS49">
        <v>-0.19062784109182099</v>
      </c>
      <c r="DT49">
        <v>2.8807754720974001E-2</v>
      </c>
      <c r="DU49">
        <v>1</v>
      </c>
      <c r="DV49">
        <v>-16.337156666666701</v>
      </c>
      <c r="DW49">
        <v>-0.17209788654070099</v>
      </c>
      <c r="DX49">
        <v>3.3496315054379597E-2</v>
      </c>
      <c r="DY49">
        <v>1</v>
      </c>
      <c r="DZ49">
        <v>4.6602096666666704</v>
      </c>
      <c r="EA49">
        <v>1.05499648498332</v>
      </c>
      <c r="EB49">
        <v>7.6307250353787201E-2</v>
      </c>
      <c r="EC49">
        <v>0</v>
      </c>
      <c r="ED49">
        <v>2</v>
      </c>
      <c r="EE49">
        <v>3</v>
      </c>
      <c r="EF49" t="s">
        <v>330</v>
      </c>
      <c r="EG49">
        <v>100</v>
      </c>
      <c r="EH49">
        <v>100</v>
      </c>
      <c r="EI49">
        <v>1.579</v>
      </c>
      <c r="EJ49">
        <v>0.3039</v>
      </c>
      <c r="EK49">
        <v>1.57899999999995</v>
      </c>
      <c r="EL49">
        <v>0</v>
      </c>
      <c r="EM49">
        <v>0</v>
      </c>
      <c r="EN49">
        <v>0</v>
      </c>
      <c r="EO49">
        <v>0.30398000000000303</v>
      </c>
      <c r="EP49">
        <v>0</v>
      </c>
      <c r="EQ49">
        <v>0</v>
      </c>
      <c r="ER49">
        <v>0</v>
      </c>
      <c r="ES49">
        <v>-1</v>
      </c>
      <c r="ET49">
        <v>-1</v>
      </c>
      <c r="EU49">
        <v>-1</v>
      </c>
      <c r="EV49">
        <v>-1</v>
      </c>
      <c r="EW49">
        <v>4.9000000000000004</v>
      </c>
      <c r="EX49">
        <v>4.8</v>
      </c>
      <c r="EY49">
        <v>2</v>
      </c>
      <c r="EZ49">
        <v>489.97</v>
      </c>
      <c r="FA49">
        <v>540.27599999999995</v>
      </c>
      <c r="FB49">
        <v>34.189599999999999</v>
      </c>
      <c r="FC49">
        <v>31.476400000000002</v>
      </c>
      <c r="FD49">
        <v>30.000800000000002</v>
      </c>
      <c r="FE49">
        <v>30.963699999999999</v>
      </c>
      <c r="FF49">
        <v>31.014800000000001</v>
      </c>
      <c r="FG49">
        <v>20.4999</v>
      </c>
      <c r="FH49">
        <v>0</v>
      </c>
      <c r="FI49">
        <v>100</v>
      </c>
      <c r="FJ49">
        <v>-999.9</v>
      </c>
      <c r="FK49">
        <v>400</v>
      </c>
      <c r="FL49">
        <v>30.581800000000001</v>
      </c>
      <c r="FM49">
        <v>101.527</v>
      </c>
      <c r="FN49">
        <v>100.896</v>
      </c>
    </row>
    <row r="50" spans="1:170" x14ac:dyDescent="0.25">
      <c r="A50">
        <v>34</v>
      </c>
      <c r="B50">
        <v>1604005705.5999999</v>
      </c>
      <c r="C50">
        <v>4909.5999999046298</v>
      </c>
      <c r="D50" t="s">
        <v>454</v>
      </c>
      <c r="E50" t="s">
        <v>455</v>
      </c>
      <c r="F50" t="s">
        <v>456</v>
      </c>
      <c r="G50" t="s">
        <v>285</v>
      </c>
      <c r="H50">
        <v>1604005697.5999999</v>
      </c>
      <c r="I50">
        <f t="shared" si="43"/>
        <v>3.6256369930188922E-3</v>
      </c>
      <c r="J50">
        <f t="shared" si="44"/>
        <v>12.344033168776159</v>
      </c>
      <c r="K50">
        <f t="shared" si="45"/>
        <v>383.54341935483899</v>
      </c>
      <c r="L50">
        <f t="shared" si="46"/>
        <v>222.32256873447199</v>
      </c>
      <c r="M50">
        <f t="shared" si="47"/>
        <v>22.585597225806499</v>
      </c>
      <c r="N50">
        <f t="shared" si="48"/>
        <v>38.963912829304348</v>
      </c>
      <c r="O50">
        <f t="shared" si="49"/>
        <v>0.13632441637330156</v>
      </c>
      <c r="P50">
        <f t="shared" si="50"/>
        <v>2.9588871018864795</v>
      </c>
      <c r="Q50">
        <f t="shared" si="51"/>
        <v>0.13292879325966592</v>
      </c>
      <c r="R50">
        <f t="shared" si="52"/>
        <v>8.3378534393443199E-2</v>
      </c>
      <c r="S50">
        <f t="shared" si="53"/>
        <v>214.77131715701725</v>
      </c>
      <c r="T50">
        <f t="shared" si="54"/>
        <v>35.989452533544799</v>
      </c>
      <c r="U50">
        <f t="shared" si="55"/>
        <v>35.503703225806497</v>
      </c>
      <c r="V50">
        <f t="shared" si="56"/>
        <v>5.8078464572696804</v>
      </c>
      <c r="W50">
        <f t="shared" si="57"/>
        <v>53.898106682718328</v>
      </c>
      <c r="X50">
        <f t="shared" si="58"/>
        <v>3.1592841269222807</v>
      </c>
      <c r="Y50">
        <f t="shared" si="59"/>
        <v>5.8615864663299213</v>
      </c>
      <c r="Z50">
        <f t="shared" si="60"/>
        <v>2.6485623303473997</v>
      </c>
      <c r="AA50">
        <f t="shared" si="61"/>
        <v>-159.89059139213313</v>
      </c>
      <c r="AB50">
        <f t="shared" si="62"/>
        <v>26.644905870974799</v>
      </c>
      <c r="AC50">
        <f t="shared" si="63"/>
        <v>2.1150996846630044</v>
      </c>
      <c r="AD50">
        <f t="shared" si="64"/>
        <v>83.640731320521908</v>
      </c>
      <c r="AE50">
        <v>0</v>
      </c>
      <c r="AF50">
        <v>0</v>
      </c>
      <c r="AG50">
        <f t="shared" si="65"/>
        <v>1</v>
      </c>
      <c r="AH50">
        <f t="shared" si="66"/>
        <v>0</v>
      </c>
      <c r="AI50">
        <f t="shared" si="67"/>
        <v>52253.231342005049</v>
      </c>
      <c r="AJ50" t="s">
        <v>286</v>
      </c>
      <c r="AK50">
        <v>715.47692307692296</v>
      </c>
      <c r="AL50">
        <v>3262.08</v>
      </c>
      <c r="AM50">
        <f t="shared" si="68"/>
        <v>2546.603076923077</v>
      </c>
      <c r="AN50">
        <f t="shared" si="69"/>
        <v>0.78066849277855754</v>
      </c>
      <c r="AO50">
        <v>-0.57774747981622299</v>
      </c>
      <c r="AP50" t="s">
        <v>457</v>
      </c>
      <c r="AQ50">
        <v>907.564192307692</v>
      </c>
      <c r="AR50">
        <v>1296.82</v>
      </c>
      <c r="AS50">
        <f t="shared" si="70"/>
        <v>0.30016178628669199</v>
      </c>
      <c r="AT50">
        <v>0.5</v>
      </c>
      <c r="AU50">
        <f t="shared" si="71"/>
        <v>1095.9012889496078</v>
      </c>
      <c r="AV50">
        <f t="shared" si="72"/>
        <v>12.344033168776159</v>
      </c>
      <c r="AW50">
        <f t="shared" si="73"/>
        <v>164.47384424250123</v>
      </c>
      <c r="AX50">
        <f t="shared" si="74"/>
        <v>0.99946792924230032</v>
      </c>
      <c r="AY50">
        <f t="shared" si="75"/>
        <v>1.1791007802333699E-2</v>
      </c>
      <c r="AZ50">
        <f t="shared" si="76"/>
        <v>1.5154454743140915</v>
      </c>
      <c r="BA50" t="s">
        <v>458</v>
      </c>
      <c r="BB50">
        <v>0.69</v>
      </c>
      <c r="BC50">
        <f t="shared" si="77"/>
        <v>1296.1299999999999</v>
      </c>
      <c r="BD50">
        <f t="shared" si="78"/>
        <v>0.3003215786165801</v>
      </c>
      <c r="BE50">
        <f t="shared" si="79"/>
        <v>0.60258356099699828</v>
      </c>
      <c r="BF50">
        <f t="shared" si="80"/>
        <v>0.66958018964043509</v>
      </c>
      <c r="BG50">
        <f t="shared" si="81"/>
        <v>0.77171822252508926</v>
      </c>
      <c r="BH50">
        <f t="shared" si="82"/>
        <v>1300.0193548387099</v>
      </c>
      <c r="BI50">
        <f t="shared" si="83"/>
        <v>1095.9012889496078</v>
      </c>
      <c r="BJ50">
        <f t="shared" si="84"/>
        <v>0.84298844080330892</v>
      </c>
      <c r="BK50">
        <f t="shared" si="85"/>
        <v>0.19597688160661791</v>
      </c>
      <c r="BL50">
        <v>6</v>
      </c>
      <c r="BM50">
        <v>0.5</v>
      </c>
      <c r="BN50" t="s">
        <v>289</v>
      </c>
      <c r="BO50">
        <v>2</v>
      </c>
      <c r="BP50">
        <v>1604005697.5999999</v>
      </c>
      <c r="BQ50">
        <v>383.54341935483899</v>
      </c>
      <c r="BR50">
        <v>400.024258064516</v>
      </c>
      <c r="BS50">
        <v>31.0985870967742</v>
      </c>
      <c r="BT50">
        <v>26.883306451612899</v>
      </c>
      <c r="BU50">
        <v>381.96441935483898</v>
      </c>
      <c r="BV50">
        <v>30.7946064516129</v>
      </c>
      <c r="BW50">
        <v>500.02148387096798</v>
      </c>
      <c r="BX50">
        <v>101.539548387097</v>
      </c>
      <c r="BY50">
        <v>4.9765529032258102E-2</v>
      </c>
      <c r="BZ50">
        <v>35.670735483870999</v>
      </c>
      <c r="CA50">
        <v>35.503703225806497</v>
      </c>
      <c r="CB50">
        <v>999.9</v>
      </c>
      <c r="CC50">
        <v>0</v>
      </c>
      <c r="CD50">
        <v>0</v>
      </c>
      <c r="CE50">
        <v>10014.0303225806</v>
      </c>
      <c r="CF50">
        <v>0</v>
      </c>
      <c r="CG50">
        <v>945.05025806451602</v>
      </c>
      <c r="CH50">
        <v>1300.0193548387099</v>
      </c>
      <c r="CI50">
        <v>0.90000119354838704</v>
      </c>
      <c r="CJ50">
        <v>9.9998806451612895E-2</v>
      </c>
      <c r="CK50">
        <v>0</v>
      </c>
      <c r="CL50">
        <v>908.04496774193603</v>
      </c>
      <c r="CM50">
        <v>4.9993800000000004</v>
      </c>
      <c r="CN50">
        <v>11905.490322580599</v>
      </c>
      <c r="CO50">
        <v>10364.174193548401</v>
      </c>
      <c r="CP50">
        <v>49.271935483870998</v>
      </c>
      <c r="CQ50">
        <v>51.3</v>
      </c>
      <c r="CR50">
        <v>49.892870967741899</v>
      </c>
      <c r="CS50">
        <v>51.088419354838699</v>
      </c>
      <c r="CT50">
        <v>51.342483870967698</v>
      </c>
      <c r="CU50">
        <v>1165.5183870967701</v>
      </c>
      <c r="CV50">
        <v>129.50096774193599</v>
      </c>
      <c r="CW50">
        <v>0</v>
      </c>
      <c r="CX50">
        <v>108</v>
      </c>
      <c r="CY50">
        <v>0</v>
      </c>
      <c r="CZ50">
        <v>907.564192307692</v>
      </c>
      <c r="DA50">
        <v>-76.318051295729603</v>
      </c>
      <c r="DB50">
        <v>-947.41196580509302</v>
      </c>
      <c r="DC50">
        <v>11899.669230769199</v>
      </c>
      <c r="DD50">
        <v>15</v>
      </c>
      <c r="DE50">
        <v>1604005305.5999999</v>
      </c>
      <c r="DF50" t="s">
        <v>444</v>
      </c>
      <c r="DG50">
        <v>1604005303.5999999</v>
      </c>
      <c r="DH50">
        <v>1604005305.5999999</v>
      </c>
      <c r="DI50">
        <v>3</v>
      </c>
      <c r="DJ50">
        <v>-4.9000000000000002E-2</v>
      </c>
      <c r="DK50">
        <v>0</v>
      </c>
      <c r="DL50">
        <v>1.579</v>
      </c>
      <c r="DM50">
        <v>0.30399999999999999</v>
      </c>
      <c r="DN50">
        <v>400</v>
      </c>
      <c r="DO50">
        <v>27</v>
      </c>
      <c r="DP50">
        <v>0.44</v>
      </c>
      <c r="DQ50">
        <v>0.16</v>
      </c>
      <c r="DR50">
        <v>12.346045024885999</v>
      </c>
      <c r="DS50">
        <v>-0.37423253930949302</v>
      </c>
      <c r="DT50">
        <v>3.3329588573130002E-2</v>
      </c>
      <c r="DU50">
        <v>1</v>
      </c>
      <c r="DV50">
        <v>-16.481660000000002</v>
      </c>
      <c r="DW50">
        <v>0.25425583982200201</v>
      </c>
      <c r="DX50">
        <v>2.59586157823051E-2</v>
      </c>
      <c r="DY50">
        <v>0</v>
      </c>
      <c r="DZ50">
        <v>4.2187803333333296</v>
      </c>
      <c r="EA50">
        <v>0.71159626251390296</v>
      </c>
      <c r="EB50">
        <v>5.1534192499306297E-2</v>
      </c>
      <c r="EC50">
        <v>0</v>
      </c>
      <c r="ED50">
        <v>1</v>
      </c>
      <c r="EE50">
        <v>3</v>
      </c>
      <c r="EF50" t="s">
        <v>308</v>
      </c>
      <c r="EG50">
        <v>100</v>
      </c>
      <c r="EH50">
        <v>100</v>
      </c>
      <c r="EI50">
        <v>1.579</v>
      </c>
      <c r="EJ50">
        <v>0.3039</v>
      </c>
      <c r="EK50">
        <v>1.57899999999995</v>
      </c>
      <c r="EL50">
        <v>0</v>
      </c>
      <c r="EM50">
        <v>0</v>
      </c>
      <c r="EN50">
        <v>0</v>
      </c>
      <c r="EO50">
        <v>0.30398000000000303</v>
      </c>
      <c r="EP50">
        <v>0</v>
      </c>
      <c r="EQ50">
        <v>0</v>
      </c>
      <c r="ER50">
        <v>0</v>
      </c>
      <c r="ES50">
        <v>-1</v>
      </c>
      <c r="ET50">
        <v>-1</v>
      </c>
      <c r="EU50">
        <v>-1</v>
      </c>
      <c r="EV50">
        <v>-1</v>
      </c>
      <c r="EW50">
        <v>6.7</v>
      </c>
      <c r="EX50">
        <v>6.7</v>
      </c>
      <c r="EY50">
        <v>2</v>
      </c>
      <c r="EZ50">
        <v>488.95299999999997</v>
      </c>
      <c r="FA50">
        <v>538.99300000000005</v>
      </c>
      <c r="FB50">
        <v>34.343299999999999</v>
      </c>
      <c r="FC50">
        <v>31.713100000000001</v>
      </c>
      <c r="FD50">
        <v>30.001200000000001</v>
      </c>
      <c r="FE50">
        <v>31.184699999999999</v>
      </c>
      <c r="FF50">
        <v>31.241599999999998</v>
      </c>
      <c r="FG50">
        <v>20.483699999999999</v>
      </c>
      <c r="FH50">
        <v>0</v>
      </c>
      <c r="FI50">
        <v>100</v>
      </c>
      <c r="FJ50">
        <v>-999.9</v>
      </c>
      <c r="FK50">
        <v>400</v>
      </c>
      <c r="FL50">
        <v>30.581800000000001</v>
      </c>
      <c r="FM50">
        <v>101.491</v>
      </c>
      <c r="FN50">
        <v>100.86499999999999</v>
      </c>
    </row>
    <row r="51" spans="1:170" x14ac:dyDescent="0.25">
      <c r="A51">
        <v>35</v>
      </c>
      <c r="B51">
        <v>1604005825.0999999</v>
      </c>
      <c r="C51">
        <v>5029.0999999046298</v>
      </c>
      <c r="D51" t="s">
        <v>459</v>
      </c>
      <c r="E51" t="s">
        <v>460</v>
      </c>
      <c r="F51" t="s">
        <v>456</v>
      </c>
      <c r="G51" t="s">
        <v>285</v>
      </c>
      <c r="H51">
        <v>1604005817.0999999</v>
      </c>
      <c r="I51">
        <f t="shared" si="43"/>
        <v>2.7778934349089041E-3</v>
      </c>
      <c r="J51">
        <f t="shared" si="44"/>
        <v>10.947432383746047</v>
      </c>
      <c r="K51">
        <f t="shared" si="45"/>
        <v>385.63267741935499</v>
      </c>
      <c r="L51">
        <f t="shared" si="46"/>
        <v>194.35960394464365</v>
      </c>
      <c r="M51">
        <f t="shared" si="47"/>
        <v>19.744044156959024</v>
      </c>
      <c r="N51">
        <f t="shared" si="48"/>
        <v>39.174542738328697</v>
      </c>
      <c r="O51">
        <f t="shared" si="49"/>
        <v>9.9890989496529706E-2</v>
      </c>
      <c r="P51">
        <f t="shared" si="50"/>
        <v>2.9585861356590151</v>
      </c>
      <c r="Q51">
        <f t="shared" si="51"/>
        <v>9.8054474520349058E-2</v>
      </c>
      <c r="R51">
        <f t="shared" si="52"/>
        <v>6.1446237808529716E-2</v>
      </c>
      <c r="S51">
        <f t="shared" si="53"/>
        <v>214.76767182175936</v>
      </c>
      <c r="T51">
        <f t="shared" si="54"/>
        <v>36.145758249138673</v>
      </c>
      <c r="U51">
        <f t="shared" si="55"/>
        <v>35.482429032258104</v>
      </c>
      <c r="V51">
        <f t="shared" si="56"/>
        <v>5.8010326512380574</v>
      </c>
      <c r="W51">
        <f t="shared" si="57"/>
        <v>52.182343002327549</v>
      </c>
      <c r="X51">
        <f t="shared" si="58"/>
        <v>3.048469248974162</v>
      </c>
      <c r="Y51">
        <f t="shared" si="59"/>
        <v>5.8419554845174124</v>
      </c>
      <c r="Z51">
        <f t="shared" si="60"/>
        <v>2.7525634022638954</v>
      </c>
      <c r="AA51">
        <f t="shared" si="61"/>
        <v>-122.50510047948266</v>
      </c>
      <c r="AB51">
        <f t="shared" si="62"/>
        <v>20.327923252638076</v>
      </c>
      <c r="AC51">
        <f t="shared" si="63"/>
        <v>1.6131710624792017</v>
      </c>
      <c r="AD51">
        <f t="shared" si="64"/>
        <v>114.20366565739398</v>
      </c>
      <c r="AE51">
        <v>25</v>
      </c>
      <c r="AF51">
        <v>5</v>
      </c>
      <c r="AG51">
        <f t="shared" si="65"/>
        <v>1</v>
      </c>
      <c r="AH51">
        <f t="shared" si="66"/>
        <v>0</v>
      </c>
      <c r="AI51">
        <f t="shared" si="67"/>
        <v>52254.906440008461</v>
      </c>
      <c r="AJ51" t="s">
        <v>286</v>
      </c>
      <c r="AK51">
        <v>715.47692307692296</v>
      </c>
      <c r="AL51">
        <v>3262.08</v>
      </c>
      <c r="AM51">
        <f t="shared" si="68"/>
        <v>2546.603076923077</v>
      </c>
      <c r="AN51">
        <f t="shared" si="69"/>
        <v>0.78066849277855754</v>
      </c>
      <c r="AO51">
        <v>-0.57774747981622299</v>
      </c>
      <c r="AP51" t="s">
        <v>461</v>
      </c>
      <c r="AQ51">
        <v>700.39592307692305</v>
      </c>
      <c r="AR51">
        <v>0.21</v>
      </c>
      <c r="AS51">
        <f t="shared" si="70"/>
        <v>-3334.2186813186813</v>
      </c>
      <c r="AT51">
        <v>0.5</v>
      </c>
      <c r="AU51">
        <f t="shared" si="71"/>
        <v>1095.8822989607829</v>
      </c>
      <c r="AV51">
        <f t="shared" si="72"/>
        <v>10.947432383746047</v>
      </c>
      <c r="AW51">
        <f t="shared" si="73"/>
        <v>-1826955.6168607532</v>
      </c>
      <c r="AX51">
        <f t="shared" si="74"/>
        <v>1.4761904761904763</v>
      </c>
      <c r="AY51">
        <f t="shared" si="75"/>
        <v>1.0516804472972612E-2</v>
      </c>
      <c r="AZ51">
        <f t="shared" si="76"/>
        <v>15532.714285714286</v>
      </c>
      <c r="BA51" t="s">
        <v>462</v>
      </c>
      <c r="BB51">
        <v>-0.1</v>
      </c>
      <c r="BC51">
        <f t="shared" si="77"/>
        <v>0.31</v>
      </c>
      <c r="BD51">
        <f t="shared" si="78"/>
        <v>-2258.6642679900742</v>
      </c>
      <c r="BE51">
        <f t="shared" si="79"/>
        <v>0.999904971522111</v>
      </c>
      <c r="BF51">
        <f t="shared" si="80"/>
        <v>0.97891556352819353</v>
      </c>
      <c r="BG51">
        <f t="shared" si="81"/>
        <v>1.2808709883210938</v>
      </c>
      <c r="BH51">
        <f t="shared" si="82"/>
        <v>1299.99677419355</v>
      </c>
      <c r="BI51">
        <f t="shared" si="83"/>
        <v>1095.8822989607829</v>
      </c>
      <c r="BJ51">
        <f t="shared" si="84"/>
        <v>0.84298847559880374</v>
      </c>
      <c r="BK51">
        <f t="shared" si="85"/>
        <v>0.19597695119760758</v>
      </c>
      <c r="BL51">
        <v>6</v>
      </c>
      <c r="BM51">
        <v>0.5</v>
      </c>
      <c r="BN51" t="s">
        <v>289</v>
      </c>
      <c r="BO51">
        <v>2</v>
      </c>
      <c r="BP51">
        <v>1604005817.0999999</v>
      </c>
      <c r="BQ51">
        <v>385.63267741935499</v>
      </c>
      <c r="BR51">
        <v>400.05441935483901</v>
      </c>
      <c r="BS51">
        <v>30.009012903225798</v>
      </c>
      <c r="BT51">
        <v>26.7757258064516</v>
      </c>
      <c r="BU51">
        <v>384.05367741935498</v>
      </c>
      <c r="BV51">
        <v>29.705022580645199</v>
      </c>
      <c r="BW51">
        <v>500.02332258064502</v>
      </c>
      <c r="BX51">
        <v>101.535903225806</v>
      </c>
      <c r="BY51">
        <v>4.9219177419354797E-2</v>
      </c>
      <c r="BZ51">
        <v>35.6098741935484</v>
      </c>
      <c r="CA51">
        <v>35.482429032258104</v>
      </c>
      <c r="CB51">
        <v>999.9</v>
      </c>
      <c r="CC51">
        <v>0</v>
      </c>
      <c r="CD51">
        <v>0</v>
      </c>
      <c r="CE51">
        <v>10012.680645161299</v>
      </c>
      <c r="CF51">
        <v>0</v>
      </c>
      <c r="CG51">
        <v>560.362032258064</v>
      </c>
      <c r="CH51">
        <v>1299.99677419355</v>
      </c>
      <c r="CI51">
        <v>0.90000122580645203</v>
      </c>
      <c r="CJ51">
        <v>9.9998774193548301E-2</v>
      </c>
      <c r="CK51">
        <v>0</v>
      </c>
      <c r="CL51">
        <v>700.54545161290298</v>
      </c>
      <c r="CM51">
        <v>4.9993800000000004</v>
      </c>
      <c r="CN51">
        <v>9189.8922580645103</v>
      </c>
      <c r="CO51">
        <v>10363.983870967701</v>
      </c>
      <c r="CP51">
        <v>48.411032258064502</v>
      </c>
      <c r="CQ51">
        <v>50.427225806451602</v>
      </c>
      <c r="CR51">
        <v>49.023838709677399</v>
      </c>
      <c r="CS51">
        <v>50.364741935483799</v>
      </c>
      <c r="CT51">
        <v>50.622741935483901</v>
      </c>
      <c r="CU51">
        <v>1165.4974193548401</v>
      </c>
      <c r="CV51">
        <v>129.50032258064499</v>
      </c>
      <c r="CW51">
        <v>0</v>
      </c>
      <c r="CX51">
        <v>118.39999985694899</v>
      </c>
      <c r="CY51">
        <v>0</v>
      </c>
      <c r="CZ51">
        <v>700.39592307692305</v>
      </c>
      <c r="DA51">
        <v>-37.242940201688398</v>
      </c>
      <c r="DB51">
        <v>-485.024957552866</v>
      </c>
      <c r="DC51">
        <v>9188.01</v>
      </c>
      <c r="DD51">
        <v>15</v>
      </c>
      <c r="DE51">
        <v>1604005305.5999999</v>
      </c>
      <c r="DF51" t="s">
        <v>444</v>
      </c>
      <c r="DG51">
        <v>1604005303.5999999</v>
      </c>
      <c r="DH51">
        <v>1604005305.5999999</v>
      </c>
      <c r="DI51">
        <v>3</v>
      </c>
      <c r="DJ51">
        <v>-4.9000000000000002E-2</v>
      </c>
      <c r="DK51">
        <v>0</v>
      </c>
      <c r="DL51">
        <v>1.579</v>
      </c>
      <c r="DM51">
        <v>0.30399999999999999</v>
      </c>
      <c r="DN51">
        <v>400</v>
      </c>
      <c r="DO51">
        <v>27</v>
      </c>
      <c r="DP51">
        <v>0.44</v>
      </c>
      <c r="DQ51">
        <v>0.16</v>
      </c>
      <c r="DR51">
        <v>10.950084888686099</v>
      </c>
      <c r="DS51">
        <v>-6.0039459775797097E-2</v>
      </c>
      <c r="DT51">
        <v>1.20598758608002E-2</v>
      </c>
      <c r="DU51">
        <v>1</v>
      </c>
      <c r="DV51">
        <v>-14.4229233333333</v>
      </c>
      <c r="DW51">
        <v>-0.12674616240261799</v>
      </c>
      <c r="DX51">
        <v>1.7604785018725699E-2</v>
      </c>
      <c r="DY51">
        <v>1</v>
      </c>
      <c r="DZ51">
        <v>3.2309053333333302</v>
      </c>
      <c r="EA51">
        <v>0.65757330367073497</v>
      </c>
      <c r="EB51">
        <v>4.7744346732245597E-2</v>
      </c>
      <c r="EC51">
        <v>0</v>
      </c>
      <c r="ED51">
        <v>2</v>
      </c>
      <c r="EE51">
        <v>3</v>
      </c>
      <c r="EF51" t="s">
        <v>330</v>
      </c>
      <c r="EG51">
        <v>100</v>
      </c>
      <c r="EH51">
        <v>100</v>
      </c>
      <c r="EI51">
        <v>1.579</v>
      </c>
      <c r="EJ51">
        <v>0.30399999999999999</v>
      </c>
      <c r="EK51">
        <v>1.57899999999995</v>
      </c>
      <c r="EL51">
        <v>0</v>
      </c>
      <c r="EM51">
        <v>0</v>
      </c>
      <c r="EN51">
        <v>0</v>
      </c>
      <c r="EO51">
        <v>0.30398000000000303</v>
      </c>
      <c r="EP51">
        <v>0</v>
      </c>
      <c r="EQ51">
        <v>0</v>
      </c>
      <c r="ER51">
        <v>0</v>
      </c>
      <c r="ES51">
        <v>-1</v>
      </c>
      <c r="ET51">
        <v>-1</v>
      </c>
      <c r="EU51">
        <v>-1</v>
      </c>
      <c r="EV51">
        <v>-1</v>
      </c>
      <c r="EW51">
        <v>8.6999999999999993</v>
      </c>
      <c r="EX51">
        <v>8.6999999999999993</v>
      </c>
      <c r="EY51">
        <v>2</v>
      </c>
      <c r="EZ51">
        <v>455.73500000000001</v>
      </c>
      <c r="FA51">
        <v>536.08299999999997</v>
      </c>
      <c r="FB51">
        <v>34.445799999999998</v>
      </c>
      <c r="FC51">
        <v>31.863700000000001</v>
      </c>
      <c r="FD51">
        <v>29.9999</v>
      </c>
      <c r="FE51">
        <v>31.327400000000001</v>
      </c>
      <c r="FF51">
        <v>31.3659</v>
      </c>
      <c r="FG51">
        <v>20.3917</v>
      </c>
      <c r="FH51">
        <v>0</v>
      </c>
      <c r="FI51">
        <v>100</v>
      </c>
      <c r="FJ51">
        <v>-999.9</v>
      </c>
      <c r="FK51">
        <v>400</v>
      </c>
      <c r="FL51">
        <v>30.581800000000001</v>
      </c>
      <c r="FM51">
        <v>101.479</v>
      </c>
      <c r="FN51">
        <v>100.85</v>
      </c>
    </row>
    <row r="52" spans="1:170" x14ac:dyDescent="0.25">
      <c r="A52">
        <v>36</v>
      </c>
      <c r="B52">
        <v>1604005967.5999999</v>
      </c>
      <c r="C52">
        <v>5171.5999999046298</v>
      </c>
      <c r="D52" t="s">
        <v>463</v>
      </c>
      <c r="E52" t="s">
        <v>464</v>
      </c>
      <c r="F52" t="s">
        <v>465</v>
      </c>
      <c r="G52" t="s">
        <v>385</v>
      </c>
      <c r="H52">
        <v>1604005959.8499999</v>
      </c>
      <c r="I52">
        <f t="shared" si="43"/>
        <v>5.8682311455369052E-3</v>
      </c>
      <c r="J52">
        <f t="shared" si="44"/>
        <v>15.328989865014814</v>
      </c>
      <c r="K52">
        <f t="shared" si="45"/>
        <v>378.97016666666701</v>
      </c>
      <c r="L52">
        <f t="shared" si="46"/>
        <v>269.71301581323718</v>
      </c>
      <c r="M52">
        <f t="shared" si="47"/>
        <v>27.396526387692486</v>
      </c>
      <c r="N52">
        <f t="shared" si="48"/>
        <v>38.494494379243832</v>
      </c>
      <c r="O52">
        <f t="shared" si="49"/>
        <v>0.2629955454298587</v>
      </c>
      <c r="P52">
        <f t="shared" si="50"/>
        <v>2.9575842560652807</v>
      </c>
      <c r="Q52">
        <f t="shared" si="51"/>
        <v>0.25065969763371865</v>
      </c>
      <c r="R52">
        <f t="shared" si="52"/>
        <v>0.15772241137460646</v>
      </c>
      <c r="S52">
        <f t="shared" si="53"/>
        <v>214.76684071740002</v>
      </c>
      <c r="T52">
        <f t="shared" si="54"/>
        <v>35.200503347017403</v>
      </c>
      <c r="U52">
        <f t="shared" si="55"/>
        <v>35.006423333333302</v>
      </c>
      <c r="V52">
        <f t="shared" si="56"/>
        <v>5.6503808043736434</v>
      </c>
      <c r="W52">
        <f t="shared" si="57"/>
        <v>58.315710642046966</v>
      </c>
      <c r="X52">
        <f t="shared" si="58"/>
        <v>3.3780392905615586</v>
      </c>
      <c r="Y52">
        <f t="shared" si="59"/>
        <v>5.7926744840624727</v>
      </c>
      <c r="Z52">
        <f t="shared" si="60"/>
        <v>2.2723415138120848</v>
      </c>
      <c r="AA52">
        <f t="shared" si="61"/>
        <v>-258.78899351817751</v>
      </c>
      <c r="AB52">
        <f t="shared" si="62"/>
        <v>71.733043171956623</v>
      </c>
      <c r="AC52">
        <f t="shared" si="63"/>
        <v>5.6770674029519705</v>
      </c>
      <c r="AD52">
        <f t="shared" si="64"/>
        <v>33.387957774131095</v>
      </c>
      <c r="AE52">
        <v>4</v>
      </c>
      <c r="AF52">
        <v>1</v>
      </c>
      <c r="AG52">
        <f t="shared" si="65"/>
        <v>1</v>
      </c>
      <c r="AH52">
        <f t="shared" si="66"/>
        <v>0</v>
      </c>
      <c r="AI52">
        <f t="shared" si="67"/>
        <v>52252.293819974097</v>
      </c>
      <c r="AJ52" t="s">
        <v>286</v>
      </c>
      <c r="AK52">
        <v>715.47692307692296</v>
      </c>
      <c r="AL52">
        <v>3262.08</v>
      </c>
      <c r="AM52">
        <f t="shared" si="68"/>
        <v>2546.603076923077</v>
      </c>
      <c r="AN52">
        <f t="shared" si="69"/>
        <v>0.78066849277855754</v>
      </c>
      <c r="AO52">
        <v>-0.57774747981622299</v>
      </c>
      <c r="AP52" t="s">
        <v>466</v>
      </c>
      <c r="AQ52">
        <v>975.38599999999997</v>
      </c>
      <c r="AR52">
        <v>5.72</v>
      </c>
      <c r="AS52">
        <f t="shared" si="70"/>
        <v>-169.52202797202798</v>
      </c>
      <c r="AT52">
        <v>0.5</v>
      </c>
      <c r="AU52">
        <f t="shared" si="71"/>
        <v>1095.878251852844</v>
      </c>
      <c r="AV52">
        <f t="shared" si="72"/>
        <v>15.328989865014814</v>
      </c>
      <c r="AW52">
        <f t="shared" si="73"/>
        <v>-92887.751832267473</v>
      </c>
      <c r="AX52">
        <f t="shared" si="74"/>
        <v>0.76223776223776218</v>
      </c>
      <c r="AY52">
        <f t="shared" si="75"/>
        <v>1.4515058874411365E-2</v>
      </c>
      <c r="AZ52">
        <f t="shared" si="76"/>
        <v>569.29370629370635</v>
      </c>
      <c r="BA52" t="s">
        <v>467</v>
      </c>
      <c r="BB52">
        <v>1.36</v>
      </c>
      <c r="BC52">
        <f t="shared" si="77"/>
        <v>4.3599999999999994</v>
      </c>
      <c r="BD52">
        <f t="shared" si="78"/>
        <v>-222.40045871559636</v>
      </c>
      <c r="BE52">
        <f t="shared" si="79"/>
        <v>0.99866287200372938</v>
      </c>
      <c r="BF52">
        <f t="shared" si="80"/>
        <v>1.3661944934560479</v>
      </c>
      <c r="BG52">
        <f t="shared" si="81"/>
        <v>1.2787073217293383</v>
      </c>
      <c r="BH52">
        <f t="shared" si="82"/>
        <v>1299.992</v>
      </c>
      <c r="BI52">
        <f t="shared" si="83"/>
        <v>1095.878251852844</v>
      </c>
      <c r="BJ52">
        <f t="shared" si="84"/>
        <v>0.8429884582773155</v>
      </c>
      <c r="BK52">
        <f t="shared" si="85"/>
        <v>0.19597691655463129</v>
      </c>
      <c r="BL52">
        <v>6</v>
      </c>
      <c r="BM52">
        <v>0.5</v>
      </c>
      <c r="BN52" t="s">
        <v>289</v>
      </c>
      <c r="BO52">
        <v>2</v>
      </c>
      <c r="BP52">
        <v>1604005959.8499999</v>
      </c>
      <c r="BQ52">
        <v>378.97016666666701</v>
      </c>
      <c r="BR52">
        <v>400.0333</v>
      </c>
      <c r="BS52">
        <v>33.256083333333301</v>
      </c>
      <c r="BT52">
        <v>26.4484933333333</v>
      </c>
      <c r="BU52">
        <v>377.391166666667</v>
      </c>
      <c r="BV52">
        <v>32.952106666666701</v>
      </c>
      <c r="BW52">
        <v>500.00749999999999</v>
      </c>
      <c r="BX52">
        <v>101.528866666667</v>
      </c>
      <c r="BY52">
        <v>4.7715779999999999E-2</v>
      </c>
      <c r="BZ52">
        <v>35.456303333333302</v>
      </c>
      <c r="CA52">
        <v>35.006423333333302</v>
      </c>
      <c r="CB52">
        <v>999.9</v>
      </c>
      <c r="CC52">
        <v>0</v>
      </c>
      <c r="CD52">
        <v>0</v>
      </c>
      <c r="CE52">
        <v>10007.686</v>
      </c>
      <c r="CF52">
        <v>0</v>
      </c>
      <c r="CG52">
        <v>290.35693333333302</v>
      </c>
      <c r="CH52">
        <v>1299.992</v>
      </c>
      <c r="CI52">
        <v>0.90000023333333301</v>
      </c>
      <c r="CJ52">
        <v>9.9999779999999996E-2</v>
      </c>
      <c r="CK52">
        <v>0</v>
      </c>
      <c r="CL52">
        <v>975.96900000000005</v>
      </c>
      <c r="CM52">
        <v>4.9993800000000004</v>
      </c>
      <c r="CN52">
        <v>12842.246666666701</v>
      </c>
      <c r="CO52">
        <v>10363.959999999999</v>
      </c>
      <c r="CP52">
        <v>47.320533333333302</v>
      </c>
      <c r="CQ52">
        <v>49.358199999999997</v>
      </c>
      <c r="CR52">
        <v>47.933</v>
      </c>
      <c r="CS52">
        <v>49.378999999999998</v>
      </c>
      <c r="CT52">
        <v>49.637333333333302</v>
      </c>
      <c r="CU52">
        <v>1165.4929999999999</v>
      </c>
      <c r="CV52">
        <v>129.499</v>
      </c>
      <c r="CW52">
        <v>0</v>
      </c>
      <c r="CX52">
        <v>141.59999990463299</v>
      </c>
      <c r="CY52">
        <v>0</v>
      </c>
      <c r="CZ52">
        <v>975.38599999999997</v>
      </c>
      <c r="DA52">
        <v>-174.70105958815799</v>
      </c>
      <c r="DB52">
        <v>-2291.2444413251501</v>
      </c>
      <c r="DC52">
        <v>12835.157692307699</v>
      </c>
      <c r="DD52">
        <v>15</v>
      </c>
      <c r="DE52">
        <v>1604005305.5999999</v>
      </c>
      <c r="DF52" t="s">
        <v>444</v>
      </c>
      <c r="DG52">
        <v>1604005303.5999999</v>
      </c>
      <c r="DH52">
        <v>1604005305.5999999</v>
      </c>
      <c r="DI52">
        <v>3</v>
      </c>
      <c r="DJ52">
        <v>-4.9000000000000002E-2</v>
      </c>
      <c r="DK52">
        <v>0</v>
      </c>
      <c r="DL52">
        <v>1.579</v>
      </c>
      <c r="DM52">
        <v>0.30399999999999999</v>
      </c>
      <c r="DN52">
        <v>400</v>
      </c>
      <c r="DO52">
        <v>27</v>
      </c>
      <c r="DP52">
        <v>0.44</v>
      </c>
      <c r="DQ52">
        <v>0.16</v>
      </c>
      <c r="DR52">
        <v>15.3299415485276</v>
      </c>
      <c r="DS52">
        <v>-0.20061225969968999</v>
      </c>
      <c r="DT52">
        <v>2.1588746443588502E-2</v>
      </c>
      <c r="DU52">
        <v>1</v>
      </c>
      <c r="DV52">
        <v>-21.063133333333301</v>
      </c>
      <c r="DW52">
        <v>-2.8063181312547401E-2</v>
      </c>
      <c r="DX52">
        <v>1.8323579223381899E-2</v>
      </c>
      <c r="DY52">
        <v>1</v>
      </c>
      <c r="DZ52">
        <v>6.8075869999999998</v>
      </c>
      <c r="EA52">
        <v>0.76014193548386899</v>
      </c>
      <c r="EB52">
        <v>5.5049541333239103E-2</v>
      </c>
      <c r="EC52">
        <v>0</v>
      </c>
      <c r="ED52">
        <v>2</v>
      </c>
      <c r="EE52">
        <v>3</v>
      </c>
      <c r="EF52" t="s">
        <v>330</v>
      </c>
      <c r="EG52">
        <v>100</v>
      </c>
      <c r="EH52">
        <v>100</v>
      </c>
      <c r="EI52">
        <v>1.579</v>
      </c>
      <c r="EJ52">
        <v>0.3039</v>
      </c>
      <c r="EK52">
        <v>1.57899999999995</v>
      </c>
      <c r="EL52">
        <v>0</v>
      </c>
      <c r="EM52">
        <v>0</v>
      </c>
      <c r="EN52">
        <v>0</v>
      </c>
      <c r="EO52">
        <v>0.30398000000000303</v>
      </c>
      <c r="EP52">
        <v>0</v>
      </c>
      <c r="EQ52">
        <v>0</v>
      </c>
      <c r="ER52">
        <v>0</v>
      </c>
      <c r="ES52">
        <v>-1</v>
      </c>
      <c r="ET52">
        <v>-1</v>
      </c>
      <c r="EU52">
        <v>-1</v>
      </c>
      <c r="EV52">
        <v>-1</v>
      </c>
      <c r="EW52">
        <v>11.1</v>
      </c>
      <c r="EX52">
        <v>11</v>
      </c>
      <c r="EY52">
        <v>2</v>
      </c>
      <c r="EZ52">
        <v>477.35</v>
      </c>
      <c r="FA52">
        <v>539.35900000000004</v>
      </c>
      <c r="FB52">
        <v>34.4529</v>
      </c>
      <c r="FC52">
        <v>31.703600000000002</v>
      </c>
      <c r="FD52">
        <v>29.999500000000001</v>
      </c>
      <c r="FE52">
        <v>31.2377</v>
      </c>
      <c r="FF52">
        <v>31.276499999999999</v>
      </c>
      <c r="FG52">
        <v>20.317599999999999</v>
      </c>
      <c r="FH52">
        <v>0</v>
      </c>
      <c r="FI52">
        <v>100</v>
      </c>
      <c r="FJ52">
        <v>-999.9</v>
      </c>
      <c r="FK52">
        <v>400</v>
      </c>
      <c r="FL52">
        <v>30.581800000000001</v>
      </c>
      <c r="FM52">
        <v>101.517</v>
      </c>
      <c r="FN52">
        <v>100.896</v>
      </c>
    </row>
    <row r="53" spans="1:170" x14ac:dyDescent="0.25">
      <c r="A53">
        <v>37</v>
      </c>
      <c r="B53">
        <v>1604006080.0999999</v>
      </c>
      <c r="C53">
        <v>5284.0999999046298</v>
      </c>
      <c r="D53" t="s">
        <v>468</v>
      </c>
      <c r="E53" t="s">
        <v>469</v>
      </c>
      <c r="F53" t="s">
        <v>465</v>
      </c>
      <c r="G53" t="s">
        <v>385</v>
      </c>
      <c r="H53">
        <v>1604006072.3499999</v>
      </c>
      <c r="I53">
        <f t="shared" si="43"/>
        <v>6.2946922827525776E-3</v>
      </c>
      <c r="J53">
        <f t="shared" si="44"/>
        <v>16.499404059661991</v>
      </c>
      <c r="K53">
        <f t="shared" si="45"/>
        <v>377.32473333333297</v>
      </c>
      <c r="L53">
        <f t="shared" si="46"/>
        <v>278.50991792256065</v>
      </c>
      <c r="M53">
        <f t="shared" si="47"/>
        <v>28.288747716492761</v>
      </c>
      <c r="N53">
        <f t="shared" si="48"/>
        <v>38.325544268148718</v>
      </c>
      <c r="O53">
        <f t="shared" si="49"/>
        <v>0.31580194935814959</v>
      </c>
      <c r="P53">
        <f t="shared" si="50"/>
        <v>2.954642632050271</v>
      </c>
      <c r="Q53">
        <f t="shared" si="51"/>
        <v>0.29817663119216953</v>
      </c>
      <c r="R53">
        <f t="shared" si="52"/>
        <v>0.18786193792403105</v>
      </c>
      <c r="S53">
        <f t="shared" si="53"/>
        <v>214.77172554380061</v>
      </c>
      <c r="T53">
        <f t="shared" si="54"/>
        <v>34.958445419014581</v>
      </c>
      <c r="U53">
        <f t="shared" si="55"/>
        <v>34.339116666666698</v>
      </c>
      <c r="V53">
        <f t="shared" si="56"/>
        <v>5.444913499233631</v>
      </c>
      <c r="W53">
        <f t="shared" si="57"/>
        <v>59.020733864017828</v>
      </c>
      <c r="X53">
        <f t="shared" si="58"/>
        <v>3.3939678254646393</v>
      </c>
      <c r="Y53">
        <f t="shared" si="59"/>
        <v>5.7504670024677251</v>
      </c>
      <c r="Z53">
        <f t="shared" si="60"/>
        <v>2.0509456737689917</v>
      </c>
      <c r="AA53">
        <f t="shared" si="61"/>
        <v>-277.59592966938868</v>
      </c>
      <c r="AB53">
        <f t="shared" si="62"/>
        <v>156.86204147098664</v>
      </c>
      <c r="AC53">
        <f t="shared" si="63"/>
        <v>12.378395917368042</v>
      </c>
      <c r="AD53">
        <f t="shared" si="64"/>
        <v>106.41623326276661</v>
      </c>
      <c r="AE53">
        <v>0</v>
      </c>
      <c r="AF53">
        <v>0</v>
      </c>
      <c r="AG53">
        <f t="shared" si="65"/>
        <v>1</v>
      </c>
      <c r="AH53">
        <f t="shared" si="66"/>
        <v>0</v>
      </c>
      <c r="AI53">
        <f t="shared" si="67"/>
        <v>52191.058246183064</v>
      </c>
      <c r="AJ53" t="s">
        <v>286</v>
      </c>
      <c r="AK53">
        <v>715.47692307692296</v>
      </c>
      <c r="AL53">
        <v>3262.08</v>
      </c>
      <c r="AM53">
        <f t="shared" si="68"/>
        <v>2546.603076923077</v>
      </c>
      <c r="AN53">
        <f t="shared" si="69"/>
        <v>0.78066849277855754</v>
      </c>
      <c r="AO53">
        <v>-0.57774747981622299</v>
      </c>
      <c r="AP53" t="s">
        <v>470</v>
      </c>
      <c r="AQ53">
        <v>683.87620000000004</v>
      </c>
      <c r="AR53">
        <v>333.57</v>
      </c>
      <c r="AS53">
        <f t="shared" si="70"/>
        <v>-1.0501729771861981</v>
      </c>
      <c r="AT53">
        <v>0.5</v>
      </c>
      <c r="AU53">
        <f t="shared" si="71"/>
        <v>1095.9032518528429</v>
      </c>
      <c r="AV53">
        <f t="shared" si="72"/>
        <v>16.499404059661991</v>
      </c>
      <c r="AW53">
        <f t="shared" si="73"/>
        <v>-575.44399035316792</v>
      </c>
      <c r="AX53">
        <f t="shared" si="74"/>
        <v>0.98704919507149924</v>
      </c>
      <c r="AY53">
        <f t="shared" si="75"/>
        <v>1.5582718192145052E-2</v>
      </c>
      <c r="AZ53">
        <f t="shared" si="76"/>
        <v>8.7792966993434653</v>
      </c>
      <c r="BA53" t="s">
        <v>471</v>
      </c>
      <c r="BB53">
        <v>4.32</v>
      </c>
      <c r="BC53">
        <f t="shared" si="77"/>
        <v>329.25</v>
      </c>
      <c r="BD53">
        <f t="shared" si="78"/>
        <v>-1.0639520121488233</v>
      </c>
      <c r="BE53">
        <f t="shared" si="79"/>
        <v>0.89893362310299096</v>
      </c>
      <c r="BF53">
        <f t="shared" si="80"/>
        <v>0.91725543275747856</v>
      </c>
      <c r="BG53">
        <f t="shared" si="81"/>
        <v>1.1499671961200801</v>
      </c>
      <c r="BH53">
        <f t="shared" si="82"/>
        <v>1300.0216666666699</v>
      </c>
      <c r="BI53">
        <f t="shared" si="83"/>
        <v>1095.9032518528429</v>
      </c>
      <c r="BJ53">
        <f t="shared" si="84"/>
        <v>0.84298845161773461</v>
      </c>
      <c r="BK53">
        <f t="shared" si="85"/>
        <v>0.19597690323546918</v>
      </c>
      <c r="BL53">
        <v>6</v>
      </c>
      <c r="BM53">
        <v>0.5</v>
      </c>
      <c r="BN53" t="s">
        <v>289</v>
      </c>
      <c r="BO53">
        <v>2</v>
      </c>
      <c r="BP53">
        <v>1604006072.3499999</v>
      </c>
      <c r="BQ53">
        <v>377.32473333333297</v>
      </c>
      <c r="BR53">
        <v>399.97390000000001</v>
      </c>
      <c r="BS53">
        <v>33.414476666666701</v>
      </c>
      <c r="BT53">
        <v>26.113340000000001</v>
      </c>
      <c r="BU53">
        <v>375.74573333333302</v>
      </c>
      <c r="BV53">
        <v>33.110496666666698</v>
      </c>
      <c r="BW53">
        <v>500.00639999999999</v>
      </c>
      <c r="BX53">
        <v>101.525866666667</v>
      </c>
      <c r="BY53">
        <v>4.5911916666666698E-2</v>
      </c>
      <c r="BZ53">
        <v>35.323869999999999</v>
      </c>
      <c r="CA53">
        <v>34.339116666666698</v>
      </c>
      <c r="CB53">
        <v>999.9</v>
      </c>
      <c r="CC53">
        <v>0</v>
      </c>
      <c r="CD53">
        <v>0</v>
      </c>
      <c r="CE53">
        <v>9991.2919999999995</v>
      </c>
      <c r="CF53">
        <v>0</v>
      </c>
      <c r="CG53">
        <v>135.15228666666701</v>
      </c>
      <c r="CH53">
        <v>1300.0216666666699</v>
      </c>
      <c r="CI53">
        <v>0.9</v>
      </c>
      <c r="CJ53">
        <v>0.1</v>
      </c>
      <c r="CK53">
        <v>0</v>
      </c>
      <c r="CL53">
        <v>683.70383333333302</v>
      </c>
      <c r="CM53">
        <v>4.9993800000000004</v>
      </c>
      <c r="CN53">
        <v>9180.2326666666704</v>
      </c>
      <c r="CO53">
        <v>10364.1833333333</v>
      </c>
      <c r="CP53">
        <v>46.697566666666603</v>
      </c>
      <c r="CQ53">
        <v>48.785133333333299</v>
      </c>
      <c r="CR53">
        <v>47.258166666666703</v>
      </c>
      <c r="CS53">
        <v>48.764466666666699</v>
      </c>
      <c r="CT53">
        <v>49.039266666666698</v>
      </c>
      <c r="CU53">
        <v>1165.52</v>
      </c>
      <c r="CV53">
        <v>129.50166666666701</v>
      </c>
      <c r="CW53">
        <v>0</v>
      </c>
      <c r="CX53">
        <v>111.69999980926499</v>
      </c>
      <c r="CY53">
        <v>0</v>
      </c>
      <c r="CZ53">
        <v>683.87620000000004</v>
      </c>
      <c r="DA53">
        <v>17.0787692419057</v>
      </c>
      <c r="DB53">
        <v>852.73077091524999</v>
      </c>
      <c r="DC53">
        <v>9187.3796000000002</v>
      </c>
      <c r="DD53">
        <v>15</v>
      </c>
      <c r="DE53">
        <v>1604005305.5999999</v>
      </c>
      <c r="DF53" t="s">
        <v>444</v>
      </c>
      <c r="DG53">
        <v>1604005303.5999999</v>
      </c>
      <c r="DH53">
        <v>1604005305.5999999</v>
      </c>
      <c r="DI53">
        <v>3</v>
      </c>
      <c r="DJ53">
        <v>-4.9000000000000002E-2</v>
      </c>
      <c r="DK53">
        <v>0</v>
      </c>
      <c r="DL53">
        <v>1.579</v>
      </c>
      <c r="DM53">
        <v>0.30399999999999999</v>
      </c>
      <c r="DN53">
        <v>400</v>
      </c>
      <c r="DO53">
        <v>27</v>
      </c>
      <c r="DP53">
        <v>0.44</v>
      </c>
      <c r="DQ53">
        <v>0.16</v>
      </c>
      <c r="DR53">
        <v>16.499988829774502</v>
      </c>
      <c r="DS53">
        <v>0.38821058516028401</v>
      </c>
      <c r="DT53">
        <v>3.9869265644248003E-2</v>
      </c>
      <c r="DU53">
        <v>1</v>
      </c>
      <c r="DV53">
        <v>-22.6460233333333</v>
      </c>
      <c r="DW53">
        <v>-0.83838487208008405</v>
      </c>
      <c r="DX53">
        <v>7.0865636634094897E-2</v>
      </c>
      <c r="DY53">
        <v>0</v>
      </c>
      <c r="DZ53">
        <v>7.2927353333333302</v>
      </c>
      <c r="EA53">
        <v>1.0920186874305</v>
      </c>
      <c r="EB53">
        <v>7.9034476305526902E-2</v>
      </c>
      <c r="EC53">
        <v>0</v>
      </c>
      <c r="ED53">
        <v>1</v>
      </c>
      <c r="EE53">
        <v>3</v>
      </c>
      <c r="EF53" t="s">
        <v>308</v>
      </c>
      <c r="EG53">
        <v>100</v>
      </c>
      <c r="EH53">
        <v>100</v>
      </c>
      <c r="EI53">
        <v>1.579</v>
      </c>
      <c r="EJ53">
        <v>0.30399999999999999</v>
      </c>
      <c r="EK53">
        <v>1.57899999999995</v>
      </c>
      <c r="EL53">
        <v>0</v>
      </c>
      <c r="EM53">
        <v>0</v>
      </c>
      <c r="EN53">
        <v>0</v>
      </c>
      <c r="EO53">
        <v>0.30398000000000303</v>
      </c>
      <c r="EP53">
        <v>0</v>
      </c>
      <c r="EQ53">
        <v>0</v>
      </c>
      <c r="ER53">
        <v>0</v>
      </c>
      <c r="ES53">
        <v>-1</v>
      </c>
      <c r="ET53">
        <v>-1</v>
      </c>
      <c r="EU53">
        <v>-1</v>
      </c>
      <c r="EV53">
        <v>-1</v>
      </c>
      <c r="EW53">
        <v>12.9</v>
      </c>
      <c r="EX53">
        <v>12.9</v>
      </c>
      <c r="EY53">
        <v>2</v>
      </c>
      <c r="EZ53">
        <v>487.74799999999999</v>
      </c>
      <c r="FA53">
        <v>540.36900000000003</v>
      </c>
      <c r="FB53">
        <v>34.404699999999998</v>
      </c>
      <c r="FC53">
        <v>31.535799999999998</v>
      </c>
      <c r="FD53">
        <v>29.999700000000001</v>
      </c>
      <c r="FE53">
        <v>31.1067</v>
      </c>
      <c r="FF53">
        <v>31.152000000000001</v>
      </c>
      <c r="FG53">
        <v>20.3261</v>
      </c>
      <c r="FH53">
        <v>0</v>
      </c>
      <c r="FI53">
        <v>100</v>
      </c>
      <c r="FJ53">
        <v>-999.9</v>
      </c>
      <c r="FK53">
        <v>400</v>
      </c>
      <c r="FL53">
        <v>30.581800000000001</v>
      </c>
      <c r="FM53">
        <v>101.54600000000001</v>
      </c>
      <c r="FN53">
        <v>100.922</v>
      </c>
    </row>
    <row r="54" spans="1:170" x14ac:dyDescent="0.25">
      <c r="A54">
        <v>38</v>
      </c>
      <c r="B54">
        <v>1604006230.5999999</v>
      </c>
      <c r="C54">
        <v>5434.5999999046298</v>
      </c>
      <c r="D54" t="s">
        <v>472</v>
      </c>
      <c r="E54" t="s">
        <v>473</v>
      </c>
      <c r="F54" t="s">
        <v>474</v>
      </c>
      <c r="G54" t="s">
        <v>337</v>
      </c>
      <c r="H54">
        <v>1604006222.8499999</v>
      </c>
      <c r="I54">
        <f t="shared" si="43"/>
        <v>3.0226349466999881E-3</v>
      </c>
      <c r="J54">
        <f t="shared" si="44"/>
        <v>10.348131818157492</v>
      </c>
      <c r="K54">
        <f t="shared" si="45"/>
        <v>386.10719999999998</v>
      </c>
      <c r="L54">
        <f t="shared" si="46"/>
        <v>212.76940181344406</v>
      </c>
      <c r="M54">
        <f t="shared" si="47"/>
        <v>21.612840392034375</v>
      </c>
      <c r="N54">
        <f t="shared" si="48"/>
        <v>39.22026953448912</v>
      </c>
      <c r="O54">
        <f t="shared" si="49"/>
        <v>0.10563598219144614</v>
      </c>
      <c r="P54">
        <f t="shared" si="50"/>
        <v>2.957145208667038</v>
      </c>
      <c r="Q54">
        <f t="shared" si="51"/>
        <v>0.10358350631687616</v>
      </c>
      <c r="R54">
        <f t="shared" si="52"/>
        <v>6.4920776706458821E-2</v>
      </c>
      <c r="S54">
        <f t="shared" si="53"/>
        <v>214.77383337934333</v>
      </c>
      <c r="T54">
        <f t="shared" si="54"/>
        <v>35.986883773966383</v>
      </c>
      <c r="U54">
        <f t="shared" si="55"/>
        <v>35.477036666666699</v>
      </c>
      <c r="V54">
        <f t="shared" si="56"/>
        <v>5.7993066610179094</v>
      </c>
      <c r="W54">
        <f t="shared" si="57"/>
        <v>50.990198680278723</v>
      </c>
      <c r="X54">
        <f t="shared" si="58"/>
        <v>2.9630183323045949</v>
      </c>
      <c r="Y54">
        <f t="shared" si="59"/>
        <v>5.8109566328294964</v>
      </c>
      <c r="Z54">
        <f t="shared" si="60"/>
        <v>2.8362883287133145</v>
      </c>
      <c r="AA54">
        <f t="shared" si="61"/>
        <v>-133.29820114946946</v>
      </c>
      <c r="AB54">
        <f t="shared" si="62"/>
        <v>5.7983095262485218</v>
      </c>
      <c r="AC54">
        <f t="shared" si="63"/>
        <v>0.46013501001582724</v>
      </c>
      <c r="AD54">
        <f t="shared" si="64"/>
        <v>87.734076766138202</v>
      </c>
      <c r="AE54">
        <v>31</v>
      </c>
      <c r="AF54">
        <v>6</v>
      </c>
      <c r="AG54">
        <f t="shared" si="65"/>
        <v>1</v>
      </c>
      <c r="AH54">
        <f t="shared" si="66"/>
        <v>0</v>
      </c>
      <c r="AI54">
        <f t="shared" si="67"/>
        <v>52230.254588689502</v>
      </c>
      <c r="AJ54" t="s">
        <v>286</v>
      </c>
      <c r="AK54">
        <v>715.47692307692296</v>
      </c>
      <c r="AL54">
        <v>3262.08</v>
      </c>
      <c r="AM54">
        <f t="shared" si="68"/>
        <v>2546.603076923077</v>
      </c>
      <c r="AN54">
        <f t="shared" si="69"/>
        <v>0.78066849277855754</v>
      </c>
      <c r="AO54">
        <v>-0.57774747981622299</v>
      </c>
      <c r="AP54" t="s">
        <v>475</v>
      </c>
      <c r="AQ54">
        <v>580.69153846153802</v>
      </c>
      <c r="AR54">
        <v>4.47</v>
      </c>
      <c r="AS54">
        <f t="shared" si="70"/>
        <v>-128.90862157976244</v>
      </c>
      <c r="AT54">
        <v>0.5</v>
      </c>
      <c r="AU54">
        <f t="shared" si="71"/>
        <v>1095.9129308567169</v>
      </c>
      <c r="AV54">
        <f t="shared" si="72"/>
        <v>10.348131818157492</v>
      </c>
      <c r="AW54">
        <f t="shared" si="73"/>
        <v>-70636.312644088437</v>
      </c>
      <c r="AX54">
        <f t="shared" si="74"/>
        <v>0.71588366890380306</v>
      </c>
      <c r="AY54">
        <f t="shared" si="75"/>
        <v>9.9696599888027034E-3</v>
      </c>
      <c r="AZ54">
        <f t="shared" si="76"/>
        <v>728.77181208053696</v>
      </c>
      <c r="BA54" t="s">
        <v>476</v>
      </c>
      <c r="BB54">
        <v>1.27</v>
      </c>
      <c r="BC54">
        <f t="shared" si="77"/>
        <v>3.1999999999999997</v>
      </c>
      <c r="BD54">
        <f t="shared" si="78"/>
        <v>-180.06923076923064</v>
      </c>
      <c r="BE54">
        <f t="shared" si="79"/>
        <v>0.99901864874065038</v>
      </c>
      <c r="BF54">
        <f t="shared" si="80"/>
        <v>0.81043027818619051</v>
      </c>
      <c r="BG54">
        <f t="shared" si="81"/>
        <v>1.2791981716820959</v>
      </c>
      <c r="BH54">
        <f t="shared" si="82"/>
        <v>1300.0329999999999</v>
      </c>
      <c r="BI54">
        <f t="shared" si="83"/>
        <v>1095.9129308567169</v>
      </c>
      <c r="BJ54">
        <f t="shared" si="84"/>
        <v>0.84298854787279787</v>
      </c>
      <c r="BK54">
        <f t="shared" si="85"/>
        <v>0.1959770957455958</v>
      </c>
      <c r="BL54">
        <v>6</v>
      </c>
      <c r="BM54">
        <v>0.5</v>
      </c>
      <c r="BN54" t="s">
        <v>289</v>
      </c>
      <c r="BO54">
        <v>2</v>
      </c>
      <c r="BP54">
        <v>1604006222.8499999</v>
      </c>
      <c r="BQ54">
        <v>386.10719999999998</v>
      </c>
      <c r="BR54">
        <v>399.92489999999998</v>
      </c>
      <c r="BS54">
        <v>29.16968</v>
      </c>
      <c r="BT54">
        <v>25.6484566666667</v>
      </c>
      <c r="BU54">
        <v>384.52820000000003</v>
      </c>
      <c r="BV54">
        <v>28.8657</v>
      </c>
      <c r="BW54">
        <v>500.01923333333298</v>
      </c>
      <c r="BX54">
        <v>101.53400000000001</v>
      </c>
      <c r="BY54">
        <v>4.4705433333333301E-2</v>
      </c>
      <c r="BZ54">
        <v>35.513406666666697</v>
      </c>
      <c r="CA54">
        <v>35.477036666666699</v>
      </c>
      <c r="CB54">
        <v>999.9</v>
      </c>
      <c r="CC54">
        <v>0</v>
      </c>
      <c r="CD54">
        <v>0</v>
      </c>
      <c r="CE54">
        <v>10004.688</v>
      </c>
      <c r="CF54">
        <v>0</v>
      </c>
      <c r="CG54">
        <v>699.06650000000002</v>
      </c>
      <c r="CH54">
        <v>1300.0329999999999</v>
      </c>
      <c r="CI54">
        <v>0.89999783333333305</v>
      </c>
      <c r="CJ54">
        <v>0.100002216666667</v>
      </c>
      <c r="CK54">
        <v>0</v>
      </c>
      <c r="CL54">
        <v>580.699166666667</v>
      </c>
      <c r="CM54">
        <v>4.9993800000000004</v>
      </c>
      <c r="CN54">
        <v>7745.0050000000001</v>
      </c>
      <c r="CO54">
        <v>10364.280000000001</v>
      </c>
      <c r="CP54">
        <v>46.061999999999998</v>
      </c>
      <c r="CQ54">
        <v>48.25</v>
      </c>
      <c r="CR54">
        <v>46.576700000000002</v>
      </c>
      <c r="CS54">
        <v>48.270666666666699</v>
      </c>
      <c r="CT54">
        <v>48.436999999999998</v>
      </c>
      <c r="CU54">
        <v>1165.5263333333301</v>
      </c>
      <c r="CV54">
        <v>129.50700000000001</v>
      </c>
      <c r="CW54">
        <v>0</v>
      </c>
      <c r="CX54">
        <v>149.59999990463299</v>
      </c>
      <c r="CY54">
        <v>0</v>
      </c>
      <c r="CZ54">
        <v>580.69153846153802</v>
      </c>
      <c r="DA54">
        <v>4.6543589691054699</v>
      </c>
      <c r="DB54">
        <v>241.04307675393099</v>
      </c>
      <c r="DC54">
        <v>7745.3773076923098</v>
      </c>
      <c r="DD54">
        <v>15</v>
      </c>
      <c r="DE54">
        <v>1604005305.5999999</v>
      </c>
      <c r="DF54" t="s">
        <v>444</v>
      </c>
      <c r="DG54">
        <v>1604005303.5999999</v>
      </c>
      <c r="DH54">
        <v>1604005305.5999999</v>
      </c>
      <c r="DI54">
        <v>3</v>
      </c>
      <c r="DJ54">
        <v>-4.9000000000000002E-2</v>
      </c>
      <c r="DK54">
        <v>0</v>
      </c>
      <c r="DL54">
        <v>1.579</v>
      </c>
      <c r="DM54">
        <v>0.30399999999999999</v>
      </c>
      <c r="DN54">
        <v>400</v>
      </c>
      <c r="DO54">
        <v>27</v>
      </c>
      <c r="DP54">
        <v>0.44</v>
      </c>
      <c r="DQ54">
        <v>0.16</v>
      </c>
      <c r="DR54">
        <v>10.325967703002799</v>
      </c>
      <c r="DS54">
        <v>1.4624869855714799</v>
      </c>
      <c r="DT54">
        <v>0.11310409902137999</v>
      </c>
      <c r="DU54">
        <v>0</v>
      </c>
      <c r="DV54">
        <v>-13.8177033333333</v>
      </c>
      <c r="DW54">
        <v>-2.1446843159065598</v>
      </c>
      <c r="DX54">
        <v>0.15755250444075899</v>
      </c>
      <c r="DY54">
        <v>0</v>
      </c>
      <c r="DZ54">
        <v>3.5212219999999999</v>
      </c>
      <c r="EA54">
        <v>1.3657361512791999</v>
      </c>
      <c r="EB54">
        <v>9.8805912792032199E-2</v>
      </c>
      <c r="EC54">
        <v>0</v>
      </c>
      <c r="ED54">
        <v>0</v>
      </c>
      <c r="EE54">
        <v>3</v>
      </c>
      <c r="EF54" t="s">
        <v>298</v>
      </c>
      <c r="EG54">
        <v>100</v>
      </c>
      <c r="EH54">
        <v>100</v>
      </c>
      <c r="EI54">
        <v>1.579</v>
      </c>
      <c r="EJ54">
        <v>0.30399999999999999</v>
      </c>
      <c r="EK54">
        <v>1.57899999999995</v>
      </c>
      <c r="EL54">
        <v>0</v>
      </c>
      <c r="EM54">
        <v>0</v>
      </c>
      <c r="EN54">
        <v>0</v>
      </c>
      <c r="EO54">
        <v>0.30398000000000303</v>
      </c>
      <c r="EP54">
        <v>0</v>
      </c>
      <c r="EQ54">
        <v>0</v>
      </c>
      <c r="ER54">
        <v>0</v>
      </c>
      <c r="ES54">
        <v>-1</v>
      </c>
      <c r="ET54">
        <v>-1</v>
      </c>
      <c r="EU54">
        <v>-1</v>
      </c>
      <c r="EV54">
        <v>-1</v>
      </c>
      <c r="EW54">
        <v>15.4</v>
      </c>
      <c r="EX54">
        <v>15.4</v>
      </c>
      <c r="EY54">
        <v>2</v>
      </c>
      <c r="EZ54">
        <v>444.58100000000002</v>
      </c>
      <c r="FA54">
        <v>539.23900000000003</v>
      </c>
      <c r="FB54">
        <v>34.4251</v>
      </c>
      <c r="FC54">
        <v>31.340699999999998</v>
      </c>
      <c r="FD54">
        <v>29.999700000000001</v>
      </c>
      <c r="FE54">
        <v>30.9315</v>
      </c>
      <c r="FF54">
        <v>30.985800000000001</v>
      </c>
      <c r="FG54">
        <v>20.399999999999999</v>
      </c>
      <c r="FH54">
        <v>0</v>
      </c>
      <c r="FI54">
        <v>100</v>
      </c>
      <c r="FJ54">
        <v>-999.9</v>
      </c>
      <c r="FK54">
        <v>400</v>
      </c>
      <c r="FL54">
        <v>30.581800000000001</v>
      </c>
      <c r="FM54">
        <v>101.592</v>
      </c>
      <c r="FN54">
        <v>100.95</v>
      </c>
    </row>
    <row r="55" spans="1:170" x14ac:dyDescent="0.25">
      <c r="A55">
        <v>39</v>
      </c>
      <c r="B55">
        <v>1604006342.0999999</v>
      </c>
      <c r="C55">
        <v>5546.0999999046298</v>
      </c>
      <c r="D55" t="s">
        <v>477</v>
      </c>
      <c r="E55" t="s">
        <v>478</v>
      </c>
      <c r="F55" t="s">
        <v>474</v>
      </c>
      <c r="G55" t="s">
        <v>337</v>
      </c>
      <c r="H55">
        <v>1604006334.0999999</v>
      </c>
      <c r="I55">
        <f t="shared" si="43"/>
        <v>1.7316397767576429E-3</v>
      </c>
      <c r="J55">
        <f t="shared" si="44"/>
        <v>6.5722942297264373</v>
      </c>
      <c r="K55">
        <f t="shared" si="45"/>
        <v>391.247677419355</v>
      </c>
      <c r="L55">
        <f t="shared" si="46"/>
        <v>187.18094947009959</v>
      </c>
      <c r="M55">
        <f t="shared" si="47"/>
        <v>19.012738508370877</v>
      </c>
      <c r="N55">
        <f t="shared" si="48"/>
        <v>39.740634951581427</v>
      </c>
      <c r="O55">
        <f t="shared" si="49"/>
        <v>5.595616504161418E-2</v>
      </c>
      <c r="P55">
        <f t="shared" si="50"/>
        <v>2.9564909994862352</v>
      </c>
      <c r="Q55">
        <f t="shared" si="51"/>
        <v>5.5374402829913093E-2</v>
      </c>
      <c r="R55">
        <f t="shared" si="52"/>
        <v>3.4660766652042492E-2</v>
      </c>
      <c r="S55">
        <f t="shared" si="53"/>
        <v>214.77114269600168</v>
      </c>
      <c r="T55">
        <f t="shared" si="54"/>
        <v>36.306362936184982</v>
      </c>
      <c r="U55">
        <f t="shared" si="55"/>
        <v>35.549651612903197</v>
      </c>
      <c r="V55">
        <f t="shared" si="56"/>
        <v>5.8225867721757023</v>
      </c>
      <c r="W55">
        <f t="shared" si="57"/>
        <v>47.883720710912726</v>
      </c>
      <c r="X55">
        <f t="shared" si="58"/>
        <v>2.7807328326480172</v>
      </c>
      <c r="Y55">
        <f t="shared" si="59"/>
        <v>5.8072614060968046</v>
      </c>
      <c r="Z55">
        <f t="shared" si="60"/>
        <v>3.0418539395276851</v>
      </c>
      <c r="AA55">
        <f t="shared" si="61"/>
        <v>-76.365314155012058</v>
      </c>
      <c r="AB55">
        <f t="shared" si="62"/>
        <v>-7.6147450849674287</v>
      </c>
      <c r="AC55">
        <f t="shared" si="63"/>
        <v>-0.60459469189733317</v>
      </c>
      <c r="AD55">
        <f t="shared" si="64"/>
        <v>130.18648876412485</v>
      </c>
      <c r="AE55">
        <v>0</v>
      </c>
      <c r="AF55">
        <v>0</v>
      </c>
      <c r="AG55">
        <f t="shared" si="65"/>
        <v>1</v>
      </c>
      <c r="AH55">
        <f t="shared" si="66"/>
        <v>0</v>
      </c>
      <c r="AI55">
        <f t="shared" si="67"/>
        <v>52213.476705803259</v>
      </c>
      <c r="AJ55" t="s">
        <v>286</v>
      </c>
      <c r="AK55">
        <v>715.47692307692296</v>
      </c>
      <c r="AL55">
        <v>3262.08</v>
      </c>
      <c r="AM55">
        <f t="shared" si="68"/>
        <v>2546.603076923077</v>
      </c>
      <c r="AN55">
        <f t="shared" si="69"/>
        <v>0.78066849277855754</v>
      </c>
      <c r="AO55">
        <v>-0.57774747981622299</v>
      </c>
      <c r="AP55" t="s">
        <v>479</v>
      </c>
      <c r="AQ55">
        <v>531.46380769230802</v>
      </c>
      <c r="AR55">
        <v>581.28</v>
      </c>
      <c r="AS55">
        <f t="shared" si="70"/>
        <v>8.5700853818627798E-2</v>
      </c>
      <c r="AT55">
        <v>0.5</v>
      </c>
      <c r="AU55">
        <f t="shared" si="71"/>
        <v>1095.9004654049438</v>
      </c>
      <c r="AV55">
        <f t="shared" si="72"/>
        <v>6.5722942297264373</v>
      </c>
      <c r="AW55">
        <f t="shared" si="73"/>
        <v>46.959802792717632</v>
      </c>
      <c r="AX55">
        <f t="shared" si="74"/>
        <v>0.997677539223782</v>
      </c>
      <c r="AY55">
        <f t="shared" si="75"/>
        <v>6.5243532010917284E-3</v>
      </c>
      <c r="AZ55">
        <f t="shared" si="76"/>
        <v>4.6118909991742365</v>
      </c>
      <c r="BA55" t="s">
        <v>480</v>
      </c>
      <c r="BB55">
        <v>1.35</v>
      </c>
      <c r="BC55">
        <f t="shared" si="77"/>
        <v>579.92999999999995</v>
      </c>
      <c r="BD55">
        <f t="shared" si="78"/>
        <v>8.5900354021505962E-2</v>
      </c>
      <c r="BE55">
        <f t="shared" si="79"/>
        <v>0.82214718789964214</v>
      </c>
      <c r="BF55">
        <f t="shared" si="80"/>
        <v>-0.37121709772091288</v>
      </c>
      <c r="BG55">
        <f t="shared" si="81"/>
        <v>1.0526964426820162</v>
      </c>
      <c r="BH55">
        <f t="shared" si="82"/>
        <v>1300.0183870967701</v>
      </c>
      <c r="BI55">
        <f t="shared" si="83"/>
        <v>1095.9004654049438</v>
      </c>
      <c r="BJ55">
        <f t="shared" si="84"/>
        <v>0.84298843484232022</v>
      </c>
      <c r="BK55">
        <f t="shared" si="85"/>
        <v>0.19597686968464062</v>
      </c>
      <c r="BL55">
        <v>6</v>
      </c>
      <c r="BM55">
        <v>0.5</v>
      </c>
      <c r="BN55" t="s">
        <v>289</v>
      </c>
      <c r="BO55">
        <v>2</v>
      </c>
      <c r="BP55">
        <v>1604006334.0999999</v>
      </c>
      <c r="BQ55">
        <v>391.247677419355</v>
      </c>
      <c r="BR55">
        <v>399.94680645161299</v>
      </c>
      <c r="BS55">
        <v>27.376393548387099</v>
      </c>
      <c r="BT55">
        <v>25.3554580645161</v>
      </c>
      <c r="BU55">
        <v>389.66867741935499</v>
      </c>
      <c r="BV55">
        <v>27.0724129032258</v>
      </c>
      <c r="BW55">
        <v>500.03587096774203</v>
      </c>
      <c r="BX55">
        <v>101.527290322581</v>
      </c>
      <c r="BY55">
        <v>4.6820516129032201E-2</v>
      </c>
      <c r="BZ55">
        <v>35.501877419354798</v>
      </c>
      <c r="CA55">
        <v>35.549651612903197</v>
      </c>
      <c r="CB55">
        <v>999.9</v>
      </c>
      <c r="CC55">
        <v>0</v>
      </c>
      <c r="CD55">
        <v>0</v>
      </c>
      <c r="CE55">
        <v>10001.6364516129</v>
      </c>
      <c r="CF55">
        <v>0</v>
      </c>
      <c r="CG55">
        <v>324.83954838709701</v>
      </c>
      <c r="CH55">
        <v>1300.0183870967701</v>
      </c>
      <c r="CI55">
        <v>0.900000322580645</v>
      </c>
      <c r="CJ55">
        <v>9.9999951612903204E-2</v>
      </c>
      <c r="CK55">
        <v>0</v>
      </c>
      <c r="CL55">
        <v>531.514064516129</v>
      </c>
      <c r="CM55">
        <v>4.9993800000000004</v>
      </c>
      <c r="CN55">
        <v>7071.88064516129</v>
      </c>
      <c r="CO55">
        <v>10364.1677419355</v>
      </c>
      <c r="CP55">
        <v>45.664999999999999</v>
      </c>
      <c r="CQ55">
        <v>47.923000000000002</v>
      </c>
      <c r="CR55">
        <v>46.185000000000002</v>
      </c>
      <c r="CS55">
        <v>47.887</v>
      </c>
      <c r="CT55">
        <v>48.106709677419303</v>
      </c>
      <c r="CU55">
        <v>1165.5180645161299</v>
      </c>
      <c r="CV55">
        <v>129.50064516129001</v>
      </c>
      <c r="CW55">
        <v>0</v>
      </c>
      <c r="CX55">
        <v>110.299999952316</v>
      </c>
      <c r="CY55">
        <v>0</v>
      </c>
      <c r="CZ55">
        <v>531.46380769230802</v>
      </c>
      <c r="DA55">
        <v>-10.6980854665556</v>
      </c>
      <c r="DB55">
        <v>77.7111115437297</v>
      </c>
      <c r="DC55">
        <v>7071.9873076923104</v>
      </c>
      <c r="DD55">
        <v>15</v>
      </c>
      <c r="DE55">
        <v>1604005305.5999999</v>
      </c>
      <c r="DF55" t="s">
        <v>444</v>
      </c>
      <c r="DG55">
        <v>1604005303.5999999</v>
      </c>
      <c r="DH55">
        <v>1604005305.5999999</v>
      </c>
      <c r="DI55">
        <v>3</v>
      </c>
      <c r="DJ55">
        <v>-4.9000000000000002E-2</v>
      </c>
      <c r="DK55">
        <v>0</v>
      </c>
      <c r="DL55">
        <v>1.579</v>
      </c>
      <c r="DM55">
        <v>0.30399999999999999</v>
      </c>
      <c r="DN55">
        <v>400</v>
      </c>
      <c r="DO55">
        <v>27</v>
      </c>
      <c r="DP55">
        <v>0.44</v>
      </c>
      <c r="DQ55">
        <v>0.16</v>
      </c>
      <c r="DR55">
        <v>6.5681433206895701</v>
      </c>
      <c r="DS55">
        <v>0.17128482171378701</v>
      </c>
      <c r="DT55">
        <v>2.18624777350724E-2</v>
      </c>
      <c r="DU55">
        <v>1</v>
      </c>
      <c r="DV55">
        <v>-8.6963123333333296</v>
      </c>
      <c r="DW55">
        <v>-0.49777521690769</v>
      </c>
      <c r="DX55">
        <v>4.1595843597113803E-2</v>
      </c>
      <c r="DY55">
        <v>0</v>
      </c>
      <c r="DZ55">
        <v>2.0181460000000002</v>
      </c>
      <c r="EA55">
        <v>0.71815047830922696</v>
      </c>
      <c r="EB55">
        <v>5.1859660790766197E-2</v>
      </c>
      <c r="EC55">
        <v>0</v>
      </c>
      <c r="ED55">
        <v>1</v>
      </c>
      <c r="EE55">
        <v>3</v>
      </c>
      <c r="EF55" t="s">
        <v>308</v>
      </c>
      <c r="EG55">
        <v>100</v>
      </c>
      <c r="EH55">
        <v>100</v>
      </c>
      <c r="EI55">
        <v>1.579</v>
      </c>
      <c r="EJ55">
        <v>0.30399999999999999</v>
      </c>
      <c r="EK55">
        <v>1.57899999999995</v>
      </c>
      <c r="EL55">
        <v>0</v>
      </c>
      <c r="EM55">
        <v>0</v>
      </c>
      <c r="EN55">
        <v>0</v>
      </c>
      <c r="EO55">
        <v>0.30398000000000303</v>
      </c>
      <c r="EP55">
        <v>0</v>
      </c>
      <c r="EQ55">
        <v>0</v>
      </c>
      <c r="ER55">
        <v>0</v>
      </c>
      <c r="ES55">
        <v>-1</v>
      </c>
      <c r="ET55">
        <v>-1</v>
      </c>
      <c r="EU55">
        <v>-1</v>
      </c>
      <c r="EV55">
        <v>-1</v>
      </c>
      <c r="EW55">
        <v>17.3</v>
      </c>
      <c r="EX55">
        <v>17.3</v>
      </c>
      <c r="EY55">
        <v>2</v>
      </c>
      <c r="EZ55">
        <v>484.35300000000001</v>
      </c>
      <c r="FA55">
        <v>538.27700000000004</v>
      </c>
      <c r="FB55">
        <v>34.4328</v>
      </c>
      <c r="FC55">
        <v>31.161999999999999</v>
      </c>
      <c r="FD55">
        <v>29.999500000000001</v>
      </c>
      <c r="FE55">
        <v>30.764399999999998</v>
      </c>
      <c r="FF55">
        <v>30.822399999999998</v>
      </c>
      <c r="FG55">
        <v>20.452100000000002</v>
      </c>
      <c r="FH55">
        <v>0</v>
      </c>
      <c r="FI55">
        <v>100</v>
      </c>
      <c r="FJ55">
        <v>-999.9</v>
      </c>
      <c r="FK55">
        <v>400</v>
      </c>
      <c r="FL55">
        <v>30.581800000000001</v>
      </c>
      <c r="FM55">
        <v>101.627</v>
      </c>
      <c r="FN55">
        <v>100.98699999999999</v>
      </c>
    </row>
    <row r="56" spans="1:170" x14ac:dyDescent="0.25">
      <c r="A56">
        <v>40</v>
      </c>
      <c r="B56">
        <v>1604006444.5999999</v>
      </c>
      <c r="C56">
        <v>5648.5999999046298</v>
      </c>
      <c r="D56" t="s">
        <v>481</v>
      </c>
      <c r="E56" t="s">
        <v>482</v>
      </c>
      <c r="F56" t="s">
        <v>465</v>
      </c>
      <c r="G56" t="s">
        <v>316</v>
      </c>
      <c r="H56">
        <v>1604006436.8499999</v>
      </c>
      <c r="I56">
        <f t="shared" si="43"/>
        <v>5.8871069461545675E-3</v>
      </c>
      <c r="J56">
        <f t="shared" si="44"/>
        <v>17.068091213514542</v>
      </c>
      <c r="K56">
        <f t="shared" si="45"/>
        <v>376.83103333333298</v>
      </c>
      <c r="L56">
        <f t="shared" si="46"/>
        <v>257.15841478003153</v>
      </c>
      <c r="M56">
        <f t="shared" si="47"/>
        <v>26.121543814860967</v>
      </c>
      <c r="N56">
        <f t="shared" si="48"/>
        <v>38.27760548468094</v>
      </c>
      <c r="O56">
        <f t="shared" si="49"/>
        <v>0.2638621950913122</v>
      </c>
      <c r="P56">
        <f t="shared" si="50"/>
        <v>2.9557948980304953</v>
      </c>
      <c r="Q56">
        <f t="shared" si="51"/>
        <v>0.25143983916615548</v>
      </c>
      <c r="R56">
        <f t="shared" si="52"/>
        <v>0.15821725374020945</v>
      </c>
      <c r="S56">
        <f t="shared" si="53"/>
        <v>214.76682842704986</v>
      </c>
      <c r="T56">
        <f t="shared" si="54"/>
        <v>35.051719990423543</v>
      </c>
      <c r="U56">
        <f t="shared" si="55"/>
        <v>34.600969999999997</v>
      </c>
      <c r="V56">
        <f t="shared" si="56"/>
        <v>5.5247516395568024</v>
      </c>
      <c r="W56">
        <f t="shared" si="57"/>
        <v>56.538125660295968</v>
      </c>
      <c r="X56">
        <f t="shared" si="58"/>
        <v>3.2491699329119821</v>
      </c>
      <c r="Y56">
        <f t="shared" si="59"/>
        <v>5.7468653142736201</v>
      </c>
      <c r="Z56">
        <f t="shared" si="60"/>
        <v>2.2755817066448203</v>
      </c>
      <c r="AA56">
        <f t="shared" si="61"/>
        <v>-259.62141632541642</v>
      </c>
      <c r="AB56">
        <f t="shared" si="62"/>
        <v>113.38908871594766</v>
      </c>
      <c r="AC56">
        <f t="shared" si="63"/>
        <v>8.955254659170933</v>
      </c>
      <c r="AD56">
        <f t="shared" si="64"/>
        <v>77.489755476752023</v>
      </c>
      <c r="AE56">
        <v>20</v>
      </c>
      <c r="AF56">
        <v>4</v>
      </c>
      <c r="AG56">
        <f t="shared" si="65"/>
        <v>1</v>
      </c>
      <c r="AH56">
        <f t="shared" si="66"/>
        <v>0</v>
      </c>
      <c r="AI56">
        <f t="shared" si="67"/>
        <v>52225.759171975464</v>
      </c>
      <c r="AJ56" t="s">
        <v>286</v>
      </c>
      <c r="AK56">
        <v>715.47692307692296</v>
      </c>
      <c r="AL56">
        <v>3262.08</v>
      </c>
      <c r="AM56">
        <f t="shared" si="68"/>
        <v>2546.603076923077</v>
      </c>
      <c r="AN56">
        <f t="shared" si="69"/>
        <v>0.78066849277855754</v>
      </c>
      <c r="AO56">
        <v>-0.57774747981622299</v>
      </c>
      <c r="AP56" t="s">
        <v>483</v>
      </c>
      <c r="AQ56">
        <v>776.59644000000003</v>
      </c>
      <c r="AR56">
        <v>0.06</v>
      </c>
      <c r="AS56">
        <f t="shared" si="70"/>
        <v>-12942.274000000001</v>
      </c>
      <c r="AT56">
        <v>0.5</v>
      </c>
      <c r="AU56">
        <f t="shared" si="71"/>
        <v>1095.8777418528662</v>
      </c>
      <c r="AV56">
        <f t="shared" si="72"/>
        <v>17.068091213514542</v>
      </c>
      <c r="AW56">
        <f t="shared" si="73"/>
        <v>-7091575.0027805315</v>
      </c>
      <c r="AX56">
        <f t="shared" si="74"/>
        <v>-19.5</v>
      </c>
      <c r="AY56">
        <f t="shared" si="75"/>
        <v>1.6102013955950862E-2</v>
      </c>
      <c r="AZ56">
        <f t="shared" si="76"/>
        <v>54367</v>
      </c>
      <c r="BA56" t="s">
        <v>484</v>
      </c>
      <c r="BB56">
        <v>1.23</v>
      </c>
      <c r="BC56">
        <f t="shared" si="77"/>
        <v>-1.17</v>
      </c>
      <c r="BD56">
        <f t="shared" si="78"/>
        <v>663.70635897435909</v>
      </c>
      <c r="BE56">
        <f t="shared" si="79"/>
        <v>1.0003588021528129</v>
      </c>
      <c r="BF56">
        <f t="shared" si="80"/>
        <v>1.0854320256504546</v>
      </c>
      <c r="BG56">
        <f t="shared" si="81"/>
        <v>1.2809298903154247</v>
      </c>
      <c r="BH56">
        <f t="shared" si="82"/>
        <v>1299.99133333333</v>
      </c>
      <c r="BI56">
        <f t="shared" si="83"/>
        <v>1095.8777418528662</v>
      </c>
      <c r="BJ56">
        <f t="shared" si="84"/>
        <v>0.84298849827168254</v>
      </c>
      <c r="BK56">
        <f t="shared" si="85"/>
        <v>0.19597699654336506</v>
      </c>
      <c r="BL56">
        <v>6</v>
      </c>
      <c r="BM56">
        <v>0.5</v>
      </c>
      <c r="BN56" t="s">
        <v>289</v>
      </c>
      <c r="BO56">
        <v>2</v>
      </c>
      <c r="BP56">
        <v>1604006436.8499999</v>
      </c>
      <c r="BQ56">
        <v>376.83103333333298</v>
      </c>
      <c r="BR56">
        <v>399.973833333333</v>
      </c>
      <c r="BS56">
        <v>31.98706</v>
      </c>
      <c r="BT56">
        <v>25.148813333333301</v>
      </c>
      <c r="BU56">
        <v>375.25203333333297</v>
      </c>
      <c r="BV56">
        <v>31.68308</v>
      </c>
      <c r="BW56">
        <v>500.022533333333</v>
      </c>
      <c r="BX56">
        <v>101.527466666667</v>
      </c>
      <c r="BY56">
        <v>5.0169193333333299E-2</v>
      </c>
      <c r="BZ56">
        <v>35.312530000000002</v>
      </c>
      <c r="CA56">
        <v>34.600969999999997</v>
      </c>
      <c r="CB56">
        <v>999.9</v>
      </c>
      <c r="CC56">
        <v>0</v>
      </c>
      <c r="CD56">
        <v>0</v>
      </c>
      <c r="CE56">
        <v>9997.6696666666703</v>
      </c>
      <c r="CF56">
        <v>0</v>
      </c>
      <c r="CG56">
        <v>1341.33866666667</v>
      </c>
      <c r="CH56">
        <v>1299.99133333333</v>
      </c>
      <c r="CI56">
        <v>0.89999976666666703</v>
      </c>
      <c r="CJ56">
        <v>0.10000023333333299</v>
      </c>
      <c r="CK56">
        <v>0</v>
      </c>
      <c r="CL56">
        <v>776.70989999999995</v>
      </c>
      <c r="CM56">
        <v>4.9993800000000004</v>
      </c>
      <c r="CN56">
        <v>10122.8066666667</v>
      </c>
      <c r="CO56">
        <v>10363.946666666699</v>
      </c>
      <c r="CP56">
        <v>45.770633333333301</v>
      </c>
      <c r="CQ56">
        <v>48.230966666666703</v>
      </c>
      <c r="CR56">
        <v>46.378966666666699</v>
      </c>
      <c r="CS56">
        <v>48.1914333333333</v>
      </c>
      <c r="CT56">
        <v>48.297533333333298</v>
      </c>
      <c r="CU56">
        <v>1165.49066666667</v>
      </c>
      <c r="CV56">
        <v>129.500666666667</v>
      </c>
      <c r="CW56">
        <v>0</v>
      </c>
      <c r="CX56">
        <v>101.39999985694899</v>
      </c>
      <c r="CY56">
        <v>0</v>
      </c>
      <c r="CZ56">
        <v>776.59644000000003</v>
      </c>
      <c r="DA56">
        <v>-18.894076946783802</v>
      </c>
      <c r="DB56">
        <v>-201.215384820845</v>
      </c>
      <c r="DC56">
        <v>10121.611999999999</v>
      </c>
      <c r="DD56">
        <v>15</v>
      </c>
      <c r="DE56">
        <v>1604005305.5999999</v>
      </c>
      <c r="DF56" t="s">
        <v>444</v>
      </c>
      <c r="DG56">
        <v>1604005303.5999999</v>
      </c>
      <c r="DH56">
        <v>1604005305.5999999</v>
      </c>
      <c r="DI56">
        <v>3</v>
      </c>
      <c r="DJ56">
        <v>-4.9000000000000002E-2</v>
      </c>
      <c r="DK56">
        <v>0</v>
      </c>
      <c r="DL56">
        <v>1.579</v>
      </c>
      <c r="DM56">
        <v>0.30399999999999999</v>
      </c>
      <c r="DN56">
        <v>400</v>
      </c>
      <c r="DO56">
        <v>27</v>
      </c>
      <c r="DP56">
        <v>0.44</v>
      </c>
      <c r="DQ56">
        <v>0.16</v>
      </c>
      <c r="DR56">
        <v>17.072228003834802</v>
      </c>
      <c r="DS56">
        <v>-0.60404724587803105</v>
      </c>
      <c r="DT56">
        <v>4.68902319440802E-2</v>
      </c>
      <c r="DU56">
        <v>0</v>
      </c>
      <c r="DV56">
        <v>-23.1428166666667</v>
      </c>
      <c r="DW56">
        <v>0.44468342602890698</v>
      </c>
      <c r="DX56">
        <v>3.79484921381016E-2</v>
      </c>
      <c r="DY56">
        <v>0</v>
      </c>
      <c r="DZ56">
        <v>6.8382563333333302</v>
      </c>
      <c r="EA56">
        <v>0.72932529477196395</v>
      </c>
      <c r="EB56">
        <v>5.2736616658215302E-2</v>
      </c>
      <c r="EC56">
        <v>0</v>
      </c>
      <c r="ED56">
        <v>0</v>
      </c>
      <c r="EE56">
        <v>3</v>
      </c>
      <c r="EF56" t="s">
        <v>298</v>
      </c>
      <c r="EG56">
        <v>100</v>
      </c>
      <c r="EH56">
        <v>100</v>
      </c>
      <c r="EI56">
        <v>1.579</v>
      </c>
      <c r="EJ56">
        <v>0.30399999999999999</v>
      </c>
      <c r="EK56">
        <v>1.57899999999995</v>
      </c>
      <c r="EL56">
        <v>0</v>
      </c>
      <c r="EM56">
        <v>0</v>
      </c>
      <c r="EN56">
        <v>0</v>
      </c>
      <c r="EO56">
        <v>0.30398000000000303</v>
      </c>
      <c r="EP56">
        <v>0</v>
      </c>
      <c r="EQ56">
        <v>0</v>
      </c>
      <c r="ER56">
        <v>0</v>
      </c>
      <c r="ES56">
        <v>-1</v>
      </c>
      <c r="ET56">
        <v>-1</v>
      </c>
      <c r="EU56">
        <v>-1</v>
      </c>
      <c r="EV56">
        <v>-1</v>
      </c>
      <c r="EW56">
        <v>19</v>
      </c>
      <c r="EX56">
        <v>19</v>
      </c>
      <c r="EY56">
        <v>2</v>
      </c>
      <c r="EZ56">
        <v>461.30900000000003</v>
      </c>
      <c r="FA56">
        <v>531.48699999999997</v>
      </c>
      <c r="FB56">
        <v>34.405900000000003</v>
      </c>
      <c r="FC56">
        <v>31.1371</v>
      </c>
      <c r="FD56">
        <v>30.000900000000001</v>
      </c>
      <c r="FE56">
        <v>30.767499999999998</v>
      </c>
      <c r="FF56">
        <v>30.853300000000001</v>
      </c>
      <c r="FG56">
        <v>20.4832</v>
      </c>
      <c r="FH56">
        <v>0</v>
      </c>
      <c r="FI56">
        <v>100</v>
      </c>
      <c r="FJ56">
        <v>-999.9</v>
      </c>
      <c r="FK56">
        <v>400</v>
      </c>
      <c r="FL56">
        <v>30.581800000000001</v>
      </c>
      <c r="FM56">
        <v>101.61799999999999</v>
      </c>
      <c r="FN56">
        <v>100.976</v>
      </c>
    </row>
    <row r="57" spans="1:170" x14ac:dyDescent="0.25">
      <c r="A57">
        <v>41</v>
      </c>
      <c r="B57">
        <v>1604006556.0999999</v>
      </c>
      <c r="C57">
        <v>5760.0999999046298</v>
      </c>
      <c r="D57" t="s">
        <v>485</v>
      </c>
      <c r="E57" t="s">
        <v>486</v>
      </c>
      <c r="F57" t="s">
        <v>465</v>
      </c>
      <c r="G57" t="s">
        <v>316</v>
      </c>
      <c r="H57">
        <v>1604006548.3499999</v>
      </c>
      <c r="I57">
        <f t="shared" si="43"/>
        <v>6.1623045936486653E-3</v>
      </c>
      <c r="J57">
        <f t="shared" si="44"/>
        <v>17.266503868979679</v>
      </c>
      <c r="K57">
        <f t="shared" si="45"/>
        <v>376.488</v>
      </c>
      <c r="L57">
        <f t="shared" si="46"/>
        <v>265.08946181998834</v>
      </c>
      <c r="M57">
        <f t="shared" si="47"/>
        <v>26.925604971492135</v>
      </c>
      <c r="N57">
        <f t="shared" si="48"/>
        <v>38.240551302604693</v>
      </c>
      <c r="O57">
        <f t="shared" si="49"/>
        <v>0.28921537048691626</v>
      </c>
      <c r="P57">
        <f t="shared" si="50"/>
        <v>2.9538492971408412</v>
      </c>
      <c r="Q57">
        <f t="shared" si="51"/>
        <v>0.27435406142879737</v>
      </c>
      <c r="R57">
        <f t="shared" si="52"/>
        <v>0.17274285689423785</v>
      </c>
      <c r="S57">
        <f t="shared" si="53"/>
        <v>214.76610564854863</v>
      </c>
      <c r="T57">
        <f t="shared" si="54"/>
        <v>34.924409981378929</v>
      </c>
      <c r="U57">
        <f t="shared" si="55"/>
        <v>34.353253333333299</v>
      </c>
      <c r="V57">
        <f t="shared" si="56"/>
        <v>5.4491979581758363</v>
      </c>
      <c r="W57">
        <f t="shared" si="57"/>
        <v>57.002724984118736</v>
      </c>
      <c r="X57">
        <f t="shared" si="58"/>
        <v>3.2656531699145548</v>
      </c>
      <c r="Y57">
        <f t="shared" si="59"/>
        <v>5.7289422055250574</v>
      </c>
      <c r="Z57">
        <f t="shared" si="60"/>
        <v>2.1835447882612815</v>
      </c>
      <c r="AA57">
        <f t="shared" si="61"/>
        <v>-271.75763257990616</v>
      </c>
      <c r="AB57">
        <f t="shared" si="62"/>
        <v>143.76159359222859</v>
      </c>
      <c r="AC57">
        <f t="shared" si="63"/>
        <v>11.344676870172623</v>
      </c>
      <c r="AD57">
        <f t="shared" si="64"/>
        <v>98.1147435310437</v>
      </c>
      <c r="AE57">
        <v>23</v>
      </c>
      <c r="AF57">
        <v>5</v>
      </c>
      <c r="AG57">
        <f t="shared" si="65"/>
        <v>1</v>
      </c>
      <c r="AH57">
        <f t="shared" si="66"/>
        <v>0</v>
      </c>
      <c r="AI57">
        <f t="shared" si="67"/>
        <v>52179.944007489546</v>
      </c>
      <c r="AJ57" t="s">
        <v>286</v>
      </c>
      <c r="AK57">
        <v>715.47692307692296</v>
      </c>
      <c r="AL57">
        <v>3262.08</v>
      </c>
      <c r="AM57">
        <f t="shared" si="68"/>
        <v>2546.603076923077</v>
      </c>
      <c r="AN57">
        <f t="shared" si="69"/>
        <v>0.78066849277855754</v>
      </c>
      <c r="AO57">
        <v>-0.57774747981622299</v>
      </c>
      <c r="AP57" t="s">
        <v>487</v>
      </c>
      <c r="AQ57">
        <v>837.16376000000002</v>
      </c>
      <c r="AR57">
        <v>0.06</v>
      </c>
      <c r="AS57">
        <f t="shared" si="70"/>
        <v>-13951.729333333335</v>
      </c>
      <c r="AT57">
        <v>0.5</v>
      </c>
      <c r="AU57">
        <f t="shared" si="71"/>
        <v>1095.8763508566437</v>
      </c>
      <c r="AV57">
        <f t="shared" si="72"/>
        <v>17.266503868979679</v>
      </c>
      <c r="AW57">
        <f t="shared" si="73"/>
        <v>-7644685.1149764648</v>
      </c>
      <c r="AX57">
        <f t="shared" si="74"/>
        <v>-13.166666666666668</v>
      </c>
      <c r="AY57">
        <f t="shared" si="75"/>
        <v>1.628308826524735E-2</v>
      </c>
      <c r="AZ57">
        <f t="shared" si="76"/>
        <v>54367</v>
      </c>
      <c r="BA57" t="s">
        <v>488</v>
      </c>
      <c r="BB57">
        <v>0.85</v>
      </c>
      <c r="BC57">
        <f t="shared" si="77"/>
        <v>-0.79</v>
      </c>
      <c r="BD57">
        <f t="shared" si="78"/>
        <v>1059.6250126582279</v>
      </c>
      <c r="BE57">
        <f t="shared" si="79"/>
        <v>1.000242239891084</v>
      </c>
      <c r="BF57">
        <f t="shared" si="80"/>
        <v>1.1700921979867578</v>
      </c>
      <c r="BG57">
        <f t="shared" si="81"/>
        <v>1.2809298903154247</v>
      </c>
      <c r="BH57">
        <f t="shared" si="82"/>
        <v>1299.99</v>
      </c>
      <c r="BI57">
        <f t="shared" si="83"/>
        <v>1095.8763508566437</v>
      </c>
      <c r="BJ57">
        <f t="shared" si="84"/>
        <v>0.84298829287659427</v>
      </c>
      <c r="BK57">
        <f t="shared" si="85"/>
        <v>0.19597658575318877</v>
      </c>
      <c r="BL57">
        <v>6</v>
      </c>
      <c r="BM57">
        <v>0.5</v>
      </c>
      <c r="BN57" t="s">
        <v>289</v>
      </c>
      <c r="BO57">
        <v>2</v>
      </c>
      <c r="BP57">
        <v>1604006548.3499999</v>
      </c>
      <c r="BQ57">
        <v>376.488</v>
      </c>
      <c r="BR57">
        <v>399.99299999999999</v>
      </c>
      <c r="BS57">
        <v>32.15119</v>
      </c>
      <c r="BT57">
        <v>24.9938233333333</v>
      </c>
      <c r="BU57">
        <v>374.90899999999999</v>
      </c>
      <c r="BV57">
        <v>31.847200000000001</v>
      </c>
      <c r="BW57">
        <v>499.975433333333</v>
      </c>
      <c r="BX57">
        <v>101.52306666666701</v>
      </c>
      <c r="BY57">
        <v>4.8700036666666703E-2</v>
      </c>
      <c r="BZ57">
        <v>35.2560066666667</v>
      </c>
      <c r="CA57">
        <v>34.353253333333299</v>
      </c>
      <c r="CB57">
        <v>999.9</v>
      </c>
      <c r="CC57">
        <v>0</v>
      </c>
      <c r="CD57">
        <v>0</v>
      </c>
      <c r="CE57">
        <v>9987.0696666666699</v>
      </c>
      <c r="CF57">
        <v>0</v>
      </c>
      <c r="CG57">
        <v>1186.8530000000001</v>
      </c>
      <c r="CH57">
        <v>1299.99</v>
      </c>
      <c r="CI57">
        <v>0.90000486666666701</v>
      </c>
      <c r="CJ57">
        <v>9.9994986666666702E-2</v>
      </c>
      <c r="CK57">
        <v>0</v>
      </c>
      <c r="CL57">
        <v>872.63446666666698</v>
      </c>
      <c r="CM57">
        <v>4.9993800000000004</v>
      </c>
      <c r="CN57">
        <v>11438.426666666701</v>
      </c>
      <c r="CO57">
        <v>10363.9533333333</v>
      </c>
      <c r="CP57">
        <v>46.435000000000002</v>
      </c>
      <c r="CQ57">
        <v>48.960099999999997</v>
      </c>
      <c r="CR57">
        <v>47.072499999999998</v>
      </c>
      <c r="CS57">
        <v>48.972700000000003</v>
      </c>
      <c r="CT57">
        <v>48.918399999999998</v>
      </c>
      <c r="CU57">
        <v>1165.49866666667</v>
      </c>
      <c r="CV57">
        <v>129.49166666666699</v>
      </c>
      <c r="CW57">
        <v>0</v>
      </c>
      <c r="CX57">
        <v>111</v>
      </c>
      <c r="CY57">
        <v>0</v>
      </c>
      <c r="CZ57">
        <v>837.16376000000002</v>
      </c>
      <c r="DA57">
        <v>-905.98253585879195</v>
      </c>
      <c r="DB57">
        <v>180195.73011849</v>
      </c>
      <c r="DC57">
        <v>19295.072</v>
      </c>
      <c r="DD57">
        <v>15</v>
      </c>
      <c r="DE57">
        <v>1604005305.5999999</v>
      </c>
      <c r="DF57" t="s">
        <v>444</v>
      </c>
      <c r="DG57">
        <v>1604005303.5999999</v>
      </c>
      <c r="DH57">
        <v>1604005305.5999999</v>
      </c>
      <c r="DI57">
        <v>3</v>
      </c>
      <c r="DJ57">
        <v>-4.9000000000000002E-2</v>
      </c>
      <c r="DK57">
        <v>0</v>
      </c>
      <c r="DL57">
        <v>1.579</v>
      </c>
      <c r="DM57">
        <v>0.30399999999999999</v>
      </c>
      <c r="DN57">
        <v>400</v>
      </c>
      <c r="DO57">
        <v>27</v>
      </c>
      <c r="DP57">
        <v>0.44</v>
      </c>
      <c r="DQ57">
        <v>0.16</v>
      </c>
      <c r="DR57">
        <v>17.277512887595101</v>
      </c>
      <c r="DS57">
        <v>-0.88445785886628603</v>
      </c>
      <c r="DT57">
        <v>6.5790407627268593E-2</v>
      </c>
      <c r="DU57">
        <v>0</v>
      </c>
      <c r="DV57">
        <v>-23.509209999999999</v>
      </c>
      <c r="DW57">
        <v>0.71094193548385198</v>
      </c>
      <c r="DX57">
        <v>5.4285365431209799E-2</v>
      </c>
      <c r="DY57">
        <v>0</v>
      </c>
      <c r="DZ57">
        <v>7.149743</v>
      </c>
      <c r="EA57">
        <v>0.90577468298108998</v>
      </c>
      <c r="EB57">
        <v>6.58096753854122E-2</v>
      </c>
      <c r="EC57">
        <v>0</v>
      </c>
      <c r="ED57">
        <v>0</v>
      </c>
      <c r="EE57">
        <v>3</v>
      </c>
      <c r="EF57" t="s">
        <v>298</v>
      </c>
      <c r="EG57">
        <v>100</v>
      </c>
      <c r="EH57">
        <v>100</v>
      </c>
      <c r="EI57">
        <v>1.579</v>
      </c>
      <c r="EJ57">
        <v>0.30399999999999999</v>
      </c>
      <c r="EK57">
        <v>1.57899999999995</v>
      </c>
      <c r="EL57">
        <v>0</v>
      </c>
      <c r="EM57">
        <v>0</v>
      </c>
      <c r="EN57">
        <v>0</v>
      </c>
      <c r="EO57">
        <v>0.30398000000000303</v>
      </c>
      <c r="EP57">
        <v>0</v>
      </c>
      <c r="EQ57">
        <v>0</v>
      </c>
      <c r="ER57">
        <v>0</v>
      </c>
      <c r="ES57">
        <v>-1</v>
      </c>
      <c r="ET57">
        <v>-1</v>
      </c>
      <c r="EU57">
        <v>-1</v>
      </c>
      <c r="EV57">
        <v>-1</v>
      </c>
      <c r="EW57">
        <v>20.9</v>
      </c>
      <c r="EX57">
        <v>20.8</v>
      </c>
      <c r="EY57">
        <v>2</v>
      </c>
      <c r="EZ57">
        <v>458.37799999999999</v>
      </c>
      <c r="FA57">
        <v>532.95000000000005</v>
      </c>
      <c r="FB57">
        <v>34.373699999999999</v>
      </c>
      <c r="FC57">
        <v>31.076499999999999</v>
      </c>
      <c r="FD57">
        <v>29.999600000000001</v>
      </c>
      <c r="FE57">
        <v>30.6769</v>
      </c>
      <c r="FF57">
        <v>30.7287</v>
      </c>
      <c r="FG57">
        <v>20.542300000000001</v>
      </c>
      <c r="FH57">
        <v>0</v>
      </c>
      <c r="FI57">
        <v>100</v>
      </c>
      <c r="FJ57">
        <v>-999.9</v>
      </c>
      <c r="FK57">
        <v>400</v>
      </c>
      <c r="FL57">
        <v>30.581800000000001</v>
      </c>
      <c r="FM57">
        <v>101.631</v>
      </c>
      <c r="FN57">
        <v>100.999</v>
      </c>
    </row>
    <row r="58" spans="1:170" x14ac:dyDescent="0.25">
      <c r="A58">
        <v>42</v>
      </c>
      <c r="B58">
        <v>1604006625.0999999</v>
      </c>
      <c r="C58">
        <v>5829.0999999046298</v>
      </c>
      <c r="D58" t="s">
        <v>489</v>
      </c>
      <c r="E58" t="s">
        <v>490</v>
      </c>
      <c r="F58" t="s">
        <v>491</v>
      </c>
      <c r="G58" t="s">
        <v>492</v>
      </c>
      <c r="H58">
        <v>1604006617.3499999</v>
      </c>
      <c r="I58">
        <f t="shared" si="43"/>
        <v>2.679091134047247E-3</v>
      </c>
      <c r="J58">
        <f t="shared" si="44"/>
        <v>12.03993683325456</v>
      </c>
      <c r="K58">
        <f t="shared" si="45"/>
        <v>384.28546666666699</v>
      </c>
      <c r="L58">
        <f t="shared" si="46"/>
        <v>166.226711788085</v>
      </c>
      <c r="M58">
        <f t="shared" si="47"/>
        <v>16.882844832510916</v>
      </c>
      <c r="N58">
        <f t="shared" si="48"/>
        <v>39.030020117304801</v>
      </c>
      <c r="O58">
        <f t="shared" si="49"/>
        <v>9.5188520117445052E-2</v>
      </c>
      <c r="P58">
        <f t="shared" si="50"/>
        <v>2.9549594923988827</v>
      </c>
      <c r="Q58">
        <f t="shared" si="51"/>
        <v>9.3517279551783863E-2</v>
      </c>
      <c r="R58">
        <f t="shared" si="52"/>
        <v>5.8596010000198109E-2</v>
      </c>
      <c r="S58">
        <f t="shared" si="53"/>
        <v>214.76931855149888</v>
      </c>
      <c r="T58">
        <f t="shared" si="54"/>
        <v>35.794507569373714</v>
      </c>
      <c r="U58">
        <f t="shared" si="55"/>
        <v>35.007073333333302</v>
      </c>
      <c r="V58">
        <f t="shared" si="56"/>
        <v>5.6505841826493004</v>
      </c>
      <c r="W58">
        <f t="shared" si="57"/>
        <v>50.037220247523962</v>
      </c>
      <c r="X58">
        <f t="shared" si="58"/>
        <v>2.8628835644045845</v>
      </c>
      <c r="Y58">
        <f t="shared" si="59"/>
        <v>5.7215080099223758</v>
      </c>
      <c r="Z58">
        <f t="shared" si="60"/>
        <v>2.7877006182447159</v>
      </c>
      <c r="AA58">
        <f t="shared" si="61"/>
        <v>-118.14791901148359</v>
      </c>
      <c r="AB58">
        <f t="shared" si="62"/>
        <v>35.914876082135109</v>
      </c>
      <c r="AC58">
        <f t="shared" si="63"/>
        <v>2.8417960559592621</v>
      </c>
      <c r="AD58">
        <f t="shared" si="64"/>
        <v>135.37807167810968</v>
      </c>
      <c r="AE58">
        <v>3</v>
      </c>
      <c r="AF58">
        <v>1</v>
      </c>
      <c r="AG58">
        <f t="shared" si="65"/>
        <v>1</v>
      </c>
      <c r="AH58">
        <f t="shared" si="66"/>
        <v>0</v>
      </c>
      <c r="AI58">
        <f t="shared" si="67"/>
        <v>52215.361531775845</v>
      </c>
      <c r="AJ58" t="s">
        <v>286</v>
      </c>
      <c r="AK58">
        <v>715.47692307692296</v>
      </c>
      <c r="AL58">
        <v>3262.08</v>
      </c>
      <c r="AM58">
        <f t="shared" si="68"/>
        <v>2546.603076923077</v>
      </c>
      <c r="AN58">
        <f t="shared" si="69"/>
        <v>0.78066849277855754</v>
      </c>
      <c r="AO58">
        <v>-0.57774747981622299</v>
      </c>
      <c r="AP58" t="s">
        <v>493</v>
      </c>
      <c r="AQ58">
        <v>893.21326923076901</v>
      </c>
      <c r="AR58">
        <v>0.6</v>
      </c>
      <c r="AS58">
        <f t="shared" si="70"/>
        <v>-1487.6887820512818</v>
      </c>
      <c r="AT58">
        <v>0.5</v>
      </c>
      <c r="AU58">
        <f t="shared" si="71"/>
        <v>1095.8896378681502</v>
      </c>
      <c r="AV58">
        <f t="shared" si="72"/>
        <v>12.03993683325456</v>
      </c>
      <c r="AW58">
        <f t="shared" si="73"/>
        <v>-815171.36031134438</v>
      </c>
      <c r="AX58">
        <f t="shared" si="74"/>
        <v>-2.8833333333333333</v>
      </c>
      <c r="AY58">
        <f t="shared" si="75"/>
        <v>1.151364505792403E-2</v>
      </c>
      <c r="AZ58">
        <f t="shared" si="76"/>
        <v>5435.8</v>
      </c>
      <c r="BA58" t="s">
        <v>494</v>
      </c>
      <c r="BB58">
        <v>2.33</v>
      </c>
      <c r="BC58">
        <f t="shared" si="77"/>
        <v>-1.73</v>
      </c>
      <c r="BD58">
        <f t="shared" si="78"/>
        <v>515.96142730102258</v>
      </c>
      <c r="BE58">
        <f t="shared" si="79"/>
        <v>1.0005307155456706</v>
      </c>
      <c r="BF58">
        <f t="shared" si="80"/>
        <v>1.2486250995330019</v>
      </c>
      <c r="BG58">
        <f t="shared" si="81"/>
        <v>1.2807178431358335</v>
      </c>
      <c r="BH58">
        <f t="shared" si="82"/>
        <v>1300.0053333333301</v>
      </c>
      <c r="BI58">
        <f t="shared" si="83"/>
        <v>1095.8896378681502</v>
      </c>
      <c r="BJ58">
        <f t="shared" si="84"/>
        <v>0.84298857071469924</v>
      </c>
      <c r="BK58">
        <f t="shared" si="85"/>
        <v>0.19597714142939859</v>
      </c>
      <c r="BL58">
        <v>6</v>
      </c>
      <c r="BM58">
        <v>0.5</v>
      </c>
      <c r="BN58" t="s">
        <v>289</v>
      </c>
      <c r="BO58">
        <v>2</v>
      </c>
      <c r="BP58">
        <v>1604006617.3499999</v>
      </c>
      <c r="BQ58">
        <v>384.28546666666699</v>
      </c>
      <c r="BR58">
        <v>399.96696666666702</v>
      </c>
      <c r="BS58">
        <v>28.187650000000001</v>
      </c>
      <c r="BT58">
        <v>25.0637333333333</v>
      </c>
      <c r="BU58">
        <v>382.706433333333</v>
      </c>
      <c r="BV58">
        <v>27.883676666666702</v>
      </c>
      <c r="BW58">
        <v>500.05953333333298</v>
      </c>
      <c r="BX58">
        <v>101.517666666667</v>
      </c>
      <c r="BY58">
        <v>4.7506890000000003E-2</v>
      </c>
      <c r="BZ58">
        <v>35.232516666666697</v>
      </c>
      <c r="CA58">
        <v>35.007073333333302</v>
      </c>
      <c r="CB58">
        <v>999.9</v>
      </c>
      <c r="CC58">
        <v>0</v>
      </c>
      <c r="CD58">
        <v>0</v>
      </c>
      <c r="CE58">
        <v>9993.8960000000006</v>
      </c>
      <c r="CF58">
        <v>0</v>
      </c>
      <c r="CG58">
        <v>55.500216666666702</v>
      </c>
      <c r="CH58">
        <v>1300.0053333333301</v>
      </c>
      <c r="CI58">
        <v>0.89999589999999996</v>
      </c>
      <c r="CJ58">
        <v>0.100004116666667</v>
      </c>
      <c r="CK58">
        <v>0</v>
      </c>
      <c r="CL58">
        <v>893.01239999999996</v>
      </c>
      <c r="CM58">
        <v>4.9993800000000004</v>
      </c>
      <c r="CN58">
        <v>11834.28</v>
      </c>
      <c r="CO58">
        <v>10364.040000000001</v>
      </c>
      <c r="CP58">
        <v>46.845599999999997</v>
      </c>
      <c r="CQ58">
        <v>49.249933333333303</v>
      </c>
      <c r="CR58">
        <v>47.4664</v>
      </c>
      <c r="CS58">
        <v>49.287199999999999</v>
      </c>
      <c r="CT58">
        <v>49.245733333333298</v>
      </c>
      <c r="CU58">
        <v>1165.50133333333</v>
      </c>
      <c r="CV58">
        <v>129.505333333333</v>
      </c>
      <c r="CW58">
        <v>0</v>
      </c>
      <c r="CX58">
        <v>68</v>
      </c>
      <c r="CY58">
        <v>0</v>
      </c>
      <c r="CZ58">
        <v>893.21326923076901</v>
      </c>
      <c r="DA58">
        <v>-297.62977797611597</v>
      </c>
      <c r="DB58">
        <v>-3302.59829285864</v>
      </c>
      <c r="DC58">
        <v>11838.907692307699</v>
      </c>
      <c r="DD58">
        <v>15</v>
      </c>
      <c r="DE58">
        <v>1604005305.5999999</v>
      </c>
      <c r="DF58" t="s">
        <v>444</v>
      </c>
      <c r="DG58">
        <v>1604005303.5999999</v>
      </c>
      <c r="DH58">
        <v>1604005305.5999999</v>
      </c>
      <c r="DI58">
        <v>3</v>
      </c>
      <c r="DJ58">
        <v>-4.9000000000000002E-2</v>
      </c>
      <c r="DK58">
        <v>0</v>
      </c>
      <c r="DL58">
        <v>1.579</v>
      </c>
      <c r="DM58">
        <v>0.30399999999999999</v>
      </c>
      <c r="DN58">
        <v>400</v>
      </c>
      <c r="DO58">
        <v>27</v>
      </c>
      <c r="DP58">
        <v>0.44</v>
      </c>
      <c r="DQ58">
        <v>0.16</v>
      </c>
      <c r="DR58">
        <v>12.018562686235301</v>
      </c>
      <c r="DS58">
        <v>1.3223934941662301</v>
      </c>
      <c r="DT58">
        <v>9.7025188874437507E-2</v>
      </c>
      <c r="DU58">
        <v>0</v>
      </c>
      <c r="DV58">
        <v>-15.659366666666701</v>
      </c>
      <c r="DW58">
        <v>-2.6519065628476302</v>
      </c>
      <c r="DX58">
        <v>0.193380978611881</v>
      </c>
      <c r="DY58">
        <v>0</v>
      </c>
      <c r="DZ58">
        <v>3.0994213333333298</v>
      </c>
      <c r="EA58">
        <v>2.9553979087875399</v>
      </c>
      <c r="EB58">
        <v>0.214667443622818</v>
      </c>
      <c r="EC58">
        <v>0</v>
      </c>
      <c r="ED58">
        <v>0</v>
      </c>
      <c r="EE58">
        <v>3</v>
      </c>
      <c r="EF58" t="s">
        <v>298</v>
      </c>
      <c r="EG58">
        <v>100</v>
      </c>
      <c r="EH58">
        <v>100</v>
      </c>
      <c r="EI58">
        <v>1.579</v>
      </c>
      <c r="EJ58">
        <v>0.30399999999999999</v>
      </c>
      <c r="EK58">
        <v>1.57899999999995</v>
      </c>
      <c r="EL58">
        <v>0</v>
      </c>
      <c r="EM58">
        <v>0</v>
      </c>
      <c r="EN58">
        <v>0</v>
      </c>
      <c r="EO58">
        <v>0.30398000000000303</v>
      </c>
      <c r="EP58">
        <v>0</v>
      </c>
      <c r="EQ58">
        <v>0</v>
      </c>
      <c r="ER58">
        <v>0</v>
      </c>
      <c r="ES58">
        <v>-1</v>
      </c>
      <c r="ET58">
        <v>-1</v>
      </c>
      <c r="EU58">
        <v>-1</v>
      </c>
      <c r="EV58">
        <v>-1</v>
      </c>
      <c r="EW58">
        <v>22</v>
      </c>
      <c r="EX58">
        <v>22</v>
      </c>
      <c r="EY58">
        <v>2</v>
      </c>
      <c r="EZ58">
        <v>481.36500000000001</v>
      </c>
      <c r="FA58">
        <v>535.23400000000004</v>
      </c>
      <c r="FB58">
        <v>34.2973</v>
      </c>
      <c r="FC58">
        <v>30.9832</v>
      </c>
      <c r="FD58">
        <v>29.999700000000001</v>
      </c>
      <c r="FE58">
        <v>30.5855</v>
      </c>
      <c r="FF58">
        <v>30.639800000000001</v>
      </c>
      <c r="FG58">
        <v>20.572600000000001</v>
      </c>
      <c r="FH58">
        <v>0</v>
      </c>
      <c r="FI58">
        <v>100</v>
      </c>
      <c r="FJ58">
        <v>-999.9</v>
      </c>
      <c r="FK58">
        <v>400</v>
      </c>
      <c r="FL58">
        <v>30.581800000000001</v>
      </c>
      <c r="FM58">
        <v>101.66</v>
      </c>
      <c r="FN58">
        <v>101.015</v>
      </c>
    </row>
    <row r="59" spans="1:170" x14ac:dyDescent="0.25">
      <c r="A59">
        <v>43</v>
      </c>
      <c r="B59">
        <v>1604006741.0999999</v>
      </c>
      <c r="C59">
        <v>5945.0999999046298</v>
      </c>
      <c r="D59" t="s">
        <v>495</v>
      </c>
      <c r="E59" t="s">
        <v>496</v>
      </c>
      <c r="F59" t="s">
        <v>491</v>
      </c>
      <c r="G59" t="s">
        <v>492</v>
      </c>
      <c r="H59">
        <v>1604006733.0999999</v>
      </c>
      <c r="I59">
        <f t="shared" si="43"/>
        <v>4.0332522698314143E-3</v>
      </c>
      <c r="J59">
        <f t="shared" si="44"/>
        <v>13.940098926302104</v>
      </c>
      <c r="K59">
        <f t="shared" si="45"/>
        <v>381.419193548387</v>
      </c>
      <c r="L59">
        <f t="shared" si="46"/>
        <v>224.02954035770361</v>
      </c>
      <c r="M59">
        <f t="shared" si="47"/>
        <v>22.751578712860208</v>
      </c>
      <c r="N59">
        <f t="shared" si="48"/>
        <v>38.735466719058451</v>
      </c>
      <c r="O59">
        <f t="shared" si="49"/>
        <v>0.15803905969285237</v>
      </c>
      <c r="P59">
        <f t="shared" si="50"/>
        <v>2.9545089407528775</v>
      </c>
      <c r="Q59">
        <f t="shared" si="51"/>
        <v>0.15348841884952982</v>
      </c>
      <c r="R59">
        <f t="shared" si="52"/>
        <v>9.6328204294856445E-2</v>
      </c>
      <c r="S59">
        <f t="shared" si="53"/>
        <v>214.77017334658984</v>
      </c>
      <c r="T59">
        <f t="shared" si="54"/>
        <v>35.397824412059535</v>
      </c>
      <c r="U59">
        <f t="shared" si="55"/>
        <v>34.719945161290298</v>
      </c>
      <c r="V59">
        <f t="shared" si="56"/>
        <v>5.5613616882842152</v>
      </c>
      <c r="W59">
        <f t="shared" si="57"/>
        <v>52.669972418030952</v>
      </c>
      <c r="X59">
        <f t="shared" si="58"/>
        <v>3.0053001876141803</v>
      </c>
      <c r="Y59">
        <f t="shared" si="59"/>
        <v>5.7059080338256472</v>
      </c>
      <c r="Z59">
        <f t="shared" si="60"/>
        <v>2.5560615006700349</v>
      </c>
      <c r="AA59">
        <f t="shared" si="61"/>
        <v>-177.86642509956536</v>
      </c>
      <c r="AB59">
        <f t="shared" si="62"/>
        <v>73.779083086231566</v>
      </c>
      <c r="AC59">
        <f t="shared" si="63"/>
        <v>5.8291676682532909</v>
      </c>
      <c r="AD59">
        <f t="shared" si="64"/>
        <v>116.51199900150934</v>
      </c>
      <c r="AE59">
        <v>7</v>
      </c>
      <c r="AF59">
        <v>1</v>
      </c>
      <c r="AG59">
        <f t="shared" si="65"/>
        <v>1</v>
      </c>
      <c r="AH59">
        <f t="shared" si="66"/>
        <v>0</v>
      </c>
      <c r="AI59">
        <f t="shared" si="67"/>
        <v>52210.7797271198</v>
      </c>
      <c r="AJ59" t="s">
        <v>286</v>
      </c>
      <c r="AK59">
        <v>715.47692307692296</v>
      </c>
      <c r="AL59">
        <v>3262.08</v>
      </c>
      <c r="AM59">
        <f t="shared" si="68"/>
        <v>2546.603076923077</v>
      </c>
      <c r="AN59">
        <f t="shared" si="69"/>
        <v>0.78066849277855754</v>
      </c>
      <c r="AO59">
        <v>-0.57774747981622299</v>
      </c>
      <c r="AP59" t="s">
        <v>497</v>
      </c>
      <c r="AQ59">
        <v>829.56684615384597</v>
      </c>
      <c r="AR59">
        <v>0.62</v>
      </c>
      <c r="AS59">
        <f t="shared" si="70"/>
        <v>-1337.0110421836225</v>
      </c>
      <c r="AT59">
        <v>0.5</v>
      </c>
      <c r="AU59">
        <f t="shared" si="71"/>
        <v>1095.896052501706</v>
      </c>
      <c r="AV59">
        <f t="shared" si="72"/>
        <v>13.940098926302104</v>
      </c>
      <c r="AW59">
        <f t="shared" si="73"/>
        <v>-732612.56164011196</v>
      </c>
      <c r="AX59">
        <f t="shared" si="74"/>
        <v>-5.661290322580645</v>
      </c>
      <c r="AY59">
        <f t="shared" si="75"/>
        <v>1.3247466648845992E-2</v>
      </c>
      <c r="AZ59">
        <f t="shared" si="76"/>
        <v>5260.4193548387102</v>
      </c>
      <c r="BA59" t="s">
        <v>498</v>
      </c>
      <c r="BB59">
        <v>4.13</v>
      </c>
      <c r="BC59">
        <f t="shared" si="77"/>
        <v>-3.51</v>
      </c>
      <c r="BD59">
        <f t="shared" si="78"/>
        <v>236.16719263642338</v>
      </c>
      <c r="BE59">
        <f t="shared" si="79"/>
        <v>1.0010773646004389</v>
      </c>
      <c r="BF59">
        <f t="shared" si="80"/>
        <v>1.1595982628046064</v>
      </c>
      <c r="BG59">
        <f t="shared" si="81"/>
        <v>1.2807099895365892</v>
      </c>
      <c r="BH59">
        <f t="shared" si="82"/>
        <v>1300.01322580645</v>
      </c>
      <c r="BI59">
        <f t="shared" si="83"/>
        <v>1095.896052501706</v>
      </c>
      <c r="BJ59">
        <f t="shared" si="84"/>
        <v>0.84298838715419844</v>
      </c>
      <c r="BK59">
        <f t="shared" si="85"/>
        <v>0.19597677430839683</v>
      </c>
      <c r="BL59">
        <v>6</v>
      </c>
      <c r="BM59">
        <v>0.5</v>
      </c>
      <c r="BN59" t="s">
        <v>289</v>
      </c>
      <c r="BO59">
        <v>2</v>
      </c>
      <c r="BP59">
        <v>1604006733.0999999</v>
      </c>
      <c r="BQ59">
        <v>381.419193548387</v>
      </c>
      <c r="BR59">
        <v>399.99335483870999</v>
      </c>
      <c r="BS59">
        <v>29.592496774193499</v>
      </c>
      <c r="BT59">
        <v>24.895816129032301</v>
      </c>
      <c r="BU59">
        <v>379.84019354838699</v>
      </c>
      <c r="BV59">
        <v>29.288519354838702</v>
      </c>
      <c r="BW59">
        <v>499.99970967741899</v>
      </c>
      <c r="BX59">
        <v>101.511</v>
      </c>
      <c r="BY59">
        <v>4.5154945161290302E-2</v>
      </c>
      <c r="BZ59">
        <v>35.183138709677401</v>
      </c>
      <c r="CA59">
        <v>34.719945161290298</v>
      </c>
      <c r="CB59">
        <v>999.9</v>
      </c>
      <c r="CC59">
        <v>0</v>
      </c>
      <c r="CD59">
        <v>0</v>
      </c>
      <c r="CE59">
        <v>9991.9970967741901</v>
      </c>
      <c r="CF59">
        <v>0</v>
      </c>
      <c r="CG59">
        <v>153.212516129032</v>
      </c>
      <c r="CH59">
        <v>1300.01322580645</v>
      </c>
      <c r="CI59">
        <v>0.90000216129032296</v>
      </c>
      <c r="CJ59">
        <v>9.9997529032258101E-2</v>
      </c>
      <c r="CK59">
        <v>0</v>
      </c>
      <c r="CL59">
        <v>831.33177419354797</v>
      </c>
      <c r="CM59">
        <v>4.9993800000000004</v>
      </c>
      <c r="CN59">
        <v>10836.9483870968</v>
      </c>
      <c r="CO59">
        <v>10364.1225806452</v>
      </c>
      <c r="CP59">
        <v>47.348580645161299</v>
      </c>
      <c r="CQ59">
        <v>49.793999999999997</v>
      </c>
      <c r="CR59">
        <v>48.027999999999999</v>
      </c>
      <c r="CS59">
        <v>49.707322580645098</v>
      </c>
      <c r="CT59">
        <v>49.703258064516099</v>
      </c>
      <c r="CU59">
        <v>1165.51548387097</v>
      </c>
      <c r="CV59">
        <v>129.49806451612901</v>
      </c>
      <c r="CW59">
        <v>0</v>
      </c>
      <c r="CX59">
        <v>115.19999980926499</v>
      </c>
      <c r="CY59">
        <v>0</v>
      </c>
      <c r="CZ59">
        <v>829.56684615384597</v>
      </c>
      <c r="DA59">
        <v>-190.226735040916</v>
      </c>
      <c r="DB59">
        <v>-2435.9076922229001</v>
      </c>
      <c r="DC59">
        <v>10814.103846153799</v>
      </c>
      <c r="DD59">
        <v>15</v>
      </c>
      <c r="DE59">
        <v>1604005305.5999999</v>
      </c>
      <c r="DF59" t="s">
        <v>444</v>
      </c>
      <c r="DG59">
        <v>1604005303.5999999</v>
      </c>
      <c r="DH59">
        <v>1604005305.5999999</v>
      </c>
      <c r="DI59">
        <v>3</v>
      </c>
      <c r="DJ59">
        <v>-4.9000000000000002E-2</v>
      </c>
      <c r="DK59">
        <v>0</v>
      </c>
      <c r="DL59">
        <v>1.579</v>
      </c>
      <c r="DM59">
        <v>0.30399999999999999</v>
      </c>
      <c r="DN59">
        <v>400</v>
      </c>
      <c r="DO59">
        <v>27</v>
      </c>
      <c r="DP59">
        <v>0.44</v>
      </c>
      <c r="DQ59">
        <v>0.16</v>
      </c>
      <c r="DR59">
        <v>13.971613881058399</v>
      </c>
      <c r="DS59">
        <v>-1.91743155616579</v>
      </c>
      <c r="DT59">
        <v>0.14398198919115801</v>
      </c>
      <c r="DU59">
        <v>0</v>
      </c>
      <c r="DV59">
        <v>-18.581846666666699</v>
      </c>
      <c r="DW59">
        <v>2.03957285873192</v>
      </c>
      <c r="DX59">
        <v>0.14836097135777401</v>
      </c>
      <c r="DY59">
        <v>0</v>
      </c>
      <c r="DZ59">
        <v>4.6945343333333298</v>
      </c>
      <c r="EA59">
        <v>0.612219710789766</v>
      </c>
      <c r="EB59">
        <v>4.4761794474256301E-2</v>
      </c>
      <c r="EC59">
        <v>0</v>
      </c>
      <c r="ED59">
        <v>0</v>
      </c>
      <c r="EE59">
        <v>3</v>
      </c>
      <c r="EF59" t="s">
        <v>298</v>
      </c>
      <c r="EG59">
        <v>100</v>
      </c>
      <c r="EH59">
        <v>100</v>
      </c>
      <c r="EI59">
        <v>1.579</v>
      </c>
      <c r="EJ59">
        <v>0.30399999999999999</v>
      </c>
      <c r="EK59">
        <v>1.57899999999995</v>
      </c>
      <c r="EL59">
        <v>0</v>
      </c>
      <c r="EM59">
        <v>0</v>
      </c>
      <c r="EN59">
        <v>0</v>
      </c>
      <c r="EO59">
        <v>0.30398000000000303</v>
      </c>
      <c r="EP59">
        <v>0</v>
      </c>
      <c r="EQ59">
        <v>0</v>
      </c>
      <c r="ER59">
        <v>0</v>
      </c>
      <c r="ES59">
        <v>-1</v>
      </c>
      <c r="ET59">
        <v>-1</v>
      </c>
      <c r="EU59">
        <v>-1</v>
      </c>
      <c r="EV59">
        <v>-1</v>
      </c>
      <c r="EW59">
        <v>24</v>
      </c>
      <c r="EX59">
        <v>23.9</v>
      </c>
      <c r="EY59">
        <v>2</v>
      </c>
      <c r="EZ59">
        <v>473.91899999999998</v>
      </c>
      <c r="FA59">
        <v>536.41600000000005</v>
      </c>
      <c r="FB59">
        <v>34.1753</v>
      </c>
      <c r="FC59">
        <v>30.837700000000002</v>
      </c>
      <c r="FD59">
        <v>29.999600000000001</v>
      </c>
      <c r="FE59">
        <v>30.446200000000001</v>
      </c>
      <c r="FF59">
        <v>30.502199999999998</v>
      </c>
      <c r="FG59">
        <v>20.575199999999999</v>
      </c>
      <c r="FH59">
        <v>0</v>
      </c>
      <c r="FI59">
        <v>100</v>
      </c>
      <c r="FJ59">
        <v>-999.9</v>
      </c>
      <c r="FK59">
        <v>400</v>
      </c>
      <c r="FL59">
        <v>30.581800000000001</v>
      </c>
      <c r="FM59">
        <v>101.667</v>
      </c>
      <c r="FN59">
        <v>101.032</v>
      </c>
    </row>
    <row r="60" spans="1:170" x14ac:dyDescent="0.25">
      <c r="A60">
        <v>44</v>
      </c>
      <c r="B60">
        <v>1604006831.5</v>
      </c>
      <c r="C60">
        <v>6035.5</v>
      </c>
      <c r="D60" t="s">
        <v>499</v>
      </c>
      <c r="E60" t="s">
        <v>500</v>
      </c>
      <c r="F60" t="s">
        <v>501</v>
      </c>
      <c r="G60" t="s">
        <v>347</v>
      </c>
      <c r="H60">
        <v>1604006823.5</v>
      </c>
      <c r="I60">
        <f t="shared" si="43"/>
        <v>3.9531837855542621E-3</v>
      </c>
      <c r="J60">
        <f t="shared" si="44"/>
        <v>13.696617477083679</v>
      </c>
      <c r="K60">
        <f t="shared" si="45"/>
        <v>381.74580645161302</v>
      </c>
      <c r="L60">
        <f t="shared" si="46"/>
        <v>221.73182262356093</v>
      </c>
      <c r="M60">
        <f t="shared" si="47"/>
        <v>22.517780535239091</v>
      </c>
      <c r="N60">
        <f t="shared" si="48"/>
        <v>38.767860148423615</v>
      </c>
      <c r="O60">
        <f t="shared" si="49"/>
        <v>0.15252333393409356</v>
      </c>
      <c r="P60">
        <f t="shared" si="50"/>
        <v>2.9603511100156283</v>
      </c>
      <c r="Q60">
        <f t="shared" si="51"/>
        <v>0.14828832608566736</v>
      </c>
      <c r="R60">
        <f t="shared" si="52"/>
        <v>9.3050907864314802E-2</v>
      </c>
      <c r="S60">
        <f t="shared" si="53"/>
        <v>214.7712870506611</v>
      </c>
      <c r="T60">
        <f t="shared" si="54"/>
        <v>35.418145389108268</v>
      </c>
      <c r="U60">
        <f t="shared" si="55"/>
        <v>34.753354838709697</v>
      </c>
      <c r="V60">
        <f t="shared" si="56"/>
        <v>5.5716800839470819</v>
      </c>
      <c r="W60">
        <f t="shared" si="57"/>
        <v>52.196872097368896</v>
      </c>
      <c r="X60">
        <f t="shared" si="58"/>
        <v>2.9783389918931209</v>
      </c>
      <c r="Y60">
        <f t="shared" si="59"/>
        <v>5.7059721631159785</v>
      </c>
      <c r="Z60">
        <f t="shared" si="60"/>
        <v>2.593341092053961</v>
      </c>
      <c r="AA60">
        <f t="shared" si="61"/>
        <v>-174.33540494294297</v>
      </c>
      <c r="AB60">
        <f t="shared" si="62"/>
        <v>68.625273753735399</v>
      </c>
      <c r="AC60">
        <f t="shared" si="63"/>
        <v>5.412158887934079</v>
      </c>
      <c r="AD60">
        <f t="shared" si="64"/>
        <v>114.47331474938761</v>
      </c>
      <c r="AE60">
        <v>0</v>
      </c>
      <c r="AF60">
        <v>0</v>
      </c>
      <c r="AG60">
        <f t="shared" si="65"/>
        <v>1</v>
      </c>
      <c r="AH60">
        <f t="shared" si="66"/>
        <v>0</v>
      </c>
      <c r="AI60">
        <f t="shared" si="67"/>
        <v>52376.869942485006</v>
      </c>
      <c r="AJ60" t="s">
        <v>286</v>
      </c>
      <c r="AK60">
        <v>715.47692307692296</v>
      </c>
      <c r="AL60">
        <v>3262.08</v>
      </c>
      <c r="AM60">
        <f t="shared" si="68"/>
        <v>2546.603076923077</v>
      </c>
      <c r="AN60">
        <f t="shared" si="69"/>
        <v>0.78066849277855754</v>
      </c>
      <c r="AO60">
        <v>-0.57774747981622299</v>
      </c>
      <c r="AP60" t="s">
        <v>502</v>
      </c>
      <c r="AQ60">
        <v>717.45023076923098</v>
      </c>
      <c r="AR60">
        <v>-0.15</v>
      </c>
      <c r="AS60">
        <f t="shared" si="70"/>
        <v>4784.0015384615399</v>
      </c>
      <c r="AT60">
        <v>0.5</v>
      </c>
      <c r="AU60">
        <f t="shared" si="71"/>
        <v>1095.9007857238212</v>
      </c>
      <c r="AV60">
        <f t="shared" si="72"/>
        <v>13.696617477083679</v>
      </c>
      <c r="AW60">
        <f t="shared" si="73"/>
        <v>2621395.5224519856</v>
      </c>
      <c r="AX60">
        <f t="shared" si="74"/>
        <v>6.3333333333333339</v>
      </c>
      <c r="AY60">
        <f t="shared" si="75"/>
        <v>1.302523471362598E-2</v>
      </c>
      <c r="AZ60">
        <f t="shared" si="76"/>
        <v>-21748.2</v>
      </c>
      <c r="BA60" t="s">
        <v>503</v>
      </c>
      <c r="BB60">
        <v>0.8</v>
      </c>
      <c r="BC60">
        <f t="shared" si="77"/>
        <v>-0.95000000000000007</v>
      </c>
      <c r="BD60">
        <f t="shared" si="78"/>
        <v>755.3686639676115</v>
      </c>
      <c r="BE60">
        <f t="shared" si="79"/>
        <v>1.0002912966687927</v>
      </c>
      <c r="BF60">
        <f t="shared" si="80"/>
        <v>1.0027574531207177</v>
      </c>
      <c r="BG60">
        <f t="shared" si="81"/>
        <v>1.281012353107488</v>
      </c>
      <c r="BH60">
        <f t="shared" si="82"/>
        <v>1300.01870967742</v>
      </c>
      <c r="BI60">
        <f t="shared" si="83"/>
        <v>1095.9007857238212</v>
      </c>
      <c r="BJ60">
        <f t="shared" si="84"/>
        <v>0.84298847206264615</v>
      </c>
      <c r="BK60">
        <f t="shared" si="85"/>
        <v>0.19597694412529218</v>
      </c>
      <c r="BL60">
        <v>6</v>
      </c>
      <c r="BM60">
        <v>0.5</v>
      </c>
      <c r="BN60" t="s">
        <v>289</v>
      </c>
      <c r="BO60">
        <v>2</v>
      </c>
      <c r="BP60">
        <v>1604006823.5</v>
      </c>
      <c r="BQ60">
        <v>381.74580645161302</v>
      </c>
      <c r="BR60">
        <v>399.99148387096801</v>
      </c>
      <c r="BS60">
        <v>29.327603225806499</v>
      </c>
      <c r="BT60">
        <v>24.723209677419401</v>
      </c>
      <c r="BU60">
        <v>380.16680645161301</v>
      </c>
      <c r="BV60">
        <v>29.023616129032298</v>
      </c>
      <c r="BW60">
        <v>500.032806451613</v>
      </c>
      <c r="BX60">
        <v>101.508258064516</v>
      </c>
      <c r="BY60">
        <v>4.5863796774193499E-2</v>
      </c>
      <c r="BZ60">
        <v>35.183341935483902</v>
      </c>
      <c r="CA60">
        <v>34.753354838709697</v>
      </c>
      <c r="CB60">
        <v>999.9</v>
      </c>
      <c r="CC60">
        <v>0</v>
      </c>
      <c r="CD60">
        <v>0</v>
      </c>
      <c r="CE60">
        <v>10025.436451612901</v>
      </c>
      <c r="CF60">
        <v>0</v>
      </c>
      <c r="CG60">
        <v>238.116548387097</v>
      </c>
      <c r="CH60">
        <v>1300.01870967742</v>
      </c>
      <c r="CI60">
        <v>0.89999867741935502</v>
      </c>
      <c r="CJ60">
        <v>0.100001538709677</v>
      </c>
      <c r="CK60">
        <v>0</v>
      </c>
      <c r="CL60">
        <v>717.46735483870998</v>
      </c>
      <c r="CM60">
        <v>4.9993800000000004</v>
      </c>
      <c r="CN60">
        <v>9324.4083870967806</v>
      </c>
      <c r="CO60">
        <v>10364.1677419355</v>
      </c>
      <c r="CP60">
        <v>47.6991935483871</v>
      </c>
      <c r="CQ60">
        <v>49.977645161290297</v>
      </c>
      <c r="CR60">
        <v>48.383000000000003</v>
      </c>
      <c r="CS60">
        <v>50</v>
      </c>
      <c r="CT60">
        <v>49.995935483871001</v>
      </c>
      <c r="CU60">
        <v>1165.5164516129</v>
      </c>
      <c r="CV60">
        <v>129.50225806451601</v>
      </c>
      <c r="CW60">
        <v>0</v>
      </c>
      <c r="CX60">
        <v>89.599999904632597</v>
      </c>
      <c r="CY60">
        <v>0</v>
      </c>
      <c r="CZ60">
        <v>717.45023076923098</v>
      </c>
      <c r="DA60">
        <v>-2.1156923014039202</v>
      </c>
      <c r="DB60">
        <v>20.8020506365947</v>
      </c>
      <c r="DC60">
        <v>9325.2223076923092</v>
      </c>
      <c r="DD60">
        <v>15</v>
      </c>
      <c r="DE60">
        <v>1604005305.5999999</v>
      </c>
      <c r="DF60" t="s">
        <v>444</v>
      </c>
      <c r="DG60">
        <v>1604005303.5999999</v>
      </c>
      <c r="DH60">
        <v>1604005305.5999999</v>
      </c>
      <c r="DI60">
        <v>3</v>
      </c>
      <c r="DJ60">
        <v>-4.9000000000000002E-2</v>
      </c>
      <c r="DK60">
        <v>0</v>
      </c>
      <c r="DL60">
        <v>1.579</v>
      </c>
      <c r="DM60">
        <v>0.30399999999999999</v>
      </c>
      <c r="DN60">
        <v>400</v>
      </c>
      <c r="DO60">
        <v>27</v>
      </c>
      <c r="DP60">
        <v>0.44</v>
      </c>
      <c r="DQ60">
        <v>0.16</v>
      </c>
      <c r="DR60">
        <v>13.6955219915864</v>
      </c>
      <c r="DS60">
        <v>0.13332936535635201</v>
      </c>
      <c r="DT60">
        <v>3.1866839850782501E-2</v>
      </c>
      <c r="DU60">
        <v>1</v>
      </c>
      <c r="DV60">
        <v>-18.2429290322581</v>
      </c>
      <c r="DW60">
        <v>-0.43684838709676499</v>
      </c>
      <c r="DX60">
        <v>4.9167719501711601E-2</v>
      </c>
      <c r="DY60">
        <v>0</v>
      </c>
      <c r="DZ60">
        <v>4.5990861290322602</v>
      </c>
      <c r="EA60">
        <v>0.66607596774192102</v>
      </c>
      <c r="EB60">
        <v>4.97219498279486E-2</v>
      </c>
      <c r="EC60">
        <v>0</v>
      </c>
      <c r="ED60">
        <v>1</v>
      </c>
      <c r="EE60">
        <v>3</v>
      </c>
      <c r="EF60" t="s">
        <v>308</v>
      </c>
      <c r="EG60">
        <v>100</v>
      </c>
      <c r="EH60">
        <v>100</v>
      </c>
      <c r="EI60">
        <v>1.579</v>
      </c>
      <c r="EJ60">
        <v>0.30399999999999999</v>
      </c>
      <c r="EK60">
        <v>1.57899999999995</v>
      </c>
      <c r="EL60">
        <v>0</v>
      </c>
      <c r="EM60">
        <v>0</v>
      </c>
      <c r="EN60">
        <v>0</v>
      </c>
      <c r="EO60">
        <v>0.30398000000000303</v>
      </c>
      <c r="EP60">
        <v>0</v>
      </c>
      <c r="EQ60">
        <v>0</v>
      </c>
      <c r="ER60">
        <v>0</v>
      </c>
      <c r="ES60">
        <v>-1</v>
      </c>
      <c r="ET60">
        <v>-1</v>
      </c>
      <c r="EU60">
        <v>-1</v>
      </c>
      <c r="EV60">
        <v>-1</v>
      </c>
      <c r="EW60">
        <v>25.5</v>
      </c>
      <c r="EX60">
        <v>25.4</v>
      </c>
      <c r="EY60">
        <v>2</v>
      </c>
      <c r="EZ60">
        <v>493.48899999999998</v>
      </c>
      <c r="FA60">
        <v>536.11400000000003</v>
      </c>
      <c r="FB60">
        <v>34.1175</v>
      </c>
      <c r="FC60">
        <v>30.754300000000001</v>
      </c>
      <c r="FD60">
        <v>30.0001</v>
      </c>
      <c r="FE60">
        <v>30.352599999999999</v>
      </c>
      <c r="FF60">
        <v>30.413499999999999</v>
      </c>
      <c r="FG60">
        <v>20.577000000000002</v>
      </c>
      <c r="FH60">
        <v>0</v>
      </c>
      <c r="FI60">
        <v>100</v>
      </c>
      <c r="FJ60">
        <v>-999.9</v>
      </c>
      <c r="FK60">
        <v>400</v>
      </c>
      <c r="FL60">
        <v>30.581800000000001</v>
      </c>
      <c r="FM60">
        <v>101.673</v>
      </c>
      <c r="FN60">
        <v>101.03</v>
      </c>
    </row>
    <row r="61" spans="1:170" x14ac:dyDescent="0.25">
      <c r="A61">
        <v>45</v>
      </c>
      <c r="B61">
        <v>1604006940</v>
      </c>
      <c r="C61">
        <v>6144</v>
      </c>
      <c r="D61" t="s">
        <v>504</v>
      </c>
      <c r="E61" t="s">
        <v>505</v>
      </c>
      <c r="F61" t="s">
        <v>501</v>
      </c>
      <c r="G61" t="s">
        <v>347</v>
      </c>
      <c r="H61">
        <v>1604006932.25</v>
      </c>
      <c r="I61">
        <f t="shared" si="43"/>
        <v>3.7096682004066832E-3</v>
      </c>
      <c r="J61">
        <f t="shared" si="44"/>
        <v>13.337613312337396</v>
      </c>
      <c r="K61">
        <f t="shared" si="45"/>
        <v>382.29453333333299</v>
      </c>
      <c r="L61">
        <f t="shared" si="46"/>
        <v>209.22395663074778</v>
      </c>
      <c r="M61">
        <f t="shared" si="47"/>
        <v>21.247306935814297</v>
      </c>
      <c r="N61">
        <f t="shared" si="48"/>
        <v>38.823132018063987</v>
      </c>
      <c r="O61">
        <f t="shared" si="49"/>
        <v>0.13637109472129141</v>
      </c>
      <c r="P61">
        <f t="shared" si="50"/>
        <v>2.9548233684202105</v>
      </c>
      <c r="Q61">
        <f t="shared" si="51"/>
        <v>0.13296862953037109</v>
      </c>
      <c r="R61">
        <f t="shared" si="52"/>
        <v>8.3404020795684708E-2</v>
      </c>
      <c r="S61">
        <f t="shared" si="53"/>
        <v>214.76535003140583</v>
      </c>
      <c r="T61">
        <f t="shared" si="54"/>
        <v>35.555264460800345</v>
      </c>
      <c r="U61">
        <f t="shared" si="55"/>
        <v>34.985723333333297</v>
      </c>
      <c r="V61">
        <f t="shared" si="56"/>
        <v>5.6439073150777022</v>
      </c>
      <c r="W61">
        <f t="shared" si="57"/>
        <v>51.14454129530148</v>
      </c>
      <c r="X61">
        <f t="shared" si="58"/>
        <v>2.9303052096178077</v>
      </c>
      <c r="Y61">
        <f t="shared" si="59"/>
        <v>5.7294583848130189</v>
      </c>
      <c r="Z61">
        <f t="shared" si="60"/>
        <v>2.7136021054598944</v>
      </c>
      <c r="AA61">
        <f t="shared" si="61"/>
        <v>-163.59636763793472</v>
      </c>
      <c r="AB61">
        <f t="shared" si="62"/>
        <v>43.315912945309073</v>
      </c>
      <c r="AC61">
        <f t="shared" si="63"/>
        <v>3.4276305973834917</v>
      </c>
      <c r="AD61">
        <f t="shared" si="64"/>
        <v>97.912525936163661</v>
      </c>
      <c r="AE61">
        <v>0</v>
      </c>
      <c r="AF61">
        <v>0</v>
      </c>
      <c r="AG61">
        <f t="shared" si="65"/>
        <v>1</v>
      </c>
      <c r="AH61">
        <f t="shared" si="66"/>
        <v>0</v>
      </c>
      <c r="AI61">
        <f t="shared" si="67"/>
        <v>52207.021804110962</v>
      </c>
      <c r="AJ61" t="s">
        <v>286</v>
      </c>
      <c r="AK61">
        <v>715.47692307692296</v>
      </c>
      <c r="AL61">
        <v>3262.08</v>
      </c>
      <c r="AM61">
        <f t="shared" si="68"/>
        <v>2546.603076923077</v>
      </c>
      <c r="AN61">
        <f t="shared" si="69"/>
        <v>0.78066849277855754</v>
      </c>
      <c r="AO61">
        <v>-0.57774747981622299</v>
      </c>
      <c r="AP61" t="s">
        <v>506</v>
      </c>
      <c r="AQ61">
        <v>879.71569230769205</v>
      </c>
      <c r="AR61">
        <v>526.04999999999995</v>
      </c>
      <c r="AS61">
        <f t="shared" si="70"/>
        <v>-0.67230432907079574</v>
      </c>
      <c r="AT61">
        <v>0.5</v>
      </c>
      <c r="AU61">
        <f t="shared" si="71"/>
        <v>1095.8716698605399</v>
      </c>
      <c r="AV61">
        <f t="shared" si="72"/>
        <v>13.337613312337396</v>
      </c>
      <c r="AW61">
        <f t="shared" si="73"/>
        <v>-368.37963387664144</v>
      </c>
      <c r="AX61">
        <f t="shared" si="74"/>
        <v>0.99973386560212907</v>
      </c>
      <c r="AY61">
        <f t="shared" si="75"/>
        <v>1.2697983874265571E-2</v>
      </c>
      <c r="AZ61">
        <f t="shared" si="76"/>
        <v>5.2010835471913319</v>
      </c>
      <c r="BA61" t="s">
        <v>507</v>
      </c>
      <c r="BB61">
        <v>0.14000000000000001</v>
      </c>
      <c r="BC61">
        <f t="shared" si="77"/>
        <v>525.91</v>
      </c>
      <c r="BD61">
        <f t="shared" si="78"/>
        <v>-0.67248330000892187</v>
      </c>
      <c r="BE61">
        <f t="shared" si="79"/>
        <v>0.83877385850138253</v>
      </c>
      <c r="BF61">
        <f t="shared" si="80"/>
        <v>1.8670297049806091</v>
      </c>
      <c r="BG61">
        <f t="shared" si="81"/>
        <v>1.0743841569946571</v>
      </c>
      <c r="BH61">
        <f t="shared" si="82"/>
        <v>1299.9843333333299</v>
      </c>
      <c r="BI61">
        <f t="shared" si="83"/>
        <v>1095.8716698605399</v>
      </c>
      <c r="BJ61">
        <f t="shared" si="84"/>
        <v>0.84298836667560573</v>
      </c>
      <c r="BK61">
        <f t="shared" si="85"/>
        <v>0.19597673335121144</v>
      </c>
      <c r="BL61">
        <v>6</v>
      </c>
      <c r="BM61">
        <v>0.5</v>
      </c>
      <c r="BN61" t="s">
        <v>289</v>
      </c>
      <c r="BO61">
        <v>2</v>
      </c>
      <c r="BP61">
        <v>1604006932.25</v>
      </c>
      <c r="BQ61">
        <v>382.29453333333299</v>
      </c>
      <c r="BR61">
        <v>400.00143333333301</v>
      </c>
      <c r="BS61">
        <v>28.854953333333299</v>
      </c>
      <c r="BT61">
        <v>24.5318166666667</v>
      </c>
      <c r="BU61">
        <v>380.71553333333298</v>
      </c>
      <c r="BV61">
        <v>28.5509733333333</v>
      </c>
      <c r="BW61">
        <v>500.00166666666701</v>
      </c>
      <c r="BX61">
        <v>101.507366666667</v>
      </c>
      <c r="BY61">
        <v>4.55686566666667E-2</v>
      </c>
      <c r="BZ61">
        <v>35.257636666666698</v>
      </c>
      <c r="CA61">
        <v>34.985723333333297</v>
      </c>
      <c r="CB61">
        <v>999.9</v>
      </c>
      <c r="CC61">
        <v>0</v>
      </c>
      <c r="CD61">
        <v>0</v>
      </c>
      <c r="CE61">
        <v>9994.1380000000008</v>
      </c>
      <c r="CF61">
        <v>0</v>
      </c>
      <c r="CG61">
        <v>290.46043333333301</v>
      </c>
      <c r="CH61">
        <v>1299.9843333333299</v>
      </c>
      <c r="CI61">
        <v>0.90000406666666699</v>
      </c>
      <c r="CJ61">
        <v>9.9996183333333294E-2</v>
      </c>
      <c r="CK61">
        <v>0</v>
      </c>
      <c r="CL61">
        <v>880.22760000000005</v>
      </c>
      <c r="CM61">
        <v>4.9993800000000004</v>
      </c>
      <c r="CN61">
        <v>11436.266666666699</v>
      </c>
      <c r="CO61">
        <v>10363.9066666667</v>
      </c>
      <c r="CP61">
        <v>48.066200000000002</v>
      </c>
      <c r="CQ61">
        <v>50.25</v>
      </c>
      <c r="CR61">
        <v>48.774799999999999</v>
      </c>
      <c r="CS61">
        <v>50.316200000000002</v>
      </c>
      <c r="CT61">
        <v>50.345599999999997</v>
      </c>
      <c r="CU61">
        <v>1165.49066666667</v>
      </c>
      <c r="CV61">
        <v>129.494333333333</v>
      </c>
      <c r="CW61">
        <v>0</v>
      </c>
      <c r="CX61">
        <v>107.59999990463299</v>
      </c>
      <c r="CY61">
        <v>0</v>
      </c>
      <c r="CZ61">
        <v>879.71569230769205</v>
      </c>
      <c r="DA61">
        <v>-178.19083736511701</v>
      </c>
      <c r="DB61">
        <v>-2283.6273473331398</v>
      </c>
      <c r="DC61">
        <v>11429.442307692299</v>
      </c>
      <c r="DD61">
        <v>15</v>
      </c>
      <c r="DE61">
        <v>1604005305.5999999</v>
      </c>
      <c r="DF61" t="s">
        <v>444</v>
      </c>
      <c r="DG61">
        <v>1604005303.5999999</v>
      </c>
      <c r="DH61">
        <v>1604005305.5999999</v>
      </c>
      <c r="DI61">
        <v>3</v>
      </c>
      <c r="DJ61">
        <v>-4.9000000000000002E-2</v>
      </c>
      <c r="DK61">
        <v>0</v>
      </c>
      <c r="DL61">
        <v>1.579</v>
      </c>
      <c r="DM61">
        <v>0.30399999999999999</v>
      </c>
      <c r="DN61">
        <v>400</v>
      </c>
      <c r="DO61">
        <v>27</v>
      </c>
      <c r="DP61">
        <v>0.44</v>
      </c>
      <c r="DQ61">
        <v>0.16</v>
      </c>
      <c r="DR61">
        <v>13.3343790642278</v>
      </c>
      <c r="DS61">
        <v>9.4988931893485201E-2</v>
      </c>
      <c r="DT61">
        <v>1.3187438358643999E-2</v>
      </c>
      <c r="DU61">
        <v>1</v>
      </c>
      <c r="DV61">
        <v>-17.704564516129</v>
      </c>
      <c r="DW61">
        <v>-0.35368064516126901</v>
      </c>
      <c r="DX61">
        <v>2.9974586530411001E-2</v>
      </c>
      <c r="DY61">
        <v>0</v>
      </c>
      <c r="DZ61">
        <v>4.3203819354838702</v>
      </c>
      <c r="EA61">
        <v>0.59378225806450402</v>
      </c>
      <c r="EB61">
        <v>4.44078757486999E-2</v>
      </c>
      <c r="EC61">
        <v>0</v>
      </c>
      <c r="ED61">
        <v>1</v>
      </c>
      <c r="EE61">
        <v>3</v>
      </c>
      <c r="EF61" t="s">
        <v>308</v>
      </c>
      <c r="EG61">
        <v>100</v>
      </c>
      <c r="EH61">
        <v>100</v>
      </c>
      <c r="EI61">
        <v>1.579</v>
      </c>
      <c r="EJ61">
        <v>0.30399999999999999</v>
      </c>
      <c r="EK61">
        <v>1.57899999999995</v>
      </c>
      <c r="EL61">
        <v>0</v>
      </c>
      <c r="EM61">
        <v>0</v>
      </c>
      <c r="EN61">
        <v>0</v>
      </c>
      <c r="EO61">
        <v>0.30398000000000303</v>
      </c>
      <c r="EP61">
        <v>0</v>
      </c>
      <c r="EQ61">
        <v>0</v>
      </c>
      <c r="ER61">
        <v>0</v>
      </c>
      <c r="ES61">
        <v>-1</v>
      </c>
      <c r="ET61">
        <v>-1</v>
      </c>
      <c r="EU61">
        <v>-1</v>
      </c>
      <c r="EV61">
        <v>-1</v>
      </c>
      <c r="EW61">
        <v>27.3</v>
      </c>
      <c r="EX61">
        <v>27.2</v>
      </c>
      <c r="EY61">
        <v>2</v>
      </c>
      <c r="EZ61">
        <v>490.14699999999999</v>
      </c>
      <c r="FA61">
        <v>535.40200000000004</v>
      </c>
      <c r="FB61">
        <v>34.119599999999998</v>
      </c>
      <c r="FC61">
        <v>30.746600000000001</v>
      </c>
      <c r="FD61">
        <v>30.000299999999999</v>
      </c>
      <c r="FE61">
        <v>30.316600000000001</v>
      </c>
      <c r="FF61">
        <v>30.377300000000002</v>
      </c>
      <c r="FG61">
        <v>20.588899999999999</v>
      </c>
      <c r="FH61">
        <v>0</v>
      </c>
      <c r="FI61">
        <v>100</v>
      </c>
      <c r="FJ61">
        <v>-999.9</v>
      </c>
      <c r="FK61">
        <v>400</v>
      </c>
      <c r="FL61">
        <v>30.581800000000001</v>
      </c>
      <c r="FM61">
        <v>101.681</v>
      </c>
      <c r="FN61">
        <v>101.04300000000001</v>
      </c>
    </row>
    <row r="62" spans="1:170" x14ac:dyDescent="0.25">
      <c r="A62">
        <v>46</v>
      </c>
      <c r="B62">
        <v>1604007063</v>
      </c>
      <c r="C62">
        <v>6267</v>
      </c>
      <c r="D62" t="s">
        <v>508</v>
      </c>
      <c r="E62" t="s">
        <v>509</v>
      </c>
      <c r="F62" t="s">
        <v>501</v>
      </c>
      <c r="G62" t="s">
        <v>285</v>
      </c>
      <c r="H62">
        <v>1604007055.25</v>
      </c>
      <c r="I62">
        <f t="shared" si="43"/>
        <v>3.743293206362869E-3</v>
      </c>
      <c r="J62">
        <f t="shared" si="44"/>
        <v>12.520924219924963</v>
      </c>
      <c r="K62">
        <f t="shared" si="45"/>
        <v>383.25656666666703</v>
      </c>
      <c r="L62">
        <f t="shared" si="46"/>
        <v>230.17011898489818</v>
      </c>
      <c r="M62">
        <f t="shared" si="47"/>
        <v>23.373105735698196</v>
      </c>
      <c r="N62">
        <f t="shared" si="48"/>
        <v>38.91858898151942</v>
      </c>
      <c r="O62">
        <f t="shared" si="49"/>
        <v>0.14621944122203437</v>
      </c>
      <c r="P62">
        <f t="shared" si="50"/>
        <v>2.955550617484167</v>
      </c>
      <c r="Q62">
        <f t="shared" si="51"/>
        <v>0.14231630693211078</v>
      </c>
      <c r="R62">
        <f t="shared" si="52"/>
        <v>8.9289694805906844E-2</v>
      </c>
      <c r="S62">
        <f t="shared" si="53"/>
        <v>214.76546093682697</v>
      </c>
      <c r="T62">
        <f t="shared" si="54"/>
        <v>35.572761969481981</v>
      </c>
      <c r="U62">
        <f t="shared" si="55"/>
        <v>34.428386666666697</v>
      </c>
      <c r="V62">
        <f t="shared" si="56"/>
        <v>5.4720181559079411</v>
      </c>
      <c r="W62">
        <f t="shared" si="57"/>
        <v>50.739576257886846</v>
      </c>
      <c r="X62">
        <f t="shared" si="58"/>
        <v>2.9113144449655479</v>
      </c>
      <c r="Y62">
        <f t="shared" si="59"/>
        <v>5.7377586879492712</v>
      </c>
      <c r="Z62">
        <f t="shared" si="60"/>
        <v>2.5607037109423931</v>
      </c>
      <c r="AA62">
        <f t="shared" si="61"/>
        <v>-165.07923040060251</v>
      </c>
      <c r="AB62">
        <f t="shared" si="62"/>
        <v>136.30603695668117</v>
      </c>
      <c r="AC62">
        <f t="shared" si="63"/>
        <v>10.755536063860019</v>
      </c>
      <c r="AD62">
        <f t="shared" si="64"/>
        <v>196.74780355676563</v>
      </c>
      <c r="AE62">
        <v>20</v>
      </c>
      <c r="AF62">
        <v>4</v>
      </c>
      <c r="AG62">
        <f t="shared" si="65"/>
        <v>1</v>
      </c>
      <c r="AH62">
        <f t="shared" si="66"/>
        <v>0</v>
      </c>
      <c r="AI62">
        <f t="shared" si="67"/>
        <v>52223.151665763682</v>
      </c>
      <c r="AJ62" t="s">
        <v>286</v>
      </c>
      <c r="AK62">
        <v>715.47692307692296</v>
      </c>
      <c r="AL62">
        <v>3262.08</v>
      </c>
      <c r="AM62">
        <f t="shared" si="68"/>
        <v>2546.603076923077</v>
      </c>
      <c r="AN62">
        <f t="shared" si="69"/>
        <v>0.78066849277855754</v>
      </c>
      <c r="AO62">
        <v>-0.57774747981622299</v>
      </c>
      <c r="AP62" t="s">
        <v>510</v>
      </c>
      <c r="AQ62">
        <v>822.222653846154</v>
      </c>
      <c r="AR62">
        <v>950.28</v>
      </c>
      <c r="AS62">
        <f t="shared" si="70"/>
        <v>0.13475748848112767</v>
      </c>
      <c r="AT62">
        <v>0.5</v>
      </c>
      <c r="AU62">
        <f t="shared" si="71"/>
        <v>1095.8707218528712</v>
      </c>
      <c r="AV62">
        <f t="shared" si="72"/>
        <v>12.520924219924963</v>
      </c>
      <c r="AW62">
        <f t="shared" si="73"/>
        <v>73.838393088446679</v>
      </c>
      <c r="AX62">
        <f t="shared" si="74"/>
        <v>0.99975796607315737</v>
      </c>
      <c r="AY62">
        <f t="shared" si="75"/>
        <v>1.1952752672864803E-2</v>
      </c>
      <c r="AZ62">
        <f t="shared" si="76"/>
        <v>2.4327566611945954</v>
      </c>
      <c r="BA62" t="s">
        <v>511</v>
      </c>
      <c r="BB62">
        <v>0.23</v>
      </c>
      <c r="BC62">
        <f t="shared" si="77"/>
        <v>950.05</v>
      </c>
      <c r="BD62">
        <f t="shared" si="78"/>
        <v>0.13479011226129781</v>
      </c>
      <c r="BE62">
        <f t="shared" si="79"/>
        <v>0.70873890583564547</v>
      </c>
      <c r="BF62">
        <f t="shared" si="80"/>
        <v>0.54538189120834379</v>
      </c>
      <c r="BG62">
        <f t="shared" si="81"/>
        <v>0.90779753662797869</v>
      </c>
      <c r="BH62">
        <f t="shared" si="82"/>
        <v>1299.9829999999999</v>
      </c>
      <c r="BI62">
        <f t="shared" si="83"/>
        <v>1095.8707218528712</v>
      </c>
      <c r="BJ62">
        <f t="shared" si="84"/>
        <v>0.84298850204415843</v>
      </c>
      <c r="BK62">
        <f t="shared" si="85"/>
        <v>0.19597700408831695</v>
      </c>
      <c r="BL62">
        <v>6</v>
      </c>
      <c r="BM62">
        <v>0.5</v>
      </c>
      <c r="BN62" t="s">
        <v>289</v>
      </c>
      <c r="BO62">
        <v>2</v>
      </c>
      <c r="BP62">
        <v>1604007055.25</v>
      </c>
      <c r="BQ62">
        <v>383.25656666666703</v>
      </c>
      <c r="BR62">
        <v>400.00296666666702</v>
      </c>
      <c r="BS62">
        <v>28.669599999999999</v>
      </c>
      <c r="BT62">
        <v>24.3065033333333</v>
      </c>
      <c r="BU62">
        <v>381.67756666666702</v>
      </c>
      <c r="BV62">
        <v>28.365629999999999</v>
      </c>
      <c r="BW62">
        <v>500.00833333333298</v>
      </c>
      <c r="BX62">
        <v>101.502433333333</v>
      </c>
      <c r="BY62">
        <v>4.4656439999999999E-2</v>
      </c>
      <c r="BZ62">
        <v>35.283830000000002</v>
      </c>
      <c r="CA62">
        <v>34.428386666666697</v>
      </c>
      <c r="CB62">
        <v>999.9</v>
      </c>
      <c r="CC62">
        <v>0</v>
      </c>
      <c r="CD62">
        <v>0</v>
      </c>
      <c r="CE62">
        <v>9998.7493333333296</v>
      </c>
      <c r="CF62">
        <v>0</v>
      </c>
      <c r="CG62">
        <v>208.76310000000001</v>
      </c>
      <c r="CH62">
        <v>1299.9829999999999</v>
      </c>
      <c r="CI62">
        <v>0.89999833333333301</v>
      </c>
      <c r="CJ62">
        <v>0.100001533333333</v>
      </c>
      <c r="CK62">
        <v>0</v>
      </c>
      <c r="CL62">
        <v>822.18193333333295</v>
      </c>
      <c r="CM62">
        <v>4.9993800000000004</v>
      </c>
      <c r="CN62">
        <v>10664.42</v>
      </c>
      <c r="CO62">
        <v>10363.879999999999</v>
      </c>
      <c r="CP62">
        <v>48.375</v>
      </c>
      <c r="CQ62">
        <v>50.561999999999998</v>
      </c>
      <c r="CR62">
        <v>49.125</v>
      </c>
      <c r="CS62">
        <v>50.6291333333333</v>
      </c>
      <c r="CT62">
        <v>50.651866666666699</v>
      </c>
      <c r="CU62">
        <v>1165.4829999999999</v>
      </c>
      <c r="CV62">
        <v>129.5</v>
      </c>
      <c r="CW62">
        <v>0</v>
      </c>
      <c r="CX62">
        <v>121.89999985694899</v>
      </c>
      <c r="CY62">
        <v>0</v>
      </c>
      <c r="CZ62">
        <v>822.222653846154</v>
      </c>
      <c r="DA62">
        <v>-132.91401718827399</v>
      </c>
      <c r="DB62">
        <v>-1660.56068510464</v>
      </c>
      <c r="DC62">
        <v>10664.623076923101</v>
      </c>
      <c r="DD62">
        <v>15</v>
      </c>
      <c r="DE62">
        <v>1604005305.5999999</v>
      </c>
      <c r="DF62" t="s">
        <v>444</v>
      </c>
      <c r="DG62">
        <v>1604005303.5999999</v>
      </c>
      <c r="DH62">
        <v>1604005305.5999999</v>
      </c>
      <c r="DI62">
        <v>3</v>
      </c>
      <c r="DJ62">
        <v>-4.9000000000000002E-2</v>
      </c>
      <c r="DK62">
        <v>0</v>
      </c>
      <c r="DL62">
        <v>1.579</v>
      </c>
      <c r="DM62">
        <v>0.30399999999999999</v>
      </c>
      <c r="DN62">
        <v>400</v>
      </c>
      <c r="DO62">
        <v>27</v>
      </c>
      <c r="DP62">
        <v>0.44</v>
      </c>
      <c r="DQ62">
        <v>0.16</v>
      </c>
      <c r="DR62">
        <v>12.5210761722825</v>
      </c>
      <c r="DS62">
        <v>-0.17188127763900199</v>
      </c>
      <c r="DT62">
        <v>2.2716955852183598E-2</v>
      </c>
      <c r="DU62">
        <v>1</v>
      </c>
      <c r="DV62">
        <v>-16.746787096774199</v>
      </c>
      <c r="DW62">
        <v>-0.114924193548343</v>
      </c>
      <c r="DX62">
        <v>2.7122990390079E-2</v>
      </c>
      <c r="DY62">
        <v>1</v>
      </c>
      <c r="DZ62">
        <v>4.35989290322581</v>
      </c>
      <c r="EA62">
        <v>0.64466903225805805</v>
      </c>
      <c r="EB62">
        <v>4.8502071135926798E-2</v>
      </c>
      <c r="EC62">
        <v>0</v>
      </c>
      <c r="ED62">
        <v>2</v>
      </c>
      <c r="EE62">
        <v>3</v>
      </c>
      <c r="EF62" t="s">
        <v>330</v>
      </c>
      <c r="EG62">
        <v>100</v>
      </c>
      <c r="EH62">
        <v>100</v>
      </c>
      <c r="EI62">
        <v>1.579</v>
      </c>
      <c r="EJ62">
        <v>0.30399999999999999</v>
      </c>
      <c r="EK62">
        <v>1.57899999999995</v>
      </c>
      <c r="EL62">
        <v>0</v>
      </c>
      <c r="EM62">
        <v>0</v>
      </c>
      <c r="EN62">
        <v>0</v>
      </c>
      <c r="EO62">
        <v>0.30398000000000303</v>
      </c>
      <c r="EP62">
        <v>0</v>
      </c>
      <c r="EQ62">
        <v>0</v>
      </c>
      <c r="ER62">
        <v>0</v>
      </c>
      <c r="ES62">
        <v>-1</v>
      </c>
      <c r="ET62">
        <v>-1</v>
      </c>
      <c r="EU62">
        <v>-1</v>
      </c>
      <c r="EV62">
        <v>-1</v>
      </c>
      <c r="EW62">
        <v>29.3</v>
      </c>
      <c r="EX62">
        <v>29.3</v>
      </c>
      <c r="EY62">
        <v>2</v>
      </c>
      <c r="EZ62">
        <v>457.58699999999999</v>
      </c>
      <c r="FA62">
        <v>535.13499999999999</v>
      </c>
      <c r="FB62">
        <v>34.144100000000002</v>
      </c>
      <c r="FC62">
        <v>30.727900000000002</v>
      </c>
      <c r="FD62">
        <v>30</v>
      </c>
      <c r="FE62">
        <v>30.275300000000001</v>
      </c>
      <c r="FF62">
        <v>30.329799999999999</v>
      </c>
      <c r="FG62">
        <v>20.584700000000002</v>
      </c>
      <c r="FH62">
        <v>0</v>
      </c>
      <c r="FI62">
        <v>100</v>
      </c>
      <c r="FJ62">
        <v>-999.9</v>
      </c>
      <c r="FK62">
        <v>400</v>
      </c>
      <c r="FL62">
        <v>30.581800000000001</v>
      </c>
      <c r="FM62">
        <v>101.688</v>
      </c>
      <c r="FN62">
        <v>101.041</v>
      </c>
    </row>
    <row r="63" spans="1:170" x14ac:dyDescent="0.25">
      <c r="A63">
        <v>47</v>
      </c>
      <c r="B63">
        <v>1604007177.5</v>
      </c>
      <c r="C63">
        <v>6381.5</v>
      </c>
      <c r="D63" t="s">
        <v>512</v>
      </c>
      <c r="E63" t="s">
        <v>513</v>
      </c>
      <c r="F63" t="s">
        <v>501</v>
      </c>
      <c r="G63" t="s">
        <v>285</v>
      </c>
      <c r="H63">
        <v>1604007169.5</v>
      </c>
      <c r="I63">
        <f t="shared" si="43"/>
        <v>4.7452799303805068E-3</v>
      </c>
      <c r="J63">
        <f t="shared" si="44"/>
        <v>13.035152001486248</v>
      </c>
      <c r="K63">
        <f t="shared" si="45"/>
        <v>382.09503225806401</v>
      </c>
      <c r="L63">
        <f t="shared" si="46"/>
        <v>255.96015726709572</v>
      </c>
      <c r="M63">
        <f t="shared" si="47"/>
        <v>25.992277123305961</v>
      </c>
      <c r="N63">
        <f t="shared" si="48"/>
        <v>38.801038692621752</v>
      </c>
      <c r="O63">
        <f t="shared" si="49"/>
        <v>0.19019506068016373</v>
      </c>
      <c r="P63">
        <f t="shared" si="50"/>
        <v>2.951826140033853</v>
      </c>
      <c r="Q63">
        <f t="shared" si="51"/>
        <v>0.18363977009212232</v>
      </c>
      <c r="R63">
        <f t="shared" si="52"/>
        <v>0.11534500070018261</v>
      </c>
      <c r="S63">
        <f t="shared" si="53"/>
        <v>214.77120755448408</v>
      </c>
      <c r="T63">
        <f t="shared" si="54"/>
        <v>35.290724007258845</v>
      </c>
      <c r="U63">
        <f t="shared" si="55"/>
        <v>34.612674193548401</v>
      </c>
      <c r="V63">
        <f t="shared" si="56"/>
        <v>5.5283438410391819</v>
      </c>
      <c r="W63">
        <f t="shared" si="57"/>
        <v>52.614532219854425</v>
      </c>
      <c r="X63">
        <f t="shared" si="58"/>
        <v>3.0147011458638326</v>
      </c>
      <c r="Y63">
        <f t="shared" si="59"/>
        <v>5.7297879856968796</v>
      </c>
      <c r="Z63">
        <f t="shared" si="60"/>
        <v>2.5136426951753492</v>
      </c>
      <c r="AA63">
        <f t="shared" si="61"/>
        <v>-209.26684492978035</v>
      </c>
      <c r="AB63">
        <f t="shared" si="62"/>
        <v>102.80421100765527</v>
      </c>
      <c r="AC63">
        <f t="shared" si="63"/>
        <v>8.1285266945480199</v>
      </c>
      <c r="AD63">
        <f t="shared" si="64"/>
        <v>116.43710032690701</v>
      </c>
      <c r="AE63">
        <v>20</v>
      </c>
      <c r="AF63">
        <v>4</v>
      </c>
      <c r="AG63">
        <f t="shared" si="65"/>
        <v>1</v>
      </c>
      <c r="AH63">
        <f t="shared" si="66"/>
        <v>0</v>
      </c>
      <c r="AI63">
        <f t="shared" si="67"/>
        <v>52121.565152860436</v>
      </c>
      <c r="AJ63" t="s">
        <v>286</v>
      </c>
      <c r="AK63">
        <v>715.47692307692296</v>
      </c>
      <c r="AL63">
        <v>3262.08</v>
      </c>
      <c r="AM63">
        <f t="shared" si="68"/>
        <v>2546.603076923077</v>
      </c>
      <c r="AN63">
        <f t="shared" si="69"/>
        <v>0.78066849277855754</v>
      </c>
      <c r="AO63">
        <v>-0.57774747981622299</v>
      </c>
      <c r="AP63" t="s">
        <v>514</v>
      </c>
      <c r="AQ63">
        <v>820.00103999999999</v>
      </c>
      <c r="AR63">
        <v>-0.45</v>
      </c>
      <c r="AS63">
        <f t="shared" si="70"/>
        <v>1823.2245333333333</v>
      </c>
      <c r="AT63">
        <v>0.5</v>
      </c>
      <c r="AU63">
        <f t="shared" si="71"/>
        <v>1095.8983073404993</v>
      </c>
      <c r="AV63">
        <f t="shared" si="72"/>
        <v>13.035152001486248</v>
      </c>
      <c r="AW63">
        <f t="shared" si="73"/>
        <v>999034.33999083587</v>
      </c>
      <c r="AX63">
        <f t="shared" si="74"/>
        <v>6.4222222222222225</v>
      </c>
      <c r="AY63">
        <f t="shared" si="75"/>
        <v>1.2421681272907466E-2</v>
      </c>
      <c r="AZ63">
        <f t="shared" si="76"/>
        <v>-7250.0666666666657</v>
      </c>
      <c r="BA63" t="s">
        <v>515</v>
      </c>
      <c r="BB63">
        <v>2.44</v>
      </c>
      <c r="BC63">
        <f t="shared" si="77"/>
        <v>-2.89</v>
      </c>
      <c r="BD63">
        <f t="shared" si="78"/>
        <v>283.89309342560551</v>
      </c>
      <c r="BE63">
        <f t="shared" si="79"/>
        <v>1.0008866009743407</v>
      </c>
      <c r="BF63">
        <f t="shared" si="80"/>
        <v>1.1459983045110966</v>
      </c>
      <c r="BG63">
        <f t="shared" si="81"/>
        <v>1.2811301570961497</v>
      </c>
      <c r="BH63">
        <f t="shared" si="82"/>
        <v>1300.01548387097</v>
      </c>
      <c r="BI63">
        <f t="shared" si="83"/>
        <v>1095.8983073404993</v>
      </c>
      <c r="BJ63">
        <f t="shared" si="84"/>
        <v>0.84298865739453777</v>
      </c>
      <c r="BK63">
        <f t="shared" si="85"/>
        <v>0.19597731478907554</v>
      </c>
      <c r="BL63">
        <v>6</v>
      </c>
      <c r="BM63">
        <v>0.5</v>
      </c>
      <c r="BN63" t="s">
        <v>289</v>
      </c>
      <c r="BO63">
        <v>2</v>
      </c>
      <c r="BP63">
        <v>1604007169.5</v>
      </c>
      <c r="BQ63">
        <v>382.09503225806401</v>
      </c>
      <c r="BR63">
        <v>399.91416129032302</v>
      </c>
      <c r="BS63">
        <v>29.687409677419399</v>
      </c>
      <c r="BT63">
        <v>24.161761290322598</v>
      </c>
      <c r="BU63">
        <v>380.51603225806502</v>
      </c>
      <c r="BV63">
        <v>29.383432258064499</v>
      </c>
      <c r="BW63">
        <v>499.967193548387</v>
      </c>
      <c r="BX63">
        <v>101.501322580645</v>
      </c>
      <c r="BY63">
        <v>4.6814445161290297E-2</v>
      </c>
      <c r="BZ63">
        <v>35.258677419354797</v>
      </c>
      <c r="CA63">
        <v>34.612674193548401</v>
      </c>
      <c r="CB63">
        <v>999.9</v>
      </c>
      <c r="CC63">
        <v>0</v>
      </c>
      <c r="CD63">
        <v>0</v>
      </c>
      <c r="CE63">
        <v>9977.7425806451593</v>
      </c>
      <c r="CF63">
        <v>0</v>
      </c>
      <c r="CG63">
        <v>273.81467741935501</v>
      </c>
      <c r="CH63">
        <v>1300.01548387097</v>
      </c>
      <c r="CI63">
        <v>0.899993548387097</v>
      </c>
      <c r="CJ63">
        <v>0.100006406451613</v>
      </c>
      <c r="CK63">
        <v>0</v>
      </c>
      <c r="CL63">
        <v>821.35361290322601</v>
      </c>
      <c r="CM63">
        <v>4.9993800000000004</v>
      </c>
      <c r="CN63">
        <v>10842.7322580645</v>
      </c>
      <c r="CO63">
        <v>10364.1387096774</v>
      </c>
      <c r="CP63">
        <v>48.695129032258002</v>
      </c>
      <c r="CQ63">
        <v>50.8241935483871</v>
      </c>
      <c r="CR63">
        <v>49.436999999999998</v>
      </c>
      <c r="CS63">
        <v>50.878999999999998</v>
      </c>
      <c r="CT63">
        <v>50.890999999999998</v>
      </c>
      <c r="CU63">
        <v>1165.5058064516099</v>
      </c>
      <c r="CV63">
        <v>129.51</v>
      </c>
      <c r="CW63">
        <v>0</v>
      </c>
      <c r="CX63">
        <v>113.39999985694899</v>
      </c>
      <c r="CY63">
        <v>0</v>
      </c>
      <c r="CZ63">
        <v>820.00103999999999</v>
      </c>
      <c r="DA63">
        <v>-142.72346175086</v>
      </c>
      <c r="DB63">
        <v>-1828.5153872102101</v>
      </c>
      <c r="DC63">
        <v>10824.992</v>
      </c>
      <c r="DD63">
        <v>15</v>
      </c>
      <c r="DE63">
        <v>1604005305.5999999</v>
      </c>
      <c r="DF63" t="s">
        <v>444</v>
      </c>
      <c r="DG63">
        <v>1604005303.5999999</v>
      </c>
      <c r="DH63">
        <v>1604005305.5999999</v>
      </c>
      <c r="DI63">
        <v>3</v>
      </c>
      <c r="DJ63">
        <v>-4.9000000000000002E-2</v>
      </c>
      <c r="DK63">
        <v>0</v>
      </c>
      <c r="DL63">
        <v>1.579</v>
      </c>
      <c r="DM63">
        <v>0.30399999999999999</v>
      </c>
      <c r="DN63">
        <v>400</v>
      </c>
      <c r="DO63">
        <v>27</v>
      </c>
      <c r="DP63">
        <v>0.44</v>
      </c>
      <c r="DQ63">
        <v>0.16</v>
      </c>
      <c r="DR63">
        <v>13.018384784516799</v>
      </c>
      <c r="DS63">
        <v>1.0618266436025601</v>
      </c>
      <c r="DT63">
        <v>9.53774778912337E-2</v>
      </c>
      <c r="DU63">
        <v>0</v>
      </c>
      <c r="DV63">
        <v>-17.807980645161301</v>
      </c>
      <c r="DW63">
        <v>-1.4992887096774099</v>
      </c>
      <c r="DX63">
        <v>0.127820399248711</v>
      </c>
      <c r="DY63">
        <v>0</v>
      </c>
      <c r="DZ63">
        <v>5.5224206451612901</v>
      </c>
      <c r="EA63">
        <v>0.40030693548384799</v>
      </c>
      <c r="EB63">
        <v>3.01311375689115E-2</v>
      </c>
      <c r="EC63">
        <v>0</v>
      </c>
      <c r="ED63">
        <v>0</v>
      </c>
      <c r="EE63">
        <v>3</v>
      </c>
      <c r="EF63" t="s">
        <v>298</v>
      </c>
      <c r="EG63">
        <v>100</v>
      </c>
      <c r="EH63">
        <v>100</v>
      </c>
      <c r="EI63">
        <v>1.579</v>
      </c>
      <c r="EJ63">
        <v>0.30399999999999999</v>
      </c>
      <c r="EK63">
        <v>1.57899999999995</v>
      </c>
      <c r="EL63">
        <v>0</v>
      </c>
      <c r="EM63">
        <v>0</v>
      </c>
      <c r="EN63">
        <v>0</v>
      </c>
      <c r="EO63">
        <v>0.30398000000000303</v>
      </c>
      <c r="EP63">
        <v>0</v>
      </c>
      <c r="EQ63">
        <v>0</v>
      </c>
      <c r="ER63">
        <v>0</v>
      </c>
      <c r="ES63">
        <v>-1</v>
      </c>
      <c r="ET63">
        <v>-1</v>
      </c>
      <c r="EU63">
        <v>-1</v>
      </c>
      <c r="EV63">
        <v>-1</v>
      </c>
      <c r="EW63">
        <v>31.2</v>
      </c>
      <c r="EX63">
        <v>31.2</v>
      </c>
      <c r="EY63">
        <v>2</v>
      </c>
      <c r="EZ63">
        <v>460.39800000000002</v>
      </c>
      <c r="FA63">
        <v>532.49900000000002</v>
      </c>
      <c r="FB63">
        <v>34.133600000000001</v>
      </c>
      <c r="FC63">
        <v>30.755600000000001</v>
      </c>
      <c r="FD63">
        <v>30.001200000000001</v>
      </c>
      <c r="FE63">
        <v>30.302600000000002</v>
      </c>
      <c r="FF63">
        <v>30.368200000000002</v>
      </c>
      <c r="FG63">
        <v>20.577300000000001</v>
      </c>
      <c r="FH63">
        <v>0</v>
      </c>
      <c r="FI63">
        <v>100</v>
      </c>
      <c r="FJ63">
        <v>-999.9</v>
      </c>
      <c r="FK63">
        <v>400</v>
      </c>
      <c r="FL63">
        <v>30.581800000000001</v>
      </c>
      <c r="FM63">
        <v>101.666</v>
      </c>
      <c r="FN63">
        <v>101.018</v>
      </c>
    </row>
    <row r="64" spans="1:170" x14ac:dyDescent="0.25">
      <c r="A64">
        <v>48</v>
      </c>
      <c r="B64">
        <v>1604007270</v>
      </c>
      <c r="C64">
        <v>6474</v>
      </c>
      <c r="D64" t="s">
        <v>516</v>
      </c>
      <c r="E64" t="s">
        <v>517</v>
      </c>
      <c r="F64" t="s">
        <v>518</v>
      </c>
      <c r="G64" t="s">
        <v>492</v>
      </c>
      <c r="H64">
        <v>1604007262.25</v>
      </c>
      <c r="I64">
        <f t="shared" si="43"/>
        <v>2.8471254646128593E-3</v>
      </c>
      <c r="J64">
        <f t="shared" si="44"/>
        <v>8.8950531524481278</v>
      </c>
      <c r="K64">
        <f t="shared" si="45"/>
        <v>388.00573333333301</v>
      </c>
      <c r="L64">
        <f t="shared" si="46"/>
        <v>228.87308840266547</v>
      </c>
      <c r="M64">
        <f t="shared" si="47"/>
        <v>23.241394407602126</v>
      </c>
      <c r="N64">
        <f t="shared" si="48"/>
        <v>39.400850243019946</v>
      </c>
      <c r="O64">
        <f t="shared" si="49"/>
        <v>9.9841703656167999E-2</v>
      </c>
      <c r="P64">
        <f t="shared" si="50"/>
        <v>2.9559944069758446</v>
      </c>
      <c r="Q64">
        <f t="shared" si="51"/>
        <v>9.8005405813792149E-2</v>
      </c>
      <c r="R64">
        <f t="shared" si="52"/>
        <v>6.1415549635831707E-2</v>
      </c>
      <c r="S64">
        <f t="shared" si="53"/>
        <v>214.76958937810153</v>
      </c>
      <c r="T64">
        <f t="shared" si="54"/>
        <v>35.862691307918006</v>
      </c>
      <c r="U64">
        <f t="shared" si="55"/>
        <v>34.877459999999999</v>
      </c>
      <c r="V64">
        <f t="shared" si="56"/>
        <v>5.6101551466163464</v>
      </c>
      <c r="W64">
        <f t="shared" si="57"/>
        <v>48.325597247765195</v>
      </c>
      <c r="X64">
        <f t="shared" si="58"/>
        <v>2.7820410791268659</v>
      </c>
      <c r="Y64">
        <f t="shared" si="59"/>
        <v>5.7568684870325546</v>
      </c>
      <c r="Z64">
        <f t="shared" si="60"/>
        <v>2.8281140674894805</v>
      </c>
      <c r="AA64">
        <f t="shared" si="61"/>
        <v>-125.5582329894271</v>
      </c>
      <c r="AB64">
        <f t="shared" si="62"/>
        <v>74.351073802256451</v>
      </c>
      <c r="AC64">
        <f t="shared" si="63"/>
        <v>5.8805180027543713</v>
      </c>
      <c r="AD64">
        <f t="shared" si="64"/>
        <v>169.44294819368525</v>
      </c>
      <c r="AE64">
        <v>0</v>
      </c>
      <c r="AF64">
        <v>0</v>
      </c>
      <c r="AG64">
        <f t="shared" si="65"/>
        <v>1</v>
      </c>
      <c r="AH64">
        <f t="shared" si="66"/>
        <v>0</v>
      </c>
      <c r="AI64">
        <f t="shared" si="67"/>
        <v>52225.516550264132</v>
      </c>
      <c r="AJ64" t="s">
        <v>286</v>
      </c>
      <c r="AK64">
        <v>715.47692307692296</v>
      </c>
      <c r="AL64">
        <v>3262.08</v>
      </c>
      <c r="AM64">
        <f t="shared" si="68"/>
        <v>2546.603076923077</v>
      </c>
      <c r="AN64">
        <f t="shared" si="69"/>
        <v>0.78066849277855754</v>
      </c>
      <c r="AO64">
        <v>-0.57774747981622299</v>
      </c>
      <c r="AP64" t="s">
        <v>519</v>
      </c>
      <c r="AQ64">
        <v>1947.6623076923099</v>
      </c>
      <c r="AR64">
        <v>2677.46</v>
      </c>
      <c r="AS64">
        <f t="shared" si="70"/>
        <v>0.27257090388192173</v>
      </c>
      <c r="AT64">
        <v>0.5</v>
      </c>
      <c r="AU64">
        <f t="shared" si="71"/>
        <v>1095.8925508566842</v>
      </c>
      <c r="AV64">
        <f t="shared" si="72"/>
        <v>8.8950531524481278</v>
      </c>
      <c r="AW64">
        <f t="shared" si="73"/>
        <v>149.35421157223564</v>
      </c>
      <c r="AX64">
        <f t="shared" si="74"/>
        <v>0.64431588146975116</v>
      </c>
      <c r="AY64">
        <f t="shared" si="75"/>
        <v>8.6439136983450116E-3</v>
      </c>
      <c r="AZ64">
        <f t="shared" si="76"/>
        <v>0.21834873350115402</v>
      </c>
      <c r="BA64" t="s">
        <v>520</v>
      </c>
      <c r="BB64">
        <v>952.33</v>
      </c>
      <c r="BC64">
        <f t="shared" si="77"/>
        <v>1725.13</v>
      </c>
      <c r="BD64">
        <f t="shared" si="78"/>
        <v>0.42303924475702703</v>
      </c>
      <c r="BE64">
        <f t="shared" si="79"/>
        <v>0.253109643900855</v>
      </c>
      <c r="BF64">
        <f t="shared" si="80"/>
        <v>0.37196941242337894</v>
      </c>
      <c r="BG64">
        <f t="shared" si="81"/>
        <v>0.22956855950490906</v>
      </c>
      <c r="BH64">
        <f t="shared" si="82"/>
        <v>1300.009</v>
      </c>
      <c r="BI64">
        <f t="shared" si="83"/>
        <v>1095.8925508566842</v>
      </c>
      <c r="BJ64">
        <f t="shared" si="84"/>
        <v>0.84298843381598454</v>
      </c>
      <c r="BK64">
        <f t="shared" si="85"/>
        <v>0.19597686763196925</v>
      </c>
      <c r="BL64">
        <v>6</v>
      </c>
      <c r="BM64">
        <v>0.5</v>
      </c>
      <c r="BN64" t="s">
        <v>289</v>
      </c>
      <c r="BO64">
        <v>2</v>
      </c>
      <c r="BP64">
        <v>1604007262.25</v>
      </c>
      <c r="BQ64">
        <v>388.00573333333301</v>
      </c>
      <c r="BR64">
        <v>400.00459999999998</v>
      </c>
      <c r="BS64">
        <v>27.396563333333301</v>
      </c>
      <c r="BT64">
        <v>24.0738466666667</v>
      </c>
      <c r="BU64">
        <v>386.42669999999998</v>
      </c>
      <c r="BV64">
        <v>27.092580000000002</v>
      </c>
      <c r="BW64">
        <v>500.03493333333302</v>
      </c>
      <c r="BX64">
        <v>101.499833333333</v>
      </c>
      <c r="BY64">
        <v>4.7249243333333302E-2</v>
      </c>
      <c r="BZ64">
        <v>35.344009999999997</v>
      </c>
      <c r="CA64">
        <v>34.877459999999999</v>
      </c>
      <c r="CB64">
        <v>999.9</v>
      </c>
      <c r="CC64">
        <v>0</v>
      </c>
      <c r="CD64">
        <v>0</v>
      </c>
      <c r="CE64">
        <v>10001.523666666701</v>
      </c>
      <c r="CF64">
        <v>0</v>
      </c>
      <c r="CG64">
        <v>175.0247</v>
      </c>
      <c r="CH64">
        <v>1300.009</v>
      </c>
      <c r="CI64">
        <v>0.90000089999999999</v>
      </c>
      <c r="CJ64">
        <v>9.9999190000000002E-2</v>
      </c>
      <c r="CK64">
        <v>0</v>
      </c>
      <c r="CL64">
        <v>1949.0440000000001</v>
      </c>
      <c r="CM64">
        <v>4.9993800000000004</v>
      </c>
      <c r="CN64">
        <v>25720.543333333299</v>
      </c>
      <c r="CO64">
        <v>10364.086666666701</v>
      </c>
      <c r="CP64">
        <v>49</v>
      </c>
      <c r="CQ64">
        <v>51.199599999999997</v>
      </c>
      <c r="CR64">
        <v>49.737400000000001</v>
      </c>
      <c r="CS64">
        <v>51.1415333333333</v>
      </c>
      <c r="CT64">
        <v>51.191200000000002</v>
      </c>
      <c r="CU64">
        <v>1165.50966666667</v>
      </c>
      <c r="CV64">
        <v>129.499666666667</v>
      </c>
      <c r="CW64">
        <v>0</v>
      </c>
      <c r="CX64">
        <v>92.099999904632597</v>
      </c>
      <c r="CY64">
        <v>0</v>
      </c>
      <c r="CZ64">
        <v>1947.6623076923099</v>
      </c>
      <c r="DA64">
        <v>-163.33743599863399</v>
      </c>
      <c r="DB64">
        <v>-1695.3846169563301</v>
      </c>
      <c r="DC64">
        <v>25708.4153846154</v>
      </c>
      <c r="DD64">
        <v>15</v>
      </c>
      <c r="DE64">
        <v>1604005305.5999999</v>
      </c>
      <c r="DF64" t="s">
        <v>444</v>
      </c>
      <c r="DG64">
        <v>1604005303.5999999</v>
      </c>
      <c r="DH64">
        <v>1604005305.5999999</v>
      </c>
      <c r="DI64">
        <v>3</v>
      </c>
      <c r="DJ64">
        <v>-4.9000000000000002E-2</v>
      </c>
      <c r="DK64">
        <v>0</v>
      </c>
      <c r="DL64">
        <v>1.579</v>
      </c>
      <c r="DM64">
        <v>0.30399999999999999</v>
      </c>
      <c r="DN64">
        <v>400</v>
      </c>
      <c r="DO64">
        <v>27</v>
      </c>
      <c r="DP64">
        <v>0.44</v>
      </c>
      <c r="DQ64">
        <v>0.16</v>
      </c>
      <c r="DR64">
        <v>8.8820955309364003</v>
      </c>
      <c r="DS64">
        <v>1.0649246909952901</v>
      </c>
      <c r="DT64">
        <v>8.6118937314807797E-2</v>
      </c>
      <c r="DU64">
        <v>0</v>
      </c>
      <c r="DV64">
        <v>-11.992132258064499</v>
      </c>
      <c r="DW64">
        <v>-1.9628322580644799</v>
      </c>
      <c r="DX64">
        <v>0.15103614689568401</v>
      </c>
      <c r="DY64">
        <v>0</v>
      </c>
      <c r="DZ64">
        <v>3.31607032258065</v>
      </c>
      <c r="EA64">
        <v>1.46056403225806</v>
      </c>
      <c r="EB64">
        <v>0.109171681826375</v>
      </c>
      <c r="EC64">
        <v>0</v>
      </c>
      <c r="ED64">
        <v>0</v>
      </c>
      <c r="EE64">
        <v>3</v>
      </c>
      <c r="EF64" t="s">
        <v>298</v>
      </c>
      <c r="EG64">
        <v>100</v>
      </c>
      <c r="EH64">
        <v>100</v>
      </c>
      <c r="EI64">
        <v>1.579</v>
      </c>
      <c r="EJ64">
        <v>0.30399999999999999</v>
      </c>
      <c r="EK64">
        <v>1.57899999999995</v>
      </c>
      <c r="EL64">
        <v>0</v>
      </c>
      <c r="EM64">
        <v>0</v>
      </c>
      <c r="EN64">
        <v>0</v>
      </c>
      <c r="EO64">
        <v>0.30398000000000303</v>
      </c>
      <c r="EP64">
        <v>0</v>
      </c>
      <c r="EQ64">
        <v>0</v>
      </c>
      <c r="ER64">
        <v>0</v>
      </c>
      <c r="ES64">
        <v>-1</v>
      </c>
      <c r="ET64">
        <v>-1</v>
      </c>
      <c r="EU64">
        <v>-1</v>
      </c>
      <c r="EV64">
        <v>-1</v>
      </c>
      <c r="EW64">
        <v>32.799999999999997</v>
      </c>
      <c r="EX64">
        <v>32.700000000000003</v>
      </c>
      <c r="EY64">
        <v>2</v>
      </c>
      <c r="EZ64">
        <v>482.74799999999999</v>
      </c>
      <c r="FA64">
        <v>533.84799999999996</v>
      </c>
      <c r="FB64">
        <v>34.161000000000001</v>
      </c>
      <c r="FC64">
        <v>30.8672</v>
      </c>
      <c r="FD64">
        <v>30.0001</v>
      </c>
      <c r="FE64">
        <v>30.372499999999999</v>
      </c>
      <c r="FF64">
        <v>30.427499999999998</v>
      </c>
      <c r="FG64">
        <v>20.581800000000001</v>
      </c>
      <c r="FH64">
        <v>0</v>
      </c>
      <c r="FI64">
        <v>100</v>
      </c>
      <c r="FJ64">
        <v>-999.9</v>
      </c>
      <c r="FK64">
        <v>400</v>
      </c>
      <c r="FL64">
        <v>30.581800000000001</v>
      </c>
      <c r="FM64">
        <v>101.65300000000001</v>
      </c>
      <c r="FN64">
        <v>101.01300000000001</v>
      </c>
    </row>
    <row r="65" spans="1:170" x14ac:dyDescent="0.25">
      <c r="A65">
        <v>49</v>
      </c>
      <c r="B65">
        <v>1604007390</v>
      </c>
      <c r="C65">
        <v>6594</v>
      </c>
      <c r="D65" t="s">
        <v>521</v>
      </c>
      <c r="E65" t="s">
        <v>522</v>
      </c>
      <c r="F65" t="s">
        <v>518</v>
      </c>
      <c r="G65" t="s">
        <v>492</v>
      </c>
      <c r="H65">
        <v>1604007382</v>
      </c>
      <c r="I65">
        <f t="shared" si="43"/>
        <v>3.7598435318494309E-3</v>
      </c>
      <c r="J65">
        <f t="shared" si="44"/>
        <v>11.802294138393538</v>
      </c>
      <c r="K65">
        <f t="shared" si="45"/>
        <v>384.10725806451597</v>
      </c>
      <c r="L65">
        <f t="shared" si="46"/>
        <v>234.26712295426267</v>
      </c>
      <c r="M65">
        <f t="shared" si="47"/>
        <v>23.786914909543221</v>
      </c>
      <c r="N65">
        <f t="shared" si="48"/>
        <v>39.001318445791547</v>
      </c>
      <c r="O65">
        <f t="shared" si="49"/>
        <v>0.14159228220038134</v>
      </c>
      <c r="P65">
        <f t="shared" si="50"/>
        <v>2.9514273842659939</v>
      </c>
      <c r="Q65">
        <f t="shared" si="51"/>
        <v>0.13792396324430725</v>
      </c>
      <c r="R65">
        <f t="shared" si="52"/>
        <v>8.652414513121863E-2</v>
      </c>
      <c r="S65">
        <f t="shared" si="53"/>
        <v>214.76802269079855</v>
      </c>
      <c r="T65">
        <f t="shared" si="54"/>
        <v>35.6019772347152</v>
      </c>
      <c r="U65">
        <f t="shared" si="55"/>
        <v>34.5995967741935</v>
      </c>
      <c r="V65">
        <f t="shared" si="56"/>
        <v>5.5243303079432131</v>
      </c>
      <c r="W65">
        <f t="shared" si="57"/>
        <v>49.942378327099611</v>
      </c>
      <c r="X65">
        <f t="shared" si="58"/>
        <v>2.8708163241437221</v>
      </c>
      <c r="Y65">
        <f t="shared" si="59"/>
        <v>5.7482571321317444</v>
      </c>
      <c r="Z65">
        <f t="shared" si="60"/>
        <v>2.653513983799491</v>
      </c>
      <c r="AA65">
        <f t="shared" si="61"/>
        <v>-165.8090997545599</v>
      </c>
      <c r="AB65">
        <f t="shared" si="62"/>
        <v>114.13744381664327</v>
      </c>
      <c r="AC65">
        <f t="shared" si="63"/>
        <v>9.0278302823568737</v>
      </c>
      <c r="AD65">
        <f t="shared" si="64"/>
        <v>172.12419703523881</v>
      </c>
      <c r="AE65">
        <v>2</v>
      </c>
      <c r="AF65">
        <v>0</v>
      </c>
      <c r="AG65">
        <f t="shared" si="65"/>
        <v>1</v>
      </c>
      <c r="AH65">
        <f t="shared" si="66"/>
        <v>0</v>
      </c>
      <c r="AI65">
        <f t="shared" si="67"/>
        <v>52100.201753843809</v>
      </c>
      <c r="AJ65" t="s">
        <v>286</v>
      </c>
      <c r="AK65">
        <v>715.47692307692296</v>
      </c>
      <c r="AL65">
        <v>3262.08</v>
      </c>
      <c r="AM65">
        <f t="shared" si="68"/>
        <v>2546.603076923077</v>
      </c>
      <c r="AN65">
        <f t="shared" si="69"/>
        <v>0.78066849277855754</v>
      </c>
      <c r="AO65">
        <v>-0.57774747981622299</v>
      </c>
      <c r="AP65" t="s">
        <v>523</v>
      </c>
      <c r="AQ65">
        <v>1207.8216</v>
      </c>
      <c r="AR65">
        <v>1009.3</v>
      </c>
      <c r="AS65">
        <f t="shared" si="70"/>
        <v>-0.19669236104230658</v>
      </c>
      <c r="AT65">
        <v>0.5</v>
      </c>
      <c r="AU65">
        <f t="shared" si="71"/>
        <v>1095.8849215414527</v>
      </c>
      <c r="AV65">
        <f t="shared" si="72"/>
        <v>11.802294138393538</v>
      </c>
      <c r="AW65">
        <f t="shared" si="73"/>
        <v>-107.77609632432562</v>
      </c>
      <c r="AX65">
        <f t="shared" si="74"/>
        <v>0.99789953433072431</v>
      </c>
      <c r="AY65">
        <f t="shared" si="75"/>
        <v>1.1296844563566227E-2</v>
      </c>
      <c r="AZ65">
        <f t="shared" si="76"/>
        <v>2.2320221935995241</v>
      </c>
      <c r="BA65" t="s">
        <v>524</v>
      </c>
      <c r="BB65">
        <v>2.12</v>
      </c>
      <c r="BC65">
        <f t="shared" si="77"/>
        <v>1007.18</v>
      </c>
      <c r="BD65">
        <f t="shared" si="78"/>
        <v>-0.19710637621874944</v>
      </c>
      <c r="BE65">
        <f t="shared" si="79"/>
        <v>0.69104528889925021</v>
      </c>
      <c r="BF65">
        <f t="shared" si="80"/>
        <v>-0.67565012959132908</v>
      </c>
      <c r="BG65">
        <f t="shared" si="81"/>
        <v>0.8846215652585766</v>
      </c>
      <c r="BH65">
        <f t="shared" si="82"/>
        <v>1300</v>
      </c>
      <c r="BI65">
        <f t="shared" si="83"/>
        <v>1095.8849215414527</v>
      </c>
      <c r="BJ65">
        <f t="shared" si="84"/>
        <v>0.84298840118573282</v>
      </c>
      <c r="BK65">
        <f t="shared" si="85"/>
        <v>0.19597680237146575</v>
      </c>
      <c r="BL65">
        <v>6</v>
      </c>
      <c r="BM65">
        <v>0.5</v>
      </c>
      <c r="BN65" t="s">
        <v>289</v>
      </c>
      <c r="BO65">
        <v>2</v>
      </c>
      <c r="BP65">
        <v>1604007382</v>
      </c>
      <c r="BQ65">
        <v>384.10725806451597</v>
      </c>
      <c r="BR65">
        <v>400.00329032258099</v>
      </c>
      <c r="BS65">
        <v>28.2734387096774</v>
      </c>
      <c r="BT65">
        <v>23.889119354838702</v>
      </c>
      <c r="BU65">
        <v>382.52825806451602</v>
      </c>
      <c r="BV65">
        <v>27.969454838709702</v>
      </c>
      <c r="BW65">
        <v>499.99183870967698</v>
      </c>
      <c r="BX65">
        <v>101.491838709677</v>
      </c>
      <c r="BY65">
        <v>4.5733483870967803E-2</v>
      </c>
      <c r="BZ65">
        <v>35.316912903225798</v>
      </c>
      <c r="CA65">
        <v>34.5995967741935</v>
      </c>
      <c r="CB65">
        <v>999.9</v>
      </c>
      <c r="CC65">
        <v>0</v>
      </c>
      <c r="CD65">
        <v>0</v>
      </c>
      <c r="CE65">
        <v>9976.4158064516105</v>
      </c>
      <c r="CF65">
        <v>0</v>
      </c>
      <c r="CG65">
        <v>180.15958064516099</v>
      </c>
      <c r="CH65">
        <v>1300</v>
      </c>
      <c r="CI65">
        <v>0.90000309677419299</v>
      </c>
      <c r="CJ65">
        <v>9.99969258064516E-2</v>
      </c>
      <c r="CK65">
        <v>0</v>
      </c>
      <c r="CL65">
        <v>1209.8896774193499</v>
      </c>
      <c r="CM65">
        <v>4.9993800000000004</v>
      </c>
      <c r="CN65">
        <v>15787.9096774194</v>
      </c>
      <c r="CO65">
        <v>10364.0419354839</v>
      </c>
      <c r="CP65">
        <v>49.25</v>
      </c>
      <c r="CQ65">
        <v>51.54</v>
      </c>
      <c r="CR65">
        <v>50.043999999999997</v>
      </c>
      <c r="CS65">
        <v>51.436999999999998</v>
      </c>
      <c r="CT65">
        <v>51.436999999999998</v>
      </c>
      <c r="CU65">
        <v>1165.5035483871</v>
      </c>
      <c r="CV65">
        <v>129.497419354839</v>
      </c>
      <c r="CW65">
        <v>0</v>
      </c>
      <c r="CX65">
        <v>118.89999985694899</v>
      </c>
      <c r="CY65">
        <v>0</v>
      </c>
      <c r="CZ65">
        <v>1207.8216</v>
      </c>
      <c r="DA65">
        <v>-192.77769260478999</v>
      </c>
      <c r="DB65">
        <v>-2325.7615418231098</v>
      </c>
      <c r="DC65">
        <v>15762.736000000001</v>
      </c>
      <c r="DD65">
        <v>15</v>
      </c>
      <c r="DE65">
        <v>1604005305.5999999</v>
      </c>
      <c r="DF65" t="s">
        <v>444</v>
      </c>
      <c r="DG65">
        <v>1604005303.5999999</v>
      </c>
      <c r="DH65">
        <v>1604005305.5999999</v>
      </c>
      <c r="DI65">
        <v>3</v>
      </c>
      <c r="DJ65">
        <v>-4.9000000000000002E-2</v>
      </c>
      <c r="DK65">
        <v>0</v>
      </c>
      <c r="DL65">
        <v>1.579</v>
      </c>
      <c r="DM65">
        <v>0.30399999999999999</v>
      </c>
      <c r="DN65">
        <v>400</v>
      </c>
      <c r="DO65">
        <v>27</v>
      </c>
      <c r="DP65">
        <v>0.44</v>
      </c>
      <c r="DQ65">
        <v>0.16</v>
      </c>
      <c r="DR65">
        <v>11.8092781225102</v>
      </c>
      <c r="DS65">
        <v>-1.72102486525082</v>
      </c>
      <c r="DT65">
        <v>0.12558454410384201</v>
      </c>
      <c r="DU65">
        <v>0</v>
      </c>
      <c r="DV65">
        <v>-15.896116129032301</v>
      </c>
      <c r="DW65">
        <v>1.77420483870972</v>
      </c>
      <c r="DX65">
        <v>0.13438111929778401</v>
      </c>
      <c r="DY65">
        <v>0</v>
      </c>
      <c r="DZ65">
        <v>4.38431741935484</v>
      </c>
      <c r="EA65">
        <v>0.66394741935481805</v>
      </c>
      <c r="EB65">
        <v>5.0709200155761198E-2</v>
      </c>
      <c r="EC65">
        <v>0</v>
      </c>
      <c r="ED65">
        <v>0</v>
      </c>
      <c r="EE65">
        <v>3</v>
      </c>
      <c r="EF65" t="s">
        <v>298</v>
      </c>
      <c r="EG65">
        <v>100</v>
      </c>
      <c r="EH65">
        <v>100</v>
      </c>
      <c r="EI65">
        <v>1.579</v>
      </c>
      <c r="EJ65">
        <v>0.30399999999999999</v>
      </c>
      <c r="EK65">
        <v>1.57899999999995</v>
      </c>
      <c r="EL65">
        <v>0</v>
      </c>
      <c r="EM65">
        <v>0</v>
      </c>
      <c r="EN65">
        <v>0</v>
      </c>
      <c r="EO65">
        <v>0.30398000000000303</v>
      </c>
      <c r="EP65">
        <v>0</v>
      </c>
      <c r="EQ65">
        <v>0</v>
      </c>
      <c r="ER65">
        <v>0</v>
      </c>
      <c r="ES65">
        <v>-1</v>
      </c>
      <c r="ET65">
        <v>-1</v>
      </c>
      <c r="EU65">
        <v>-1</v>
      </c>
      <c r="EV65">
        <v>-1</v>
      </c>
      <c r="EW65">
        <v>34.799999999999997</v>
      </c>
      <c r="EX65">
        <v>34.700000000000003</v>
      </c>
      <c r="EY65">
        <v>2</v>
      </c>
      <c r="EZ65">
        <v>480.096</v>
      </c>
      <c r="FA65">
        <v>533.74099999999999</v>
      </c>
      <c r="FB65">
        <v>34.186199999999999</v>
      </c>
      <c r="FC65">
        <v>30.8169</v>
      </c>
      <c r="FD65">
        <v>29.999700000000001</v>
      </c>
      <c r="FE65">
        <v>30.33</v>
      </c>
      <c r="FF65">
        <v>30.374199999999998</v>
      </c>
      <c r="FG65">
        <v>20.5825</v>
      </c>
      <c r="FH65">
        <v>0</v>
      </c>
      <c r="FI65">
        <v>100</v>
      </c>
      <c r="FJ65">
        <v>-999.9</v>
      </c>
      <c r="FK65">
        <v>400</v>
      </c>
      <c r="FL65">
        <v>30.581800000000001</v>
      </c>
      <c r="FM65">
        <v>101.666</v>
      </c>
      <c r="FN65">
        <v>101.03400000000001</v>
      </c>
    </row>
    <row r="66" spans="1:170" x14ac:dyDescent="0.25">
      <c r="A66">
        <v>50</v>
      </c>
      <c r="B66">
        <v>1604007489</v>
      </c>
      <c r="C66">
        <v>6693</v>
      </c>
      <c r="D66" t="s">
        <v>525</v>
      </c>
      <c r="E66" t="s">
        <v>526</v>
      </c>
      <c r="F66" t="s">
        <v>527</v>
      </c>
      <c r="G66" t="s">
        <v>385</v>
      </c>
      <c r="H66">
        <v>1604007481.25</v>
      </c>
      <c r="I66">
        <f t="shared" si="43"/>
        <v>4.7795123312857086E-3</v>
      </c>
      <c r="J66">
        <f t="shared" si="44"/>
        <v>13.417208707739707</v>
      </c>
      <c r="K66">
        <f t="shared" si="45"/>
        <v>381.72969999999998</v>
      </c>
      <c r="L66">
        <f t="shared" si="46"/>
        <v>252.07833490060634</v>
      </c>
      <c r="M66">
        <f t="shared" si="47"/>
        <v>25.593889781959465</v>
      </c>
      <c r="N66">
        <f t="shared" si="48"/>
        <v>38.757586494502632</v>
      </c>
      <c r="O66">
        <f t="shared" si="49"/>
        <v>0.18988629017576455</v>
      </c>
      <c r="P66">
        <f t="shared" si="50"/>
        <v>2.9570463019289823</v>
      </c>
      <c r="Q66">
        <f t="shared" si="51"/>
        <v>0.18336298212710811</v>
      </c>
      <c r="R66">
        <f t="shared" si="52"/>
        <v>0.11516928769342552</v>
      </c>
      <c r="S66">
        <f t="shared" si="53"/>
        <v>214.76566315125072</v>
      </c>
      <c r="T66">
        <f t="shared" si="54"/>
        <v>35.281550427352045</v>
      </c>
      <c r="U66">
        <f t="shared" si="55"/>
        <v>34.574739999999998</v>
      </c>
      <c r="V66">
        <f t="shared" si="56"/>
        <v>5.5167086075208056</v>
      </c>
      <c r="W66">
        <f t="shared" si="57"/>
        <v>52.026443149127267</v>
      </c>
      <c r="X66">
        <f t="shared" si="58"/>
        <v>2.980953137657691</v>
      </c>
      <c r="Y66">
        <f t="shared" si="59"/>
        <v>5.7296885145754883</v>
      </c>
      <c r="Z66">
        <f t="shared" si="60"/>
        <v>2.5357554698631146</v>
      </c>
      <c r="AA66">
        <f t="shared" si="61"/>
        <v>-210.77649380969976</v>
      </c>
      <c r="AB66">
        <f t="shared" si="62"/>
        <v>108.98342337148493</v>
      </c>
      <c r="AC66">
        <f t="shared" si="63"/>
        <v>8.6002914171603244</v>
      </c>
      <c r="AD66">
        <f t="shared" si="64"/>
        <v>121.57288413019621</v>
      </c>
      <c r="AE66">
        <v>0</v>
      </c>
      <c r="AF66">
        <v>0</v>
      </c>
      <c r="AG66">
        <f t="shared" si="65"/>
        <v>1</v>
      </c>
      <c r="AH66">
        <f t="shared" si="66"/>
        <v>0</v>
      </c>
      <c r="AI66">
        <f t="shared" si="67"/>
        <v>52269.641444896006</v>
      </c>
      <c r="AJ66" t="s">
        <v>286</v>
      </c>
      <c r="AK66">
        <v>715.47692307692296</v>
      </c>
      <c r="AL66">
        <v>3262.08</v>
      </c>
      <c r="AM66">
        <f t="shared" si="68"/>
        <v>2546.603076923077</v>
      </c>
      <c r="AN66">
        <f t="shared" si="69"/>
        <v>0.78066849277855754</v>
      </c>
      <c r="AO66">
        <v>-0.57774747981622299</v>
      </c>
      <c r="AP66" t="s">
        <v>528</v>
      </c>
      <c r="AQ66">
        <v>708.847038461539</v>
      </c>
      <c r="AR66">
        <v>1008.32</v>
      </c>
      <c r="AS66">
        <f t="shared" si="70"/>
        <v>0.29700190568317697</v>
      </c>
      <c r="AT66">
        <v>0.5</v>
      </c>
      <c r="AU66">
        <f t="shared" si="71"/>
        <v>1095.8741018527385</v>
      </c>
      <c r="AV66">
        <f t="shared" si="72"/>
        <v>13.417208707739707</v>
      </c>
      <c r="AW66">
        <f t="shared" si="73"/>
        <v>162.73834831955165</v>
      </c>
      <c r="AX66">
        <f t="shared" si="74"/>
        <v>0.99590407807045378</v>
      </c>
      <c r="AY66">
        <f t="shared" si="75"/>
        <v>1.2770587573787328E-2</v>
      </c>
      <c r="AZ66">
        <f t="shared" si="76"/>
        <v>2.235163440177721</v>
      </c>
      <c r="BA66" t="s">
        <v>529</v>
      </c>
      <c r="BB66">
        <v>4.13</v>
      </c>
      <c r="BC66">
        <f t="shared" si="77"/>
        <v>1004.19</v>
      </c>
      <c r="BD66">
        <f t="shared" si="78"/>
        <v>0.29822340546954362</v>
      </c>
      <c r="BE66">
        <f t="shared" si="79"/>
        <v>0.69177243358553686</v>
      </c>
      <c r="BF66">
        <f t="shared" si="80"/>
        <v>1.0226397177800637</v>
      </c>
      <c r="BG66">
        <f t="shared" si="81"/>
        <v>0.8850063916215386</v>
      </c>
      <c r="BH66">
        <f t="shared" si="82"/>
        <v>1299.9873333333301</v>
      </c>
      <c r="BI66">
        <f t="shared" si="83"/>
        <v>1095.8741018527385</v>
      </c>
      <c r="BJ66">
        <f t="shared" si="84"/>
        <v>0.8429882920803391</v>
      </c>
      <c r="BK66">
        <f t="shared" si="85"/>
        <v>0.19597658416067809</v>
      </c>
      <c r="BL66">
        <v>6</v>
      </c>
      <c r="BM66">
        <v>0.5</v>
      </c>
      <c r="BN66" t="s">
        <v>289</v>
      </c>
      <c r="BO66">
        <v>2</v>
      </c>
      <c r="BP66">
        <v>1604007481.25</v>
      </c>
      <c r="BQ66">
        <v>381.72969999999998</v>
      </c>
      <c r="BR66">
        <v>400.01856666666703</v>
      </c>
      <c r="BS66">
        <v>29.3598866666667</v>
      </c>
      <c r="BT66">
        <v>23.793216666666702</v>
      </c>
      <c r="BU66">
        <v>380.15069999999997</v>
      </c>
      <c r="BV66">
        <v>29.05592</v>
      </c>
      <c r="BW66">
        <v>500.03176666666701</v>
      </c>
      <c r="BX66">
        <v>101.486</v>
      </c>
      <c r="BY66">
        <v>4.5493343333333297E-2</v>
      </c>
      <c r="BZ66">
        <v>35.2583633333333</v>
      </c>
      <c r="CA66">
        <v>34.574739999999998</v>
      </c>
      <c r="CB66">
        <v>999.9</v>
      </c>
      <c r="CC66">
        <v>0</v>
      </c>
      <c r="CD66">
        <v>0</v>
      </c>
      <c r="CE66">
        <v>10008.858333333301</v>
      </c>
      <c r="CF66">
        <v>0</v>
      </c>
      <c r="CG66">
        <v>202.02760000000001</v>
      </c>
      <c r="CH66">
        <v>1299.9873333333301</v>
      </c>
      <c r="CI66">
        <v>0.90000480000000005</v>
      </c>
      <c r="CJ66">
        <v>9.9995399999999998E-2</v>
      </c>
      <c r="CK66">
        <v>0</v>
      </c>
      <c r="CL66">
        <v>708.99773333333303</v>
      </c>
      <c r="CM66">
        <v>4.9993800000000004</v>
      </c>
      <c r="CN66">
        <v>9322.7883333333302</v>
      </c>
      <c r="CO66">
        <v>10363.93</v>
      </c>
      <c r="CP66">
        <v>49.375</v>
      </c>
      <c r="CQ66">
        <v>51.570399999999999</v>
      </c>
      <c r="CR66">
        <v>50.186999999999998</v>
      </c>
      <c r="CS66">
        <v>51.487400000000001</v>
      </c>
      <c r="CT66">
        <v>51.561999999999998</v>
      </c>
      <c r="CU66">
        <v>1165.4960000000001</v>
      </c>
      <c r="CV66">
        <v>129.49133333333299</v>
      </c>
      <c r="CW66">
        <v>0</v>
      </c>
      <c r="CX66">
        <v>98</v>
      </c>
      <c r="CY66">
        <v>0</v>
      </c>
      <c r="CZ66">
        <v>708.847038461539</v>
      </c>
      <c r="DA66">
        <v>-73.182598296805494</v>
      </c>
      <c r="DB66">
        <v>-906.37299123910998</v>
      </c>
      <c r="DC66">
        <v>9321.6719230769195</v>
      </c>
      <c r="DD66">
        <v>15</v>
      </c>
      <c r="DE66">
        <v>1604005305.5999999</v>
      </c>
      <c r="DF66" t="s">
        <v>444</v>
      </c>
      <c r="DG66">
        <v>1604005303.5999999</v>
      </c>
      <c r="DH66">
        <v>1604005305.5999999</v>
      </c>
      <c r="DI66">
        <v>3</v>
      </c>
      <c r="DJ66">
        <v>-4.9000000000000002E-2</v>
      </c>
      <c r="DK66">
        <v>0</v>
      </c>
      <c r="DL66">
        <v>1.579</v>
      </c>
      <c r="DM66">
        <v>0.30399999999999999</v>
      </c>
      <c r="DN66">
        <v>400</v>
      </c>
      <c r="DO66">
        <v>27</v>
      </c>
      <c r="DP66">
        <v>0.44</v>
      </c>
      <c r="DQ66">
        <v>0.16</v>
      </c>
      <c r="DR66">
        <v>13.416946729023399</v>
      </c>
      <c r="DS66">
        <v>0.31971642144411699</v>
      </c>
      <c r="DT66">
        <v>3.21853752195497E-2</v>
      </c>
      <c r="DU66">
        <v>1</v>
      </c>
      <c r="DV66">
        <v>-18.288329032258101</v>
      </c>
      <c r="DW66">
        <v>-0.53625483870963497</v>
      </c>
      <c r="DX66">
        <v>4.7638241574955199E-2</v>
      </c>
      <c r="DY66">
        <v>0</v>
      </c>
      <c r="DZ66">
        <v>5.5644661290322599</v>
      </c>
      <c r="EA66">
        <v>0.46442467741935101</v>
      </c>
      <c r="EB66">
        <v>3.48303134267079E-2</v>
      </c>
      <c r="EC66">
        <v>0</v>
      </c>
      <c r="ED66">
        <v>1</v>
      </c>
      <c r="EE66">
        <v>3</v>
      </c>
      <c r="EF66" t="s">
        <v>308</v>
      </c>
      <c r="EG66">
        <v>100</v>
      </c>
      <c r="EH66">
        <v>100</v>
      </c>
      <c r="EI66">
        <v>1.579</v>
      </c>
      <c r="EJ66">
        <v>0.3039</v>
      </c>
      <c r="EK66">
        <v>1.57899999999995</v>
      </c>
      <c r="EL66">
        <v>0</v>
      </c>
      <c r="EM66">
        <v>0</v>
      </c>
      <c r="EN66">
        <v>0</v>
      </c>
      <c r="EO66">
        <v>0.30398000000000303</v>
      </c>
      <c r="EP66">
        <v>0</v>
      </c>
      <c r="EQ66">
        <v>0</v>
      </c>
      <c r="ER66">
        <v>0</v>
      </c>
      <c r="ES66">
        <v>-1</v>
      </c>
      <c r="ET66">
        <v>-1</v>
      </c>
      <c r="EU66">
        <v>-1</v>
      </c>
      <c r="EV66">
        <v>-1</v>
      </c>
      <c r="EW66">
        <v>36.4</v>
      </c>
      <c r="EX66">
        <v>36.4</v>
      </c>
      <c r="EY66">
        <v>2</v>
      </c>
      <c r="EZ66">
        <v>486.46600000000001</v>
      </c>
      <c r="FA66">
        <v>533.15499999999997</v>
      </c>
      <c r="FB66">
        <v>34.179299999999998</v>
      </c>
      <c r="FC66">
        <v>30.757300000000001</v>
      </c>
      <c r="FD66">
        <v>30.0002</v>
      </c>
      <c r="FE66">
        <v>30.2851</v>
      </c>
      <c r="FF66">
        <v>30.3401</v>
      </c>
      <c r="FG66">
        <v>20.574200000000001</v>
      </c>
      <c r="FH66">
        <v>0</v>
      </c>
      <c r="FI66">
        <v>100</v>
      </c>
      <c r="FJ66">
        <v>-999.9</v>
      </c>
      <c r="FK66">
        <v>400</v>
      </c>
      <c r="FL66">
        <v>30.581800000000001</v>
      </c>
      <c r="FM66">
        <v>101.66800000000001</v>
      </c>
      <c r="FN66">
        <v>101.027</v>
      </c>
    </row>
    <row r="67" spans="1:170" x14ac:dyDescent="0.25">
      <c r="A67">
        <v>51</v>
      </c>
      <c r="B67">
        <v>1604007635</v>
      </c>
      <c r="C67">
        <v>6839</v>
      </c>
      <c r="D67" t="s">
        <v>530</v>
      </c>
      <c r="E67" t="s">
        <v>531</v>
      </c>
      <c r="F67" t="s">
        <v>527</v>
      </c>
      <c r="G67" t="s">
        <v>385</v>
      </c>
      <c r="H67">
        <v>1604007627.25</v>
      </c>
      <c r="I67">
        <f t="shared" si="43"/>
        <v>3.0154358859524216E-3</v>
      </c>
      <c r="J67">
        <f t="shared" si="44"/>
        <v>9.9521699485853059</v>
      </c>
      <c r="K67">
        <f t="shared" si="45"/>
        <v>386.66899999999998</v>
      </c>
      <c r="L67">
        <f t="shared" si="46"/>
        <v>217.57726108552828</v>
      </c>
      <c r="M67">
        <f t="shared" si="47"/>
        <v>22.090367559364957</v>
      </c>
      <c r="N67">
        <f t="shared" si="48"/>
        <v>39.258056155300224</v>
      </c>
      <c r="O67">
        <f t="shared" si="49"/>
        <v>0.10451792673045344</v>
      </c>
      <c r="P67">
        <f t="shared" si="50"/>
        <v>2.9556069031683712</v>
      </c>
      <c r="Q67">
        <f t="shared" si="51"/>
        <v>0.10250719817622965</v>
      </c>
      <c r="R67">
        <f t="shared" si="52"/>
        <v>6.424443292226692E-2</v>
      </c>
      <c r="S67">
        <f t="shared" si="53"/>
        <v>214.76778154854489</v>
      </c>
      <c r="T67">
        <f t="shared" si="54"/>
        <v>35.81389560161584</v>
      </c>
      <c r="U67">
        <f t="shared" si="55"/>
        <v>34.911009999999997</v>
      </c>
      <c r="V67">
        <f t="shared" si="56"/>
        <v>5.6205958813984962</v>
      </c>
      <c r="W67">
        <f t="shared" si="57"/>
        <v>47.908518056824157</v>
      </c>
      <c r="X67">
        <f t="shared" si="58"/>
        <v>2.7571636226306699</v>
      </c>
      <c r="Y67">
        <f t="shared" si="59"/>
        <v>5.755059297305765</v>
      </c>
      <c r="Z67">
        <f t="shared" si="60"/>
        <v>2.8634322587678263</v>
      </c>
      <c r="AA67">
        <f t="shared" si="61"/>
        <v>-132.9807225705018</v>
      </c>
      <c r="AB67">
        <f t="shared" si="62"/>
        <v>68.088720318866464</v>
      </c>
      <c r="AC67">
        <f t="shared" si="63"/>
        <v>5.3866568432577147</v>
      </c>
      <c r="AD67">
        <f t="shared" si="64"/>
        <v>155.26243614016727</v>
      </c>
      <c r="AE67">
        <v>7</v>
      </c>
      <c r="AF67">
        <v>1</v>
      </c>
      <c r="AG67">
        <f t="shared" si="65"/>
        <v>1</v>
      </c>
      <c r="AH67">
        <f t="shared" si="66"/>
        <v>0</v>
      </c>
      <c r="AI67">
        <f t="shared" si="67"/>
        <v>52215.102387055136</v>
      </c>
      <c r="AJ67" t="s">
        <v>286</v>
      </c>
      <c r="AK67">
        <v>715.47692307692296</v>
      </c>
      <c r="AL67">
        <v>3262.08</v>
      </c>
      <c r="AM67">
        <f t="shared" si="68"/>
        <v>2546.603076923077</v>
      </c>
      <c r="AN67">
        <f t="shared" si="69"/>
        <v>0.78066849277855754</v>
      </c>
      <c r="AO67">
        <v>-0.57774747981622299</v>
      </c>
      <c r="AP67" t="s">
        <v>532</v>
      </c>
      <c r="AQ67">
        <v>691.87739999999997</v>
      </c>
      <c r="AR67">
        <v>1.08</v>
      </c>
      <c r="AS67">
        <f t="shared" si="70"/>
        <v>-639.62722222222214</v>
      </c>
      <c r="AT67">
        <v>0.5</v>
      </c>
      <c r="AU67">
        <f t="shared" si="71"/>
        <v>1095.8815208567335</v>
      </c>
      <c r="AV67">
        <f t="shared" si="72"/>
        <v>9.9521699485853059</v>
      </c>
      <c r="AW67">
        <f t="shared" si="73"/>
        <v>-350477.82653512829</v>
      </c>
      <c r="AX67">
        <f t="shared" si="74"/>
        <v>-2.1481481481481479</v>
      </c>
      <c r="AY67">
        <f t="shared" si="75"/>
        <v>9.6086276007003903E-3</v>
      </c>
      <c r="AZ67">
        <f t="shared" si="76"/>
        <v>3019.4444444444443</v>
      </c>
      <c r="BA67" t="s">
        <v>533</v>
      </c>
      <c r="BB67">
        <v>3.4</v>
      </c>
      <c r="BC67">
        <f t="shared" si="77"/>
        <v>-2.3199999999999998</v>
      </c>
      <c r="BD67">
        <f t="shared" si="78"/>
        <v>297.75749999999999</v>
      </c>
      <c r="BE67">
        <f t="shared" si="79"/>
        <v>1.0007119447138106</v>
      </c>
      <c r="BF67">
        <f t="shared" si="80"/>
        <v>0.96696581086144751</v>
      </c>
      <c r="BG67">
        <f t="shared" si="81"/>
        <v>1.2805293567539746</v>
      </c>
      <c r="BH67">
        <f t="shared" si="82"/>
        <v>1299.9956666666701</v>
      </c>
      <c r="BI67">
        <f t="shared" si="83"/>
        <v>1095.8815208567335</v>
      </c>
      <c r="BJ67">
        <f t="shared" si="84"/>
        <v>0.84298859523639225</v>
      </c>
      <c r="BK67">
        <f t="shared" si="85"/>
        <v>0.19597719047278456</v>
      </c>
      <c r="BL67">
        <v>6</v>
      </c>
      <c r="BM67">
        <v>0.5</v>
      </c>
      <c r="BN67" t="s">
        <v>289</v>
      </c>
      <c r="BO67">
        <v>2</v>
      </c>
      <c r="BP67">
        <v>1604007627.25</v>
      </c>
      <c r="BQ67">
        <v>386.66899999999998</v>
      </c>
      <c r="BR67">
        <v>400.010066666667</v>
      </c>
      <c r="BS67">
        <v>27.156456666666699</v>
      </c>
      <c r="BT67">
        <v>23.636386666666699</v>
      </c>
      <c r="BU67">
        <v>385.09</v>
      </c>
      <c r="BV67">
        <v>26.852486666666699</v>
      </c>
      <c r="BW67">
        <v>500.02653333333302</v>
      </c>
      <c r="BX67">
        <v>101.48246666666699</v>
      </c>
      <c r="BY67">
        <v>4.6376233333333301E-2</v>
      </c>
      <c r="BZ67">
        <v>35.338320000000003</v>
      </c>
      <c r="CA67">
        <v>34.911009999999997</v>
      </c>
      <c r="CB67">
        <v>999.9</v>
      </c>
      <c r="CC67">
        <v>0</v>
      </c>
      <c r="CD67">
        <v>0</v>
      </c>
      <c r="CE67">
        <v>10001.036</v>
      </c>
      <c r="CF67">
        <v>0</v>
      </c>
      <c r="CG67">
        <v>254.22353333333299</v>
      </c>
      <c r="CH67">
        <v>1299.9956666666701</v>
      </c>
      <c r="CI67">
        <v>0.89999506666666695</v>
      </c>
      <c r="CJ67">
        <v>0.10000503333333299</v>
      </c>
      <c r="CK67">
        <v>0</v>
      </c>
      <c r="CL67">
        <v>693.39073333333295</v>
      </c>
      <c r="CM67">
        <v>4.9993800000000004</v>
      </c>
      <c r="CN67">
        <v>9137.8933333333407</v>
      </c>
      <c r="CO67">
        <v>10363.98</v>
      </c>
      <c r="CP67">
        <v>49.436999999999998</v>
      </c>
      <c r="CQ67">
        <v>51.561999999999998</v>
      </c>
      <c r="CR67">
        <v>50.2624</v>
      </c>
      <c r="CS67">
        <v>51.5</v>
      </c>
      <c r="CT67">
        <v>51.566200000000002</v>
      </c>
      <c r="CU67">
        <v>1165.49066666667</v>
      </c>
      <c r="CV67">
        <v>129.505333333333</v>
      </c>
      <c r="CW67">
        <v>0</v>
      </c>
      <c r="CX67">
        <v>145.299999952316</v>
      </c>
      <c r="CY67">
        <v>0</v>
      </c>
      <c r="CZ67">
        <v>691.87739999999997</v>
      </c>
      <c r="DA67">
        <v>-122.693999990591</v>
      </c>
      <c r="DB67">
        <v>-1466.25307652582</v>
      </c>
      <c r="DC67">
        <v>9122.2744000000002</v>
      </c>
      <c r="DD67">
        <v>15</v>
      </c>
      <c r="DE67">
        <v>1604005305.5999999</v>
      </c>
      <c r="DF67" t="s">
        <v>444</v>
      </c>
      <c r="DG67">
        <v>1604005303.5999999</v>
      </c>
      <c r="DH67">
        <v>1604005305.5999999</v>
      </c>
      <c r="DI67">
        <v>3</v>
      </c>
      <c r="DJ67">
        <v>-4.9000000000000002E-2</v>
      </c>
      <c r="DK67">
        <v>0</v>
      </c>
      <c r="DL67">
        <v>1.579</v>
      </c>
      <c r="DM67">
        <v>0.30399999999999999</v>
      </c>
      <c r="DN67">
        <v>400</v>
      </c>
      <c r="DO67">
        <v>27</v>
      </c>
      <c r="DP67">
        <v>0.44</v>
      </c>
      <c r="DQ67">
        <v>0.16</v>
      </c>
      <c r="DR67">
        <v>9.9452273151034891</v>
      </c>
      <c r="DS67">
        <v>0.48960197854344201</v>
      </c>
      <c r="DT67">
        <v>4.6434898984112502E-2</v>
      </c>
      <c r="DU67">
        <v>1</v>
      </c>
      <c r="DV67">
        <v>-13.337677419354799</v>
      </c>
      <c r="DW67">
        <v>-0.93702096774194199</v>
      </c>
      <c r="DX67">
        <v>7.7870345963255205E-2</v>
      </c>
      <c r="DY67">
        <v>0</v>
      </c>
      <c r="DZ67">
        <v>3.5165832258064502</v>
      </c>
      <c r="EA67">
        <v>0.79833919354838601</v>
      </c>
      <c r="EB67">
        <v>5.9564947008914702E-2</v>
      </c>
      <c r="EC67">
        <v>0</v>
      </c>
      <c r="ED67">
        <v>1</v>
      </c>
      <c r="EE67">
        <v>3</v>
      </c>
      <c r="EF67" t="s">
        <v>308</v>
      </c>
      <c r="EG67">
        <v>100</v>
      </c>
      <c r="EH67">
        <v>100</v>
      </c>
      <c r="EI67">
        <v>1.579</v>
      </c>
      <c r="EJ67">
        <v>0.30399999999999999</v>
      </c>
      <c r="EK67">
        <v>1.57899999999995</v>
      </c>
      <c r="EL67">
        <v>0</v>
      </c>
      <c r="EM67">
        <v>0</v>
      </c>
      <c r="EN67">
        <v>0</v>
      </c>
      <c r="EO67">
        <v>0.30398000000000303</v>
      </c>
      <c r="EP67">
        <v>0</v>
      </c>
      <c r="EQ67">
        <v>0</v>
      </c>
      <c r="ER67">
        <v>0</v>
      </c>
      <c r="ES67">
        <v>-1</v>
      </c>
      <c r="ET67">
        <v>-1</v>
      </c>
      <c r="EU67">
        <v>-1</v>
      </c>
      <c r="EV67">
        <v>-1</v>
      </c>
      <c r="EW67">
        <v>38.9</v>
      </c>
      <c r="EX67">
        <v>38.799999999999997</v>
      </c>
      <c r="EY67">
        <v>2</v>
      </c>
      <c r="EZ67">
        <v>476.36900000000003</v>
      </c>
      <c r="FA67">
        <v>531.55600000000004</v>
      </c>
      <c r="FB67">
        <v>34.169899999999998</v>
      </c>
      <c r="FC67">
        <v>30.75</v>
      </c>
      <c r="FD67">
        <v>30.000399999999999</v>
      </c>
      <c r="FE67">
        <v>30.277200000000001</v>
      </c>
      <c r="FF67">
        <v>30.3368</v>
      </c>
      <c r="FG67">
        <v>20.5671</v>
      </c>
      <c r="FH67">
        <v>0</v>
      </c>
      <c r="FI67">
        <v>100</v>
      </c>
      <c r="FJ67">
        <v>-999.9</v>
      </c>
      <c r="FK67">
        <v>400</v>
      </c>
      <c r="FL67">
        <v>30.581800000000001</v>
      </c>
      <c r="FM67">
        <v>101.675</v>
      </c>
      <c r="FN67">
        <v>101.032</v>
      </c>
    </row>
    <row r="68" spans="1:170" x14ac:dyDescent="0.25">
      <c r="A68">
        <v>52</v>
      </c>
      <c r="B68">
        <v>1604007763</v>
      </c>
      <c r="C68">
        <v>6967</v>
      </c>
      <c r="D68" t="s">
        <v>534</v>
      </c>
      <c r="E68" t="s">
        <v>535</v>
      </c>
      <c r="F68" t="s">
        <v>536</v>
      </c>
      <c r="G68" t="s">
        <v>385</v>
      </c>
      <c r="H68">
        <v>1604007755</v>
      </c>
      <c r="I68">
        <f t="shared" si="43"/>
        <v>5.676234064319872E-3</v>
      </c>
      <c r="J68">
        <f t="shared" si="44"/>
        <v>14.463527803510178</v>
      </c>
      <c r="K68">
        <f t="shared" si="45"/>
        <v>380.07809677419402</v>
      </c>
      <c r="L68">
        <f t="shared" si="46"/>
        <v>267.27272026504977</v>
      </c>
      <c r="M68">
        <f t="shared" si="47"/>
        <v>27.138060722303297</v>
      </c>
      <c r="N68">
        <f t="shared" si="48"/>
        <v>38.591976237779718</v>
      </c>
      <c r="O68">
        <f t="shared" si="49"/>
        <v>0.24010094700478857</v>
      </c>
      <c r="P68">
        <f t="shared" si="50"/>
        <v>2.9598151109987825</v>
      </c>
      <c r="Q68">
        <f t="shared" si="51"/>
        <v>0.22978146610972575</v>
      </c>
      <c r="R68">
        <f t="shared" si="52"/>
        <v>0.1445036193094088</v>
      </c>
      <c r="S68">
        <f t="shared" si="53"/>
        <v>214.76982712348106</v>
      </c>
      <c r="T68">
        <f t="shared" si="54"/>
        <v>34.996543371297726</v>
      </c>
      <c r="U68">
        <f t="shared" si="55"/>
        <v>34.382190322580698</v>
      </c>
      <c r="V68">
        <f t="shared" si="56"/>
        <v>5.4579771546440625</v>
      </c>
      <c r="W68">
        <f t="shared" si="57"/>
        <v>53.480072882037867</v>
      </c>
      <c r="X68">
        <f t="shared" si="58"/>
        <v>3.0548804200342077</v>
      </c>
      <c r="Y68">
        <f t="shared" si="59"/>
        <v>5.7121844743413543</v>
      </c>
      <c r="Z68">
        <f t="shared" si="60"/>
        <v>2.4030967346098548</v>
      </c>
      <c r="AA68">
        <f t="shared" si="61"/>
        <v>-250.32192223650637</v>
      </c>
      <c r="AB68">
        <f t="shared" si="62"/>
        <v>130.97932116283869</v>
      </c>
      <c r="AC68">
        <f t="shared" si="63"/>
        <v>10.313941774383535</v>
      </c>
      <c r="AD68">
        <f t="shared" si="64"/>
        <v>105.74116782419691</v>
      </c>
      <c r="AE68">
        <v>0</v>
      </c>
      <c r="AF68">
        <v>0</v>
      </c>
      <c r="AG68">
        <f t="shared" si="65"/>
        <v>1</v>
      </c>
      <c r="AH68">
        <f t="shared" si="66"/>
        <v>0</v>
      </c>
      <c r="AI68">
        <f t="shared" si="67"/>
        <v>52357.866176290649</v>
      </c>
      <c r="AJ68" t="s">
        <v>286</v>
      </c>
      <c r="AK68">
        <v>715.47692307692296</v>
      </c>
      <c r="AL68">
        <v>3262.08</v>
      </c>
      <c r="AM68">
        <f t="shared" si="68"/>
        <v>2546.603076923077</v>
      </c>
      <c r="AN68">
        <f t="shared" si="69"/>
        <v>0.78066849277855754</v>
      </c>
      <c r="AO68">
        <v>-0.57774747981622299</v>
      </c>
      <c r="AP68" t="s">
        <v>537</v>
      </c>
      <c r="AQ68">
        <v>983.45126923076896</v>
      </c>
      <c r="AR68">
        <v>2.81</v>
      </c>
      <c r="AS68">
        <f t="shared" si="70"/>
        <v>-348.98265808924162</v>
      </c>
      <c r="AT68">
        <v>0.5</v>
      </c>
      <c r="AU68">
        <f t="shared" si="71"/>
        <v>1095.8902654050376</v>
      </c>
      <c r="AV68">
        <f t="shared" si="72"/>
        <v>14.463527803510178</v>
      </c>
      <c r="AW68">
        <f t="shared" si="73"/>
        <v>-191223.34889758725</v>
      </c>
      <c r="AX68">
        <f t="shared" si="74"/>
        <v>0.35943060498220641</v>
      </c>
      <c r="AY68">
        <f t="shared" si="75"/>
        <v>1.3725165518983047E-2</v>
      </c>
      <c r="AZ68">
        <f t="shared" si="76"/>
        <v>1159.8825622775801</v>
      </c>
      <c r="BA68" t="s">
        <v>538</v>
      </c>
      <c r="BB68">
        <v>1.8</v>
      </c>
      <c r="BC68">
        <f t="shared" si="77"/>
        <v>1.01</v>
      </c>
      <c r="BD68">
        <f t="shared" si="78"/>
        <v>-970.93194973343464</v>
      </c>
      <c r="BE68">
        <f t="shared" si="79"/>
        <v>0.99969021065675345</v>
      </c>
      <c r="BF68">
        <f t="shared" si="80"/>
        <v>1.3760162531423137</v>
      </c>
      <c r="BG68">
        <f t="shared" si="81"/>
        <v>1.2798500204193579</v>
      </c>
      <c r="BH68">
        <f t="shared" si="82"/>
        <v>1300.0058064516099</v>
      </c>
      <c r="BI68">
        <f t="shared" si="83"/>
        <v>1095.8902654050376</v>
      </c>
      <c r="BJ68">
        <f t="shared" si="84"/>
        <v>0.8429887466397481</v>
      </c>
      <c r="BK68">
        <f t="shared" si="85"/>
        <v>0.19597749327949621</v>
      </c>
      <c r="BL68">
        <v>6</v>
      </c>
      <c r="BM68">
        <v>0.5</v>
      </c>
      <c r="BN68" t="s">
        <v>289</v>
      </c>
      <c r="BO68">
        <v>2</v>
      </c>
      <c r="BP68">
        <v>1604007755</v>
      </c>
      <c r="BQ68">
        <v>380.07809677419402</v>
      </c>
      <c r="BR68">
        <v>400.02064516129002</v>
      </c>
      <c r="BS68">
        <v>30.0863870967742</v>
      </c>
      <c r="BT68">
        <v>23.480693548387102</v>
      </c>
      <c r="BU68">
        <v>378.49909677419402</v>
      </c>
      <c r="BV68">
        <v>29.7824064516129</v>
      </c>
      <c r="BW68">
        <v>500.06467741935501</v>
      </c>
      <c r="BX68">
        <v>101.48932258064499</v>
      </c>
      <c r="BY68">
        <v>4.7641967741935499E-2</v>
      </c>
      <c r="BZ68">
        <v>35.203019354838702</v>
      </c>
      <c r="CA68">
        <v>34.382190322580698</v>
      </c>
      <c r="CB68">
        <v>999.9</v>
      </c>
      <c r="CC68">
        <v>0</v>
      </c>
      <c r="CD68">
        <v>0</v>
      </c>
      <c r="CE68">
        <v>10024.26</v>
      </c>
      <c r="CF68">
        <v>0</v>
      </c>
      <c r="CG68">
        <v>139.769561290323</v>
      </c>
      <c r="CH68">
        <v>1300.0058064516099</v>
      </c>
      <c r="CI68">
        <v>0.89999122580645197</v>
      </c>
      <c r="CJ68">
        <v>0.10000875483871</v>
      </c>
      <c r="CK68">
        <v>0</v>
      </c>
      <c r="CL68">
        <v>983.74112903225796</v>
      </c>
      <c r="CM68">
        <v>4.9993800000000004</v>
      </c>
      <c r="CN68">
        <v>12874</v>
      </c>
      <c r="CO68">
        <v>10364.0419354839</v>
      </c>
      <c r="CP68">
        <v>49.495935483871001</v>
      </c>
      <c r="CQ68">
        <v>51.436999999999998</v>
      </c>
      <c r="CR68">
        <v>50.25</v>
      </c>
      <c r="CS68">
        <v>51.5</v>
      </c>
      <c r="CT68">
        <v>51.6046774193548</v>
      </c>
      <c r="CU68">
        <v>1165.49322580645</v>
      </c>
      <c r="CV68">
        <v>129.51290322580601</v>
      </c>
      <c r="CW68">
        <v>0</v>
      </c>
      <c r="CX68">
        <v>127</v>
      </c>
      <c r="CY68">
        <v>0</v>
      </c>
      <c r="CZ68">
        <v>983.45126923076896</v>
      </c>
      <c r="DA68">
        <v>-74.504923134088401</v>
      </c>
      <c r="DB68">
        <v>-892.61538539648598</v>
      </c>
      <c r="DC68">
        <v>12870.623076923101</v>
      </c>
      <c r="DD68">
        <v>15</v>
      </c>
      <c r="DE68">
        <v>1604005305.5999999</v>
      </c>
      <c r="DF68" t="s">
        <v>444</v>
      </c>
      <c r="DG68">
        <v>1604005303.5999999</v>
      </c>
      <c r="DH68">
        <v>1604005305.5999999</v>
      </c>
      <c r="DI68">
        <v>3</v>
      </c>
      <c r="DJ68">
        <v>-4.9000000000000002E-2</v>
      </c>
      <c r="DK68">
        <v>0</v>
      </c>
      <c r="DL68">
        <v>1.579</v>
      </c>
      <c r="DM68">
        <v>0.30399999999999999</v>
      </c>
      <c r="DN68">
        <v>400</v>
      </c>
      <c r="DO68">
        <v>27</v>
      </c>
      <c r="DP68">
        <v>0.44</v>
      </c>
      <c r="DQ68">
        <v>0.16</v>
      </c>
      <c r="DR68">
        <v>14.4591540957858</v>
      </c>
      <c r="DS68">
        <v>0.56112846993487897</v>
      </c>
      <c r="DT68">
        <v>4.8569658310847703E-2</v>
      </c>
      <c r="DU68">
        <v>0</v>
      </c>
      <c r="DV68">
        <v>-19.942383870967699</v>
      </c>
      <c r="DW68">
        <v>-0.89604677419346901</v>
      </c>
      <c r="DX68">
        <v>7.3468918584111795E-2</v>
      </c>
      <c r="DY68">
        <v>0</v>
      </c>
      <c r="DZ68">
        <v>6.6056919354838701</v>
      </c>
      <c r="EA68">
        <v>0.63785274193545205</v>
      </c>
      <c r="EB68">
        <v>4.7593899000400702E-2</v>
      </c>
      <c r="EC68">
        <v>0</v>
      </c>
      <c r="ED68">
        <v>0</v>
      </c>
      <c r="EE68">
        <v>3</v>
      </c>
      <c r="EF68" t="s">
        <v>298</v>
      </c>
      <c r="EG68">
        <v>100</v>
      </c>
      <c r="EH68">
        <v>100</v>
      </c>
      <c r="EI68">
        <v>1.579</v>
      </c>
      <c r="EJ68">
        <v>0.30399999999999999</v>
      </c>
      <c r="EK68">
        <v>1.57899999999995</v>
      </c>
      <c r="EL68">
        <v>0</v>
      </c>
      <c r="EM68">
        <v>0</v>
      </c>
      <c r="EN68">
        <v>0</v>
      </c>
      <c r="EO68">
        <v>0.30398000000000303</v>
      </c>
      <c r="EP68">
        <v>0</v>
      </c>
      <c r="EQ68">
        <v>0</v>
      </c>
      <c r="ER68">
        <v>0</v>
      </c>
      <c r="ES68">
        <v>-1</v>
      </c>
      <c r="ET68">
        <v>-1</v>
      </c>
      <c r="EU68">
        <v>-1</v>
      </c>
      <c r="EV68">
        <v>-1</v>
      </c>
      <c r="EW68">
        <v>41</v>
      </c>
      <c r="EX68">
        <v>41</v>
      </c>
      <c r="EY68">
        <v>2</v>
      </c>
      <c r="EZ68">
        <v>495.32900000000001</v>
      </c>
      <c r="FA68">
        <v>531.428</v>
      </c>
      <c r="FB68">
        <v>34.109099999999998</v>
      </c>
      <c r="FC68">
        <v>30.8659</v>
      </c>
      <c r="FD68">
        <v>30.0015</v>
      </c>
      <c r="FE68">
        <v>30.393899999999999</v>
      </c>
      <c r="FF68">
        <v>30.461099999999998</v>
      </c>
      <c r="FG68">
        <v>20.5472</v>
      </c>
      <c r="FH68">
        <v>0</v>
      </c>
      <c r="FI68">
        <v>100</v>
      </c>
      <c r="FJ68">
        <v>-999.9</v>
      </c>
      <c r="FK68">
        <v>400</v>
      </c>
      <c r="FL68">
        <v>30.581800000000001</v>
      </c>
      <c r="FM68">
        <v>101.633</v>
      </c>
      <c r="FN68">
        <v>100.994</v>
      </c>
    </row>
    <row r="69" spans="1:170" x14ac:dyDescent="0.25">
      <c r="A69">
        <v>53</v>
      </c>
      <c r="B69">
        <v>1604007873</v>
      </c>
      <c r="C69">
        <v>7077</v>
      </c>
      <c r="D69" t="s">
        <v>539</v>
      </c>
      <c r="E69" t="s">
        <v>540</v>
      </c>
      <c r="F69" t="s">
        <v>536</v>
      </c>
      <c r="G69" t="s">
        <v>385</v>
      </c>
      <c r="H69">
        <v>1604007865</v>
      </c>
      <c r="I69">
        <f t="shared" si="43"/>
        <v>7.5205142647693192E-3</v>
      </c>
      <c r="J69">
        <f t="shared" si="44"/>
        <v>18.595635929384255</v>
      </c>
      <c r="K69">
        <f t="shared" si="45"/>
        <v>374.33735483870998</v>
      </c>
      <c r="L69">
        <f t="shared" si="46"/>
        <v>282.317237258766</v>
      </c>
      <c r="M69">
        <f t="shared" si="47"/>
        <v>28.660747577202127</v>
      </c>
      <c r="N69">
        <f t="shared" si="48"/>
        <v>38.00259785737429</v>
      </c>
      <c r="O69">
        <f t="shared" si="49"/>
        <v>0.38910309021606593</v>
      </c>
      <c r="P69">
        <f t="shared" si="50"/>
        <v>2.9542323722390749</v>
      </c>
      <c r="Q69">
        <f t="shared" si="51"/>
        <v>0.36270952059742939</v>
      </c>
      <c r="R69">
        <f t="shared" si="52"/>
        <v>0.228915443674928</v>
      </c>
      <c r="S69">
        <f t="shared" si="53"/>
        <v>214.76513104947068</v>
      </c>
      <c r="T69">
        <f t="shared" si="54"/>
        <v>34.39114243689977</v>
      </c>
      <c r="U69">
        <f t="shared" si="55"/>
        <v>33.776035483870999</v>
      </c>
      <c r="V69">
        <f t="shared" si="56"/>
        <v>5.2766224632862295</v>
      </c>
      <c r="W69">
        <f t="shared" si="57"/>
        <v>57.491865537604383</v>
      </c>
      <c r="X69">
        <f t="shared" si="58"/>
        <v>3.2601896482775259</v>
      </c>
      <c r="Y69">
        <f t="shared" si="59"/>
        <v>5.6706972678510414</v>
      </c>
      <c r="Z69">
        <f t="shared" si="60"/>
        <v>2.0164328150087036</v>
      </c>
      <c r="AA69">
        <f t="shared" si="61"/>
        <v>-331.654679076327</v>
      </c>
      <c r="AB69">
        <f t="shared" si="62"/>
        <v>206.28774180226031</v>
      </c>
      <c r="AC69">
        <f t="shared" si="63"/>
        <v>16.216372328934685</v>
      </c>
      <c r="AD69">
        <f t="shared" si="64"/>
        <v>105.61456610433868</v>
      </c>
      <c r="AE69">
        <v>0</v>
      </c>
      <c r="AF69">
        <v>0</v>
      </c>
      <c r="AG69">
        <f t="shared" si="65"/>
        <v>1</v>
      </c>
      <c r="AH69">
        <f t="shared" si="66"/>
        <v>0</v>
      </c>
      <c r="AI69">
        <f t="shared" si="67"/>
        <v>52221.067226314044</v>
      </c>
      <c r="AJ69" t="s">
        <v>286</v>
      </c>
      <c r="AK69">
        <v>715.47692307692296</v>
      </c>
      <c r="AL69">
        <v>3262.08</v>
      </c>
      <c r="AM69">
        <f t="shared" si="68"/>
        <v>2546.603076923077</v>
      </c>
      <c r="AN69">
        <f t="shared" si="69"/>
        <v>0.78066849277855754</v>
      </c>
      <c r="AO69">
        <v>-0.57774747981622299</v>
      </c>
      <c r="AP69" t="s">
        <v>541</v>
      </c>
      <c r="AQ69">
        <v>1224.3296</v>
      </c>
      <c r="AR69">
        <v>0.86</v>
      </c>
      <c r="AS69">
        <f t="shared" si="70"/>
        <v>-1422.6390697674419</v>
      </c>
      <c r="AT69">
        <v>0.5</v>
      </c>
      <c r="AU69">
        <f t="shared" si="71"/>
        <v>1095.8680373368022</v>
      </c>
      <c r="AV69">
        <f t="shared" si="72"/>
        <v>18.595635929384255</v>
      </c>
      <c r="AW69">
        <f t="shared" si="73"/>
        <v>-779512.34261235036</v>
      </c>
      <c r="AX69">
        <f t="shared" si="74"/>
        <v>2.0813953488372094</v>
      </c>
      <c r="AY69">
        <f t="shared" si="75"/>
        <v>1.7496069559429776E-2</v>
      </c>
      <c r="AZ69">
        <f t="shared" si="76"/>
        <v>3792.1162790697672</v>
      </c>
      <c r="BA69" t="s">
        <v>542</v>
      </c>
      <c r="BB69">
        <v>-0.93</v>
      </c>
      <c r="BC69">
        <f t="shared" si="77"/>
        <v>1.79</v>
      </c>
      <c r="BD69">
        <f t="shared" si="78"/>
        <v>-683.50256983240229</v>
      </c>
      <c r="BE69">
        <f t="shared" si="79"/>
        <v>0.99945142675014786</v>
      </c>
      <c r="BF69">
        <f t="shared" si="80"/>
        <v>1.7120635692926394</v>
      </c>
      <c r="BG69">
        <f t="shared" si="81"/>
        <v>1.2806157463456598</v>
      </c>
      <c r="BH69">
        <f t="shared" si="82"/>
        <v>1299.9796774193601</v>
      </c>
      <c r="BI69">
        <f t="shared" si="83"/>
        <v>1095.8680373368022</v>
      </c>
      <c r="BJ69">
        <f t="shared" si="84"/>
        <v>0.84298859156956374</v>
      </c>
      <c r="BK69">
        <f t="shared" si="85"/>
        <v>0.19597718313912749</v>
      </c>
      <c r="BL69">
        <v>6</v>
      </c>
      <c r="BM69">
        <v>0.5</v>
      </c>
      <c r="BN69" t="s">
        <v>289</v>
      </c>
      <c r="BO69">
        <v>2</v>
      </c>
      <c r="BP69">
        <v>1604007865</v>
      </c>
      <c r="BQ69">
        <v>374.33735483870998</v>
      </c>
      <c r="BR69">
        <v>400.03019354838699</v>
      </c>
      <c r="BS69">
        <v>32.1138774193548</v>
      </c>
      <c r="BT69">
        <v>23.379135483871</v>
      </c>
      <c r="BU69">
        <v>372.75835483870998</v>
      </c>
      <c r="BV69">
        <v>31.8098903225806</v>
      </c>
      <c r="BW69">
        <v>500.00341935483902</v>
      </c>
      <c r="BX69">
        <v>101.472322580645</v>
      </c>
      <c r="BY69">
        <v>4.7329054838709701E-2</v>
      </c>
      <c r="BZ69">
        <v>35.071254838709699</v>
      </c>
      <c r="CA69">
        <v>33.776035483870999</v>
      </c>
      <c r="CB69">
        <v>999.9</v>
      </c>
      <c r="CC69">
        <v>0</v>
      </c>
      <c r="CD69">
        <v>0</v>
      </c>
      <c r="CE69">
        <v>9994.2367741935504</v>
      </c>
      <c r="CF69">
        <v>0</v>
      </c>
      <c r="CG69">
        <v>147.657096774194</v>
      </c>
      <c r="CH69">
        <v>1299.9796774193601</v>
      </c>
      <c r="CI69">
        <v>0.89999512903225798</v>
      </c>
      <c r="CJ69">
        <v>0.10000487096774199</v>
      </c>
      <c r="CK69">
        <v>0</v>
      </c>
      <c r="CL69">
        <v>1228.10387096774</v>
      </c>
      <c r="CM69">
        <v>4.9993800000000004</v>
      </c>
      <c r="CN69">
        <v>16147.935483871001</v>
      </c>
      <c r="CO69">
        <v>10363.8322580645</v>
      </c>
      <c r="CP69">
        <v>49.512</v>
      </c>
      <c r="CQ69">
        <v>51.358741935483899</v>
      </c>
      <c r="CR69">
        <v>50.311999999999998</v>
      </c>
      <c r="CS69">
        <v>51.433</v>
      </c>
      <c r="CT69">
        <v>51.625</v>
      </c>
      <c r="CU69">
        <v>1165.4761290322599</v>
      </c>
      <c r="CV69">
        <v>129.503548387097</v>
      </c>
      <c r="CW69">
        <v>0</v>
      </c>
      <c r="CX69">
        <v>109.299999952316</v>
      </c>
      <c r="CY69">
        <v>0</v>
      </c>
      <c r="CZ69">
        <v>1224.3296</v>
      </c>
      <c r="DA69">
        <v>-234.86307694544999</v>
      </c>
      <c r="DB69">
        <v>-2977.4307693671199</v>
      </c>
      <c r="DC69">
        <v>16100.204</v>
      </c>
      <c r="DD69">
        <v>15</v>
      </c>
      <c r="DE69">
        <v>1604005305.5999999</v>
      </c>
      <c r="DF69" t="s">
        <v>444</v>
      </c>
      <c r="DG69">
        <v>1604005303.5999999</v>
      </c>
      <c r="DH69">
        <v>1604005305.5999999</v>
      </c>
      <c r="DI69">
        <v>3</v>
      </c>
      <c r="DJ69">
        <v>-4.9000000000000002E-2</v>
      </c>
      <c r="DK69">
        <v>0</v>
      </c>
      <c r="DL69">
        <v>1.579</v>
      </c>
      <c r="DM69">
        <v>0.30399999999999999</v>
      </c>
      <c r="DN69">
        <v>400</v>
      </c>
      <c r="DO69">
        <v>27</v>
      </c>
      <c r="DP69">
        <v>0.44</v>
      </c>
      <c r="DQ69">
        <v>0.16</v>
      </c>
      <c r="DR69">
        <v>18.5923068440934</v>
      </c>
      <c r="DS69">
        <v>0.65088894582590495</v>
      </c>
      <c r="DT69">
        <v>5.0911430308500899E-2</v>
      </c>
      <c r="DU69">
        <v>0</v>
      </c>
      <c r="DV69">
        <v>-25.692922580645199</v>
      </c>
      <c r="DW69">
        <v>-1.14059032258066</v>
      </c>
      <c r="DX69">
        <v>8.7930132490471505E-2</v>
      </c>
      <c r="DY69">
        <v>0</v>
      </c>
      <c r="DZ69">
        <v>8.7347345161290306</v>
      </c>
      <c r="EA69">
        <v>0.85576306451611595</v>
      </c>
      <c r="EB69">
        <v>6.39028949739852E-2</v>
      </c>
      <c r="EC69">
        <v>0</v>
      </c>
      <c r="ED69">
        <v>0</v>
      </c>
      <c r="EE69">
        <v>3</v>
      </c>
      <c r="EF69" t="s">
        <v>298</v>
      </c>
      <c r="EG69">
        <v>100</v>
      </c>
      <c r="EH69">
        <v>100</v>
      </c>
      <c r="EI69">
        <v>1.579</v>
      </c>
      <c r="EJ69">
        <v>0.30399999999999999</v>
      </c>
      <c r="EK69">
        <v>1.57899999999995</v>
      </c>
      <c r="EL69">
        <v>0</v>
      </c>
      <c r="EM69">
        <v>0</v>
      </c>
      <c r="EN69">
        <v>0</v>
      </c>
      <c r="EO69">
        <v>0.30398000000000303</v>
      </c>
      <c r="EP69">
        <v>0</v>
      </c>
      <c r="EQ69">
        <v>0</v>
      </c>
      <c r="ER69">
        <v>0</v>
      </c>
      <c r="ES69">
        <v>-1</v>
      </c>
      <c r="ET69">
        <v>-1</v>
      </c>
      <c r="EU69">
        <v>-1</v>
      </c>
      <c r="EV69">
        <v>-1</v>
      </c>
      <c r="EW69">
        <v>42.8</v>
      </c>
      <c r="EX69">
        <v>42.8</v>
      </c>
      <c r="EY69">
        <v>2</v>
      </c>
      <c r="EZ69">
        <v>494.31200000000001</v>
      </c>
      <c r="FA69">
        <v>530.38099999999997</v>
      </c>
      <c r="FB69">
        <v>34.062100000000001</v>
      </c>
      <c r="FC69">
        <v>31.106400000000001</v>
      </c>
      <c r="FD69">
        <v>30.001200000000001</v>
      </c>
      <c r="FE69">
        <v>30.610199999999999</v>
      </c>
      <c r="FF69">
        <v>30.666899999999998</v>
      </c>
      <c r="FG69">
        <v>20.5319</v>
      </c>
      <c r="FH69">
        <v>0</v>
      </c>
      <c r="FI69">
        <v>100</v>
      </c>
      <c r="FJ69">
        <v>-999.9</v>
      </c>
      <c r="FK69">
        <v>400</v>
      </c>
      <c r="FL69">
        <v>30.581800000000001</v>
      </c>
      <c r="FM69">
        <v>101.577</v>
      </c>
      <c r="FN69">
        <v>100.95399999999999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  <row r="15" spans="1:2" x14ac:dyDescent="0.25">
      <c r="A15" t="s">
        <v>424</v>
      </c>
      <c r="B15" t="s">
        <v>425</v>
      </c>
    </row>
    <row r="16" spans="1:2" x14ac:dyDescent="0.25">
      <c r="A16" t="s">
        <v>426</v>
      </c>
      <c r="B16" t="s">
        <v>425</v>
      </c>
    </row>
    <row r="17" spans="1:2" x14ac:dyDescent="0.25">
      <c r="A17" t="s">
        <v>427</v>
      </c>
      <c r="B17" t="s">
        <v>425</v>
      </c>
    </row>
    <row r="18" spans="1:2" x14ac:dyDescent="0.25">
      <c r="A18" t="s">
        <v>445</v>
      </c>
      <c r="B18" t="s">
        <v>425</v>
      </c>
    </row>
    <row r="19" spans="1:2" x14ac:dyDescent="0.25">
      <c r="A19" t="s">
        <v>446</v>
      </c>
      <c r="B19" t="s">
        <v>425</v>
      </c>
    </row>
    <row r="20" spans="1:2" x14ac:dyDescent="0.25">
      <c r="A20" t="s">
        <v>447</v>
      </c>
      <c r="B20" t="s">
        <v>425</v>
      </c>
    </row>
    <row r="21" spans="1:2" x14ac:dyDescent="0.25">
      <c r="A21" t="s">
        <v>448</v>
      </c>
      <c r="B21" t="s">
        <v>425</v>
      </c>
    </row>
    <row r="22" spans="1:2" x14ac:dyDescent="0.25">
      <c r="A22" t="s">
        <v>453</v>
      </c>
      <c r="B22" t="s">
        <v>425</v>
      </c>
    </row>
    <row r="23" spans="1:2" x14ac:dyDescent="0.25">
      <c r="A23" t="s">
        <v>453</v>
      </c>
      <c r="B23" t="s">
        <v>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2020-10-29T14:44:55Z</dcterms:created>
  <dcterms:modified xsi:type="dcterms:W3CDTF">2021-04-13T17:12:40Z</dcterms:modified>
</cp:coreProperties>
</file>