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<sst xmlns="http://schemas.openxmlformats.org/spreadsheetml/2006/main" count="1022" uniqueCount="430">
  <si>
    <t>File opened</t>
  </si>
  <si>
    <t>2020-10-29 14:47:01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</si>
  <si>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</si>
  <si>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</si>
  <si>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</si>
  <si>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</si>
  <si>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</si>
  <si>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</si>
  <si>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</si>
  <si>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</si>
  <si>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</si>
  <si>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</si>
  <si>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</si>
  <si>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{"h2oaspan2a": "0.0744543", "co2aspan2": "0", "h2oazero": "1.06897", "h2obspanconc2": "0", "co2aspan2b": "0.182023", "co2bspanconc1": "995.1", "h2obspan2a": "0.0741299", "co2bspanconc2": "0", "h2obspan2": "0", "co2azero": "0.968485", "h2oaspanconc2": "0", "h2oaspanconc1": "13.51", "co2bspan2b": "0.180987", "flowbzero": "0.21903", "co2bspan1": "0.994117", "chamberpressurezero": "2.56567", "h2obspanconc1": "13.5", "oxygen": "21", "tbzero": "-0.0452194", "h2oaspan2b": "0.0752776", "h2oaspan2": "0", "co2aspanconc2": "0", "co2aspan1": "0.993652", "h2obspan2b": "0.0756432", "h2obspan1": "1.02041", "co2bzero": "0.945393", "flowazero": "0.42501", "co2bspan2": "0", "ssb_ref": "34304.3", "h2obzero": "1.0713", "co2aspan2a": "0.183186", "h2oaspan1": "1.01106", "ssa_ref": "31243.3", "flowmeterzero": "0.990522", "co2aspanconc1": "995.1", "tazero": "-0.045269", "co2bspan2a": "0.182058"}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</si>
  <si>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</si>
  <si>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</si>
  <si>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</si>
  <si>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</si>
  <si>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</si>
  <si>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</si>
  <si>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</si>
  <si>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</si>
  <si>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</si>
  <si>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14:47:01</t>
  </si>
  <si>
    <t>Stability Definition:	ΔCO2 (Meas2): Slp&lt;0.2 Per=15	ΔH2O (Meas2): Slp&lt;0.2 Per=15	A (GasEx): Slp&lt;0.5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</si>
  <si>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</si>
  <si>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</si>
  <si>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</si>
  <si>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</si>
  <si>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</si>
  <si>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</si>
  <si>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</si>
  <si>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</si>
  <si>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</si>
  <si>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</si>
  <si>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</si>
  <si>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</si>
  <si>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</si>
  <si>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</si>
  <si>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</si>
  <si>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</si>
  <si>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</si>
  <si>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</si>
  <si>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</si>
  <si>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</si>
  <si>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</si>
  <si>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</si>
  <si>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</si>
  <si>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</si>
  <si>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</si>
  <si>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</si>
  <si>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</si>
  <si>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</si>
  <si>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</si>
  <si>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</si>
  <si>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</si>
  <si>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</si>
  <si>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</si>
  <si>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</si>
  <si>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</si>
  <si>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</si>
  <si>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</si>
  <si>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</si>
  <si>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</si>
  <si>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</si>
  <si>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</si>
  <si>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</si>
  <si>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</si>
  <si>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</si>
  <si>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</si>
  <si>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</si>
  <si>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</si>
  <si>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</si>
  <si>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</si>
  <si>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</si>
  <si>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</si>
  <si>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0.836421 70.8596 364.835 604.581 847.379 1022.09 1167.29 1264.57</t>
  </si>
  <si>
    <t>Fs_true</t>
  </si>
  <si>
    <t>-0.00546023 101.249 402.502 601.429 801.996 1001.03 1200.85 1400.55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</si>
  <si>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</si>
  <si>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</si>
  <si>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</si>
  <si>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</si>
  <si>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</si>
  <si>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</si>
  <si>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</si>
  <si>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</si>
  <si>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</si>
  <si>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</si>
  <si>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</si>
  <si>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</si>
  <si>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</si>
  <si>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</si>
  <si>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</si>
  <si>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</si>
  <si>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</si>
  <si>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</si>
  <si>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</si>
  <si>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</si>
  <si>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</si>
  <si>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</si>
  <si>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</si>
  <si>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</si>
  <si>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</si>
  <si>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</si>
  <si>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</si>
  <si>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</si>
  <si>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</si>
  <si>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</si>
  <si>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</si>
  <si>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</si>
  <si>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</si>
  <si>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</si>
  <si>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</si>
  <si>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</si>
  <si>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</si>
  <si>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</si>
  <si>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</si>
  <si>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</si>
  <si>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</si>
  <si>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</si>
  <si>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</si>
  <si>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</si>
  <si>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</si>
  <si>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</si>
  <si>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</si>
  <si>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</si>
  <si>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</si>
  <si>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</si>
  <si>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</si>
  <si>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</si>
  <si>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</si>
  <si>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</si>
  <si>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</si>
  <si>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</si>
  <si>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</si>
  <si>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</si>
  <si>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</si>
  <si>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</si>
  <si>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</si>
  <si>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</si>
  <si>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</si>
  <si>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</si>
  <si>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</si>
  <si>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</si>
  <si>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</si>
  <si>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</si>
  <si>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</si>
  <si>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</si>
  <si>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</si>
  <si>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</si>
  <si>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</si>
  <si>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</si>
  <si>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</si>
  <si>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</si>
  <si>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</si>
  <si>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</si>
  <si>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</si>
  <si>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</si>
  <si>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</si>
  <si>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</si>
  <si>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</si>
  <si>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</si>
  <si>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</si>
  <si>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</si>
  <si>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</si>
  <si>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</si>
  <si>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</si>
  <si>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</si>
  <si>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</si>
  <si>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</si>
  <si>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</si>
  <si>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</si>
  <si>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</si>
  <si>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</si>
  <si>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</si>
  <si>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</si>
  <si>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</si>
  <si>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</si>
  <si>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</si>
  <si>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</si>
  <si>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</si>
  <si>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</si>
  <si>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</si>
  <si>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</si>
  <si>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</si>
  <si>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</si>
  <si>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</si>
  <si>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</si>
  <si>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</si>
  <si>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</si>
  <si>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</si>
  <si>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</si>
  <si>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</si>
  <si>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</si>
  <si>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</si>
  <si>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</si>
  <si>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</si>
  <si>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</si>
  <si>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</si>
  <si>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</si>
  <si>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</si>
  <si>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</si>
  <si>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</si>
  <si>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</si>
  <si>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</si>
  <si>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</si>
  <si>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</si>
  <si>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</si>
  <si>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</si>
  <si>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</si>
  <si>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</si>
  <si>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</si>
  <si>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</si>
  <si>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</si>
  <si>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</si>
  <si>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</si>
  <si>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</si>
  <si>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</si>
  <si>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</si>
  <si>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</si>
  <si>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</si>
  <si>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</si>
  <si>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</si>
  <si>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</si>
  <si>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</si>
  <si>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</si>
  <si>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</si>
  <si>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</si>
  <si>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</si>
  <si>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</si>
  <si>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</si>
  <si>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</si>
  <si>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</si>
  <si>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</si>
  <si>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</si>
  <si>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</si>
  <si>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</si>
  <si>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</si>
  <si>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</si>
  <si>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</si>
  <si>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</si>
  <si>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</si>
  <si>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</si>
  <si>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</si>
  <si>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</si>
  <si>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</si>
  <si>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</si>
  <si>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</si>
  <si>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</si>
  <si>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</si>
  <si>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</si>
  <si>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</si>
  <si>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</si>
  <si>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</si>
  <si>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</si>
  <si>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</si>
  <si>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</si>
  <si>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</si>
  <si>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</si>
  <si>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</si>
  <si>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</si>
  <si>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</si>
  <si>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</si>
  <si>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</si>
  <si>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</si>
  <si>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</si>
  <si>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</si>
  <si>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</si>
  <si>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</si>
  <si>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</si>
  <si>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</si>
  <si>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</si>
  <si>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</si>
  <si>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</si>
  <si>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</si>
  <si>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</si>
  <si>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</si>
  <si>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</si>
  <si>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</si>
  <si>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</si>
  <si>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</si>
  <si>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20201029 14:49:20</t>
  </si>
  <si>
    <t>14:49:20</t>
  </si>
  <si>
    <t>25189.01</t>
  </si>
  <si>
    <t>_2</t>
  </si>
  <si>
    <t>RECT-4143-20200907-06_33_50</t>
  </si>
  <si>
    <t>RECT-172-20201029-14_49_21</t>
  </si>
  <si>
    <t>DARK-173-20201029-14_49_23</t>
  </si>
  <si>
    <t>0: Broadleaf</t>
  </si>
  <si>
    <t>14:01:45</t>
  </si>
  <si>
    <t>1/3</t>
  </si>
  <si>
    <t>20201029 14:50:53</t>
  </si>
  <si>
    <t>14:50:53</t>
  </si>
  <si>
    <t>RECT-174-20201029-14_50_54</t>
  </si>
  <si>
    <t>DARK-175-20201029-14_50_56</t>
  </si>
  <si>
    <t>0/3</t>
  </si>
  <si>
    <t>20201029 14:53:16</t>
  </si>
  <si>
    <t>14:53:16</t>
  </si>
  <si>
    <t>TXNM0821</t>
  </si>
  <si>
    <t>_6</t>
  </si>
  <si>
    <t>RECT-176-20201029-14_53_17</t>
  </si>
  <si>
    <t>DARK-177-20201029-14_53_19</t>
  </si>
  <si>
    <t>20201029 14:57:23</t>
  </si>
  <si>
    <t>14:57:23</t>
  </si>
  <si>
    <t>RECT-178-20201029-14_57_23</t>
  </si>
  <si>
    <t>DARK-179-20201029-14_57_25</t>
  </si>
  <si>
    <t>14:55:15</t>
  </si>
  <si>
    <t>20201029 14:58:51</t>
  </si>
  <si>
    <t>14:58:51</t>
  </si>
  <si>
    <t>Vru42</t>
  </si>
  <si>
    <t>_7</t>
  </si>
  <si>
    <t>RECT-180-20201029-14_58_51</t>
  </si>
  <si>
    <t>DARK-181-20201029-14_58_53</t>
  </si>
  <si>
    <t>20201029 15:01:53</t>
  </si>
  <si>
    <t>15:01:53</t>
  </si>
  <si>
    <t>RECT-182-20201029-15_01_54</t>
  </si>
  <si>
    <t>DARK-183-20201029-15_01_56</t>
  </si>
  <si>
    <t>20201029 15:03:36</t>
  </si>
  <si>
    <t>15:03:36</t>
  </si>
  <si>
    <t>b40-14</t>
  </si>
  <si>
    <t>_4</t>
  </si>
  <si>
    <t>RECT-184-20201029-15_03_37</t>
  </si>
  <si>
    <t>DARK-185-20201029-15_03_39</t>
  </si>
  <si>
    <t>15:02:36</t>
  </si>
  <si>
    <t>20201029 15:05:07</t>
  </si>
  <si>
    <t>15:05:07</t>
  </si>
  <si>
    <t>RECT-186-20201029-15_05_08</t>
  </si>
  <si>
    <t>DARK-187-20201029-15_05_09</t>
  </si>
  <si>
    <t>20201029 15:07:30</t>
  </si>
  <si>
    <t>15:07:30</t>
  </si>
  <si>
    <t>9025</t>
  </si>
  <si>
    <t>RECT-188-20201029-15_07_31</t>
  </si>
  <si>
    <t>DARK-189-20201029-15_07_33</t>
  </si>
  <si>
    <t>20201029 15:09:16</t>
  </si>
  <si>
    <t>15:09:16</t>
  </si>
  <si>
    <t>RECT-190-20201029-15_09_17</t>
  </si>
  <si>
    <t>DARK-191-20201029-15_09_19</t>
  </si>
  <si>
    <t>20201029 15:11:01</t>
  </si>
  <si>
    <t>15:11:01</t>
  </si>
  <si>
    <t>NY1</t>
  </si>
  <si>
    <t>_3</t>
  </si>
  <si>
    <t>RECT-192-20201029-15_11_02</t>
  </si>
  <si>
    <t>DARK-193-20201029-15_11_04</t>
  </si>
  <si>
    <t>20201029 15:13:00</t>
  </si>
  <si>
    <t>15:13:00</t>
  </si>
  <si>
    <t>RECT-194-20201029-15_13_01</t>
  </si>
  <si>
    <t>DARK-195-20201029-15_13_03</t>
  </si>
  <si>
    <t>2/3</t>
  </si>
  <si>
    <t>20201029 15:17:00</t>
  </si>
  <si>
    <t>15:17:00</t>
  </si>
  <si>
    <t>ANU65</t>
  </si>
  <si>
    <t>_5</t>
  </si>
  <si>
    <t>RECT-196-20201029-15_17_01</t>
  </si>
  <si>
    <t>DARK-197-20201029-15_17_03</t>
  </si>
  <si>
    <t>15:15:51</t>
  </si>
  <si>
    <t>20201029 15:18:59</t>
  </si>
  <si>
    <t>15:18:59</t>
  </si>
  <si>
    <t>RECT-198-20201029-15_19_00</t>
  </si>
  <si>
    <t>DARK-199-20201029-15_19_02</t>
  </si>
  <si>
    <t>20201029 15:20:21</t>
  </si>
  <si>
    <t>15:20:21</t>
  </si>
  <si>
    <t>RECT-200-20201029-15_20_22</t>
  </si>
  <si>
    <t>DARK-201-20201029-15_20_24</t>
  </si>
  <si>
    <t>20201029 15:21:53</t>
  </si>
  <si>
    <t>15:21:53</t>
  </si>
  <si>
    <t>RECT-202-20201029-15_21_54</t>
  </si>
  <si>
    <t>DARK-203-20201029-15_21_56</t>
  </si>
  <si>
    <t>20201029 15:23:48</t>
  </si>
  <si>
    <t>15:23:48</t>
  </si>
  <si>
    <t>2214.4</t>
  </si>
  <si>
    <t>_10</t>
  </si>
  <si>
    <t>RECT-204-20201029-15_23_49</t>
  </si>
  <si>
    <t>DARK-205-20201029-15_23_51</t>
  </si>
  <si>
    <t>20201029 15:25:44</t>
  </si>
  <si>
    <t>15:25:44</t>
  </si>
  <si>
    <t>RECT-206-20201029-15_25_44</t>
  </si>
  <si>
    <t>DARK-207-20201029-15_25_46</t>
  </si>
  <si>
    <t>20201029 15:27:33</t>
  </si>
  <si>
    <t>15:27:33</t>
  </si>
  <si>
    <t>9018</t>
  </si>
  <si>
    <t>RECT-208-20201029-15_27_34</t>
  </si>
  <si>
    <t>DARK-209-20201029-15_27_36</t>
  </si>
  <si>
    <t>20201029 15:29:36</t>
  </si>
  <si>
    <t>15:29:36</t>
  </si>
  <si>
    <t>RECT-210-20201029-15_29_37</t>
  </si>
  <si>
    <t>DARK-211-20201029-15_29_39</t>
  </si>
  <si>
    <t>20201029 15:31:41</t>
  </si>
  <si>
    <t>15:31:41</t>
  </si>
  <si>
    <t>588155.01</t>
  </si>
  <si>
    <t>RECT-212-20201029-15_31_42</t>
  </si>
  <si>
    <t>DARK-213-20201029-15_31_44</t>
  </si>
  <si>
    <t>20201029 15:33:26</t>
  </si>
  <si>
    <t>15:33:26</t>
  </si>
  <si>
    <t>RECT-214-20201029-15_33_26</t>
  </si>
  <si>
    <t>DARK-215-20201029-15_33_28</t>
  </si>
  <si>
    <t>20201029 15:35:50</t>
  </si>
  <si>
    <t>15:35:50</t>
  </si>
  <si>
    <t>RECT-216-20201029-15_35_51</t>
  </si>
  <si>
    <t>DARK-217-20201029-15_35_53</t>
  </si>
  <si>
    <t>15:34:39</t>
  </si>
  <si>
    <t>20201029 15:37:45</t>
  </si>
  <si>
    <t>15:37:45</t>
  </si>
  <si>
    <t>RECT-218-20201029-15_37_45</t>
  </si>
  <si>
    <t>DARK-219-20201029-15_37_48</t>
  </si>
  <si>
    <t>20201029 15:41:44</t>
  </si>
  <si>
    <t>15:41:44</t>
  </si>
  <si>
    <t>RECT-220-20201029-15_41_45</t>
  </si>
  <si>
    <t>DARK-221-20201029-15_41_47</t>
  </si>
  <si>
    <t>20201029 15:44:12</t>
  </si>
  <si>
    <t>15:44:12</t>
  </si>
  <si>
    <t>RECT-222-20201029-15_44_13</t>
  </si>
  <si>
    <t>DARK-223-20201029-15_44_15</t>
  </si>
  <si>
    <t>20201029 15:46:06</t>
  </si>
  <si>
    <t>15:46:06</t>
  </si>
  <si>
    <t>V60-96</t>
  </si>
  <si>
    <t>RECT-224-20201029-15_46_07</t>
  </si>
  <si>
    <t>DARK-225-20201029-15_46_09</t>
  </si>
  <si>
    <t>20201029 15:48:10</t>
  </si>
  <si>
    <t>15:48:10</t>
  </si>
  <si>
    <t>RECT-226-20201029-15_48_11</t>
  </si>
  <si>
    <t>DARK-227-20201029-15_48_13</t>
  </si>
  <si>
    <t>20201029 15:50:24</t>
  </si>
  <si>
    <t>15:50:24</t>
  </si>
  <si>
    <t>RECT-228-20201029-15_50_25</t>
  </si>
  <si>
    <t>DARK-229-20201029-15_50_27</t>
  </si>
  <si>
    <t>20201029 15:52:19</t>
  </si>
  <si>
    <t>15:52:19</t>
  </si>
  <si>
    <t>RECT-230-20201029-15_52_20</t>
  </si>
  <si>
    <t>DARK-231-20201029-15_52_22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</si>
</sst>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46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27</v>
      </c>
    </row>
    <row r="3" spans="1:170">
      <c r="B3">
        <v>4</v>
      </c>
      <c r="C3">
        <v>21</v>
      </c>
    </row>
    <row r="4" spans="1:170">
      <c r="A4" t="s">
        <v>28</v>
      </c>
      <c r="B4" t="s">
        <v>29</v>
      </c>
      <c r="C4" t="s">
        <v>30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70">
      <c r="B5" t="s">
        <v>15</v>
      </c>
      <c r="C5" t="s">
        <v>31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70">
      <c r="B9" t="s">
        <v>47</v>
      </c>
      <c r="C9" t="s">
        <v>49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0</v>
      </c>
    </row>
    <row r="14" spans="1:170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81</v>
      </c>
      <c r="G14" t="s">
        <v>81</v>
      </c>
      <c r="H14" t="s">
        <v>82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83</v>
      </c>
      <c r="AF14" t="s">
        <v>83</v>
      </c>
      <c r="AG14" t="s">
        <v>83</v>
      </c>
      <c r="AH14" t="s">
        <v>83</v>
      </c>
      <c r="AI14" t="s">
        <v>83</v>
      </c>
      <c r="AJ14" t="s">
        <v>84</v>
      </c>
      <c r="AK14" t="s">
        <v>84</v>
      </c>
      <c r="AL14" t="s">
        <v>84</v>
      </c>
      <c r="AM14" t="s">
        <v>84</v>
      </c>
      <c r="AN14" t="s">
        <v>84</v>
      </c>
      <c r="AO14" t="s">
        <v>84</v>
      </c>
      <c r="AP14" t="s">
        <v>84</v>
      </c>
      <c r="AQ14" t="s">
        <v>84</v>
      </c>
      <c r="AR14" t="s">
        <v>84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84</v>
      </c>
      <c r="BG14" t="s">
        <v>84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87</v>
      </c>
      <c r="BU14" t="s">
        <v>87</v>
      </c>
      <c r="BV14" t="s">
        <v>87</v>
      </c>
      <c r="BW14" t="s">
        <v>87</v>
      </c>
      <c r="BX14" t="s">
        <v>87</v>
      </c>
      <c r="BY14" t="s">
        <v>87</v>
      </c>
      <c r="BZ14" t="s">
        <v>87</v>
      </c>
      <c r="CA14" t="s">
        <v>87</v>
      </c>
      <c r="CB14" t="s">
        <v>87</v>
      </c>
      <c r="CC14" t="s">
        <v>87</v>
      </c>
      <c r="CD14" t="s">
        <v>87</v>
      </c>
      <c r="CE14" t="s">
        <v>87</v>
      </c>
      <c r="CF14" t="s">
        <v>87</v>
      </c>
      <c r="CG14" t="s">
        <v>87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88</v>
      </c>
      <c r="CO14" t="s">
        <v>88</v>
      </c>
      <c r="CP14" t="s">
        <v>88</v>
      </c>
      <c r="CQ14" t="s">
        <v>88</v>
      </c>
      <c r="CR14" t="s">
        <v>88</v>
      </c>
      <c r="CS14" t="s">
        <v>88</v>
      </c>
      <c r="CT14" t="s">
        <v>88</v>
      </c>
      <c r="CU14" t="s">
        <v>88</v>
      </c>
      <c r="CV14" t="s">
        <v>88</v>
      </c>
      <c r="CW14" t="s">
        <v>88</v>
      </c>
      <c r="CX14" t="s">
        <v>88</v>
      </c>
      <c r="CY14" t="s">
        <v>88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90</v>
      </c>
      <c r="DK14" t="s">
        <v>90</v>
      </c>
      <c r="DL14" t="s">
        <v>90</v>
      </c>
      <c r="DM14" t="s">
        <v>90</v>
      </c>
      <c r="DN14" t="s">
        <v>90</v>
      </c>
      <c r="DO14" t="s">
        <v>90</v>
      </c>
      <c r="DP14" t="s">
        <v>90</v>
      </c>
      <c r="DQ14" t="s">
        <v>90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91</v>
      </c>
      <c r="DX14" t="s">
        <v>91</v>
      </c>
      <c r="DY14" t="s">
        <v>91</v>
      </c>
      <c r="DZ14" t="s">
        <v>91</v>
      </c>
      <c r="EA14" t="s">
        <v>91</v>
      </c>
      <c r="EB14" t="s">
        <v>91</v>
      </c>
      <c r="EC14" t="s">
        <v>91</v>
      </c>
      <c r="ED14" t="s">
        <v>91</v>
      </c>
      <c r="EE14" t="s">
        <v>91</v>
      </c>
      <c r="EF14" t="s">
        <v>91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92</v>
      </c>
      <c r="EM14" t="s">
        <v>92</v>
      </c>
      <c r="EN14" t="s">
        <v>92</v>
      </c>
      <c r="EO14" t="s">
        <v>92</v>
      </c>
      <c r="EP14" t="s">
        <v>92</v>
      </c>
      <c r="EQ14" t="s">
        <v>92</v>
      </c>
      <c r="ER14" t="s">
        <v>92</v>
      </c>
      <c r="ES14" t="s">
        <v>92</v>
      </c>
      <c r="ET14" t="s">
        <v>92</v>
      </c>
      <c r="EU14" t="s">
        <v>92</v>
      </c>
      <c r="EV14" t="s">
        <v>92</v>
      </c>
      <c r="EW14" t="s">
        <v>92</v>
      </c>
      <c r="EX14" t="s">
        <v>92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93</v>
      </c>
      <c r="FE14" t="s">
        <v>93</v>
      </c>
      <c r="FF14" t="s">
        <v>93</v>
      </c>
      <c r="FG14" t="s">
        <v>93</v>
      </c>
      <c r="FH14" t="s">
        <v>93</v>
      </c>
      <c r="FI14" t="s">
        <v>93</v>
      </c>
      <c r="FJ14" t="s">
        <v>93</v>
      </c>
      <c r="FK14" t="s">
        <v>93</v>
      </c>
      <c r="FL14" t="s">
        <v>93</v>
      </c>
      <c r="FM14" t="s">
        <v>93</v>
      </c>
      <c r="FN14" t="s">
        <v>93</v>
      </c>
    </row>
    <row r="15" spans="1:170">
      <c r="A15" t="s">
        <v>94</v>
      </c>
      <c r="B15" t="s">
        <v>95</v>
      </c>
      <c r="C15" t="s">
        <v>96</v>
      </c>
      <c r="D15" t="s">
        <v>97</v>
      </c>
      <c r="E15" t="s">
        <v>98</v>
      </c>
      <c r="F15" t="s">
        <v>99</v>
      </c>
      <c r="G15" t="s">
        <v>100</v>
      </c>
      <c r="H15" t="s">
        <v>101</v>
      </c>
      <c r="I15" t="s">
        <v>102</v>
      </c>
      <c r="J15" t="s">
        <v>103</v>
      </c>
      <c r="K15" t="s">
        <v>104</v>
      </c>
      <c r="L15" t="s">
        <v>105</v>
      </c>
      <c r="M15" t="s">
        <v>106</v>
      </c>
      <c r="N15" t="s">
        <v>107</v>
      </c>
      <c r="O15" t="s">
        <v>108</v>
      </c>
      <c r="P15" t="s">
        <v>109</v>
      </c>
      <c r="Q15" t="s">
        <v>110</v>
      </c>
      <c r="R15" t="s">
        <v>111</v>
      </c>
      <c r="S15" t="s">
        <v>112</v>
      </c>
      <c r="T15" t="s">
        <v>113</v>
      </c>
      <c r="U15" t="s">
        <v>114</v>
      </c>
      <c r="V15" t="s">
        <v>115</v>
      </c>
      <c r="W15" t="s">
        <v>116</v>
      </c>
      <c r="X15" t="s">
        <v>117</v>
      </c>
      <c r="Y15" t="s">
        <v>118</v>
      </c>
      <c r="Z15" t="s">
        <v>119</v>
      </c>
      <c r="AA15" t="s">
        <v>120</v>
      </c>
      <c r="AB15" t="s">
        <v>121</v>
      </c>
      <c r="AC15" t="s">
        <v>122</v>
      </c>
      <c r="AD15" t="s">
        <v>123</v>
      </c>
      <c r="AE15" t="s">
        <v>83</v>
      </c>
      <c r="AF15" t="s">
        <v>124</v>
      </c>
      <c r="AG15" t="s">
        <v>125</v>
      </c>
      <c r="AH15" t="s">
        <v>126</v>
      </c>
      <c r="AI15" t="s">
        <v>127</v>
      </c>
      <c r="AJ15" t="s">
        <v>128</v>
      </c>
      <c r="AK15" t="s">
        <v>129</v>
      </c>
      <c r="AL15" t="s">
        <v>130</v>
      </c>
      <c r="AM15" t="s">
        <v>131</v>
      </c>
      <c r="AN15" t="s">
        <v>132</v>
      </c>
      <c r="AO15" t="s">
        <v>133</v>
      </c>
      <c r="AP15" t="s">
        <v>134</v>
      </c>
      <c r="AQ15" t="s">
        <v>135</v>
      </c>
      <c r="AR15" t="s">
        <v>136</v>
      </c>
      <c r="AS15" t="s">
        <v>137</v>
      </c>
      <c r="AT15" t="s">
        <v>138</v>
      </c>
      <c r="AU15" t="s">
        <v>139</v>
      </c>
      <c r="AV15" t="s">
        <v>140</v>
      </c>
      <c r="AW15" t="s">
        <v>141</v>
      </c>
      <c r="AX15" t="s">
        <v>142</v>
      </c>
      <c r="AY15" t="s">
        <v>143</v>
      </c>
      <c r="AZ15" t="s">
        <v>144</v>
      </c>
      <c r="BA15" t="s">
        <v>145</v>
      </c>
      <c r="BB15" t="s">
        <v>146</v>
      </c>
      <c r="BC15" t="s">
        <v>147</v>
      </c>
      <c r="BD15" t="s">
        <v>148</v>
      </c>
      <c r="BE15" t="s">
        <v>149</v>
      </c>
      <c r="BF15" t="s">
        <v>150</v>
      </c>
      <c r="BG15" t="s">
        <v>151</v>
      </c>
      <c r="BH15" t="s">
        <v>152</v>
      </c>
      <c r="BI15" t="s">
        <v>153</v>
      </c>
      <c r="BJ15" t="s">
        <v>154</v>
      </c>
      <c r="BK15" t="s">
        <v>155</v>
      </c>
      <c r="BL15" t="s">
        <v>156</v>
      </c>
      <c r="BM15" t="s">
        <v>157</v>
      </c>
      <c r="BN15" t="s">
        <v>158</v>
      </c>
      <c r="BO15" t="s">
        <v>159</v>
      </c>
      <c r="BP15" t="s">
        <v>101</v>
      </c>
      <c r="BQ15" t="s">
        <v>160</v>
      </c>
      <c r="BR15" t="s">
        <v>161</v>
      </c>
      <c r="BS15" t="s">
        <v>162</v>
      </c>
      <c r="BT15" t="s">
        <v>163</v>
      </c>
      <c r="BU15" t="s">
        <v>164</v>
      </c>
      <c r="BV15" t="s">
        <v>165</v>
      </c>
      <c r="BW15" t="s">
        <v>166</v>
      </c>
      <c r="BX15" t="s">
        <v>167</v>
      </c>
      <c r="BY15" t="s">
        <v>168</v>
      </c>
      <c r="BZ15" t="s">
        <v>169</v>
      </c>
      <c r="CA15" t="s">
        <v>170</v>
      </c>
      <c r="CB15" t="s">
        <v>171</v>
      </c>
      <c r="CC15" t="s">
        <v>172</v>
      </c>
      <c r="CD15" t="s">
        <v>173</v>
      </c>
      <c r="CE15" t="s">
        <v>174</v>
      </c>
      <c r="CF15" t="s">
        <v>175</v>
      </c>
      <c r="CG15" t="s">
        <v>176</v>
      </c>
      <c r="CH15" t="s">
        <v>177</v>
      </c>
      <c r="CI15" t="s">
        <v>178</v>
      </c>
      <c r="CJ15" t="s">
        <v>179</v>
      </c>
      <c r="CK15" t="s">
        <v>180</v>
      </c>
      <c r="CL15" t="s">
        <v>181</v>
      </c>
      <c r="CM15" t="s">
        <v>182</v>
      </c>
      <c r="CN15" t="s">
        <v>183</v>
      </c>
      <c r="CO15" t="s">
        <v>184</v>
      </c>
      <c r="CP15" t="s">
        <v>185</v>
      </c>
      <c r="CQ15" t="s">
        <v>186</v>
      </c>
      <c r="CR15" t="s">
        <v>187</v>
      </c>
      <c r="CS15" t="s">
        <v>188</v>
      </c>
      <c r="CT15" t="s">
        <v>189</v>
      </c>
      <c r="CU15" t="s">
        <v>190</v>
      </c>
      <c r="CV15" t="s">
        <v>191</v>
      </c>
      <c r="CW15" t="s">
        <v>192</v>
      </c>
      <c r="CX15" t="s">
        <v>193</v>
      </c>
      <c r="CY15" t="s">
        <v>194</v>
      </c>
      <c r="CZ15" t="s">
        <v>195</v>
      </c>
      <c r="DA15" t="s">
        <v>196</v>
      </c>
      <c r="DB15" t="s">
        <v>197</v>
      </c>
      <c r="DC15" t="s">
        <v>198</v>
      </c>
      <c r="DD15" t="s">
        <v>199</v>
      </c>
      <c r="DE15" t="s">
        <v>95</v>
      </c>
      <c r="DF15" t="s">
        <v>98</v>
      </c>
      <c r="DG15" t="s">
        <v>200</v>
      </c>
      <c r="DH15" t="s">
        <v>201</v>
      </c>
      <c r="DI15" t="s">
        <v>202</v>
      </c>
      <c r="DJ15" t="s">
        <v>203</v>
      </c>
      <c r="DK15" t="s">
        <v>204</v>
      </c>
      <c r="DL15" t="s">
        <v>205</v>
      </c>
      <c r="DM15" t="s">
        <v>206</v>
      </c>
      <c r="DN15" t="s">
        <v>207</v>
      </c>
      <c r="DO15" t="s">
        <v>208</v>
      </c>
      <c r="DP15" t="s">
        <v>209</v>
      </c>
      <c r="DQ15" t="s">
        <v>210</v>
      </c>
      <c r="DR15" t="s">
        <v>211</v>
      </c>
      <c r="DS15" t="s">
        <v>212</v>
      </c>
      <c r="DT15" t="s">
        <v>213</v>
      </c>
      <c r="DU15" t="s">
        <v>214</v>
      </c>
      <c r="DV15" t="s">
        <v>215</v>
      </c>
      <c r="DW15" t="s">
        <v>216</v>
      </c>
      <c r="DX15" t="s">
        <v>217</v>
      </c>
      <c r="DY15" t="s">
        <v>218</v>
      </c>
      <c r="DZ15" t="s">
        <v>219</v>
      </c>
      <c r="EA15" t="s">
        <v>220</v>
      </c>
      <c r="EB15" t="s">
        <v>221</v>
      </c>
      <c r="EC15" t="s">
        <v>222</v>
      </c>
      <c r="ED15" t="s">
        <v>223</v>
      </c>
      <c r="EE15" t="s">
        <v>224</v>
      </c>
      <c r="EF15" t="s">
        <v>225</v>
      </c>
      <c r="EG15" t="s">
        <v>226</v>
      </c>
      <c r="EH15" t="s">
        <v>227</v>
      </c>
      <c r="EI15" t="s">
        <v>228</v>
      </c>
      <c r="EJ15" t="s">
        <v>229</v>
      </c>
      <c r="EK15" t="s">
        <v>230</v>
      </c>
      <c r="EL15" t="s">
        <v>231</v>
      </c>
      <c r="EM15" t="s">
        <v>232</v>
      </c>
      <c r="EN15" t="s">
        <v>233</v>
      </c>
      <c r="EO15" t="s">
        <v>234</v>
      </c>
      <c r="EP15" t="s">
        <v>235</v>
      </c>
      <c r="EQ15" t="s">
        <v>236</v>
      </c>
      <c r="ER15" t="s">
        <v>237</v>
      </c>
      <c r="ES15" t="s">
        <v>238</v>
      </c>
      <c r="ET15" t="s">
        <v>239</v>
      </c>
      <c r="EU15" t="s">
        <v>240</v>
      </c>
      <c r="EV15" t="s">
        <v>241</v>
      </c>
      <c r="EW15" t="s">
        <v>242</v>
      </c>
      <c r="EX15" t="s">
        <v>243</v>
      </c>
      <c r="EY15" t="s">
        <v>244</v>
      </c>
      <c r="EZ15" t="s">
        <v>245</v>
      </c>
      <c r="FA15" t="s">
        <v>246</v>
      </c>
      <c r="FB15" t="s">
        <v>247</v>
      </c>
      <c r="FC15" t="s">
        <v>248</v>
      </c>
      <c r="FD15" t="s">
        <v>249</v>
      </c>
      <c r="FE15" t="s">
        <v>250</v>
      </c>
      <c r="FF15" t="s">
        <v>251</v>
      </c>
      <c r="FG15" t="s">
        <v>252</v>
      </c>
      <c r="FH15" t="s">
        <v>253</v>
      </c>
      <c r="FI15" t="s">
        <v>254</v>
      </c>
      <c r="FJ15" t="s">
        <v>255</v>
      </c>
      <c r="FK15" t="s">
        <v>256</v>
      </c>
      <c r="FL15" t="s">
        <v>257</v>
      </c>
      <c r="FM15" t="s">
        <v>258</v>
      </c>
      <c r="FN15" t="s">
        <v>259</v>
      </c>
    </row>
    <row r="16" spans="1:170">
      <c r="B16" t="s">
        <v>260</v>
      </c>
      <c r="C16" t="s">
        <v>260</v>
      </c>
      <c r="H16" t="s">
        <v>260</v>
      </c>
      <c r="I16" t="s">
        <v>261</v>
      </c>
      <c r="J16" t="s">
        <v>262</v>
      </c>
      <c r="K16" t="s">
        <v>263</v>
      </c>
      <c r="L16" t="s">
        <v>263</v>
      </c>
      <c r="M16" t="s">
        <v>167</v>
      </c>
      <c r="N16" t="s">
        <v>167</v>
      </c>
      <c r="O16" t="s">
        <v>261</v>
      </c>
      <c r="P16" t="s">
        <v>261</v>
      </c>
      <c r="Q16" t="s">
        <v>261</v>
      </c>
      <c r="R16" t="s">
        <v>261</v>
      </c>
      <c r="S16" t="s">
        <v>264</v>
      </c>
      <c r="T16" t="s">
        <v>265</v>
      </c>
      <c r="U16" t="s">
        <v>265</v>
      </c>
      <c r="V16" t="s">
        <v>266</v>
      </c>
      <c r="W16" t="s">
        <v>267</v>
      </c>
      <c r="X16" t="s">
        <v>266</v>
      </c>
      <c r="Y16" t="s">
        <v>266</v>
      </c>
      <c r="Z16" t="s">
        <v>266</v>
      </c>
      <c r="AA16" t="s">
        <v>264</v>
      </c>
      <c r="AB16" t="s">
        <v>264</v>
      </c>
      <c r="AC16" t="s">
        <v>264</v>
      </c>
      <c r="AD16" t="s">
        <v>264</v>
      </c>
      <c r="AE16" t="s">
        <v>268</v>
      </c>
      <c r="AF16" t="s">
        <v>267</v>
      </c>
      <c r="AH16" t="s">
        <v>267</v>
      </c>
      <c r="AI16" t="s">
        <v>268</v>
      </c>
      <c r="AO16" t="s">
        <v>262</v>
      </c>
      <c r="AU16" t="s">
        <v>262</v>
      </c>
      <c r="AV16" t="s">
        <v>262</v>
      </c>
      <c r="AW16" t="s">
        <v>262</v>
      </c>
      <c r="AY16" t="s">
        <v>269</v>
      </c>
      <c r="BH16" t="s">
        <v>262</v>
      </c>
      <c r="BI16" t="s">
        <v>262</v>
      </c>
      <c r="BK16" t="s">
        <v>270</v>
      </c>
      <c r="BL16" t="s">
        <v>271</v>
      </c>
      <c r="BO16" t="s">
        <v>261</v>
      </c>
      <c r="BP16" t="s">
        <v>260</v>
      </c>
      <c r="BQ16" t="s">
        <v>263</v>
      </c>
      <c r="BR16" t="s">
        <v>263</v>
      </c>
      <c r="BS16" t="s">
        <v>272</v>
      </c>
      <c r="BT16" t="s">
        <v>272</v>
      </c>
      <c r="BU16" t="s">
        <v>263</v>
      </c>
      <c r="BV16" t="s">
        <v>272</v>
      </c>
      <c r="BW16" t="s">
        <v>268</v>
      </c>
      <c r="BX16" t="s">
        <v>266</v>
      </c>
      <c r="BY16" t="s">
        <v>266</v>
      </c>
      <c r="BZ16" t="s">
        <v>265</v>
      </c>
      <c r="CA16" t="s">
        <v>265</v>
      </c>
      <c r="CB16" t="s">
        <v>265</v>
      </c>
      <c r="CC16" t="s">
        <v>265</v>
      </c>
      <c r="CD16" t="s">
        <v>265</v>
      </c>
      <c r="CE16" t="s">
        <v>273</v>
      </c>
      <c r="CF16" t="s">
        <v>262</v>
      </c>
      <c r="CG16" t="s">
        <v>262</v>
      </c>
      <c r="CH16" t="s">
        <v>262</v>
      </c>
      <c r="CM16" t="s">
        <v>262</v>
      </c>
      <c r="CP16" t="s">
        <v>265</v>
      </c>
      <c r="CQ16" t="s">
        <v>265</v>
      </c>
      <c r="CR16" t="s">
        <v>265</v>
      </c>
      <c r="CS16" t="s">
        <v>265</v>
      </c>
      <c r="CT16" t="s">
        <v>265</v>
      </c>
      <c r="CU16" t="s">
        <v>262</v>
      </c>
      <c r="CV16" t="s">
        <v>262</v>
      </c>
      <c r="CW16" t="s">
        <v>262</v>
      </c>
      <c r="CX16" t="s">
        <v>260</v>
      </c>
      <c r="DA16" t="s">
        <v>274</v>
      </c>
      <c r="DB16" t="s">
        <v>274</v>
      </c>
      <c r="DD16" t="s">
        <v>260</v>
      </c>
      <c r="DE16" t="s">
        <v>275</v>
      </c>
      <c r="DG16" t="s">
        <v>260</v>
      </c>
      <c r="DH16" t="s">
        <v>260</v>
      </c>
      <c r="DJ16" t="s">
        <v>276</v>
      </c>
      <c r="DK16" t="s">
        <v>277</v>
      </c>
      <c r="DL16" t="s">
        <v>276</v>
      </c>
      <c r="DM16" t="s">
        <v>277</v>
      </c>
      <c r="DN16" t="s">
        <v>276</v>
      </c>
      <c r="DO16" t="s">
        <v>277</v>
      </c>
      <c r="DP16" t="s">
        <v>267</v>
      </c>
      <c r="DQ16" t="s">
        <v>267</v>
      </c>
      <c r="DR16" t="s">
        <v>262</v>
      </c>
      <c r="DS16" t="s">
        <v>278</v>
      </c>
      <c r="DT16" t="s">
        <v>262</v>
      </c>
      <c r="DV16" t="s">
        <v>263</v>
      </c>
      <c r="DW16" t="s">
        <v>279</v>
      </c>
      <c r="DX16" t="s">
        <v>263</v>
      </c>
      <c r="DZ16" t="s">
        <v>272</v>
      </c>
      <c r="EA16" t="s">
        <v>280</v>
      </c>
      <c r="EB16" t="s">
        <v>272</v>
      </c>
      <c r="EG16" t="s">
        <v>267</v>
      </c>
      <c r="EH16" t="s">
        <v>267</v>
      </c>
      <c r="EI16" t="s">
        <v>276</v>
      </c>
      <c r="EJ16" t="s">
        <v>277</v>
      </c>
      <c r="EK16" t="s">
        <v>277</v>
      </c>
      <c r="EO16" t="s">
        <v>277</v>
      </c>
      <c r="ES16" t="s">
        <v>263</v>
      </c>
      <c r="ET16" t="s">
        <v>263</v>
      </c>
      <c r="EU16" t="s">
        <v>272</v>
      </c>
      <c r="EV16" t="s">
        <v>272</v>
      </c>
      <c r="EW16" t="s">
        <v>281</v>
      </c>
      <c r="EX16" t="s">
        <v>281</v>
      </c>
      <c r="EZ16" t="s">
        <v>268</v>
      </c>
      <c r="FA16" t="s">
        <v>268</v>
      </c>
      <c r="FB16" t="s">
        <v>265</v>
      </c>
      <c r="FC16" t="s">
        <v>265</v>
      </c>
      <c r="FD16" t="s">
        <v>265</v>
      </c>
      <c r="FE16" t="s">
        <v>265</v>
      </c>
      <c r="FF16" t="s">
        <v>265</v>
      </c>
      <c r="FG16" t="s">
        <v>267</v>
      </c>
      <c r="FH16" t="s">
        <v>267</v>
      </c>
      <c r="FI16" t="s">
        <v>267</v>
      </c>
      <c r="FJ16" t="s">
        <v>265</v>
      </c>
      <c r="FK16" t="s">
        <v>263</v>
      </c>
      <c r="FL16" t="s">
        <v>272</v>
      </c>
      <c r="FM16" t="s">
        <v>267</v>
      </c>
      <c r="FN16" t="s">
        <v>267</v>
      </c>
    </row>
    <row r="17" spans="1:170">
      <c r="A17">
        <v>1</v>
      </c>
      <c r="B17">
        <v>1604008160.5</v>
      </c>
      <c r="C17">
        <v>0</v>
      </c>
      <c r="D17" t="s">
        <v>282</v>
      </c>
      <c r="E17" t="s">
        <v>283</v>
      </c>
      <c r="F17" t="s">
        <v>284</v>
      </c>
      <c r="G17" t="s">
        <v>285</v>
      </c>
      <c r="H17">
        <v>1604008152.75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286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287</v>
      </c>
      <c r="AQ17">
        <v>668.540461538461</v>
      </c>
      <c r="AR17">
        <v>1121.35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288</v>
      </c>
      <c r="BB17">
        <v>0.69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289</v>
      </c>
      <c r="BO17">
        <v>2</v>
      </c>
      <c r="BP17">
        <v>1604008152.75</v>
      </c>
      <c r="BQ17">
        <v>392.5105</v>
      </c>
      <c r="BR17">
        <v>400.591333333333</v>
      </c>
      <c r="BS17">
        <v>25.2566</v>
      </c>
      <c r="BT17">
        <v>23.1494466666667</v>
      </c>
      <c r="BU17">
        <v>390.9315</v>
      </c>
      <c r="BV17">
        <v>24.95262</v>
      </c>
      <c r="BW17">
        <v>500.0504</v>
      </c>
      <c r="BX17">
        <v>101.4684</v>
      </c>
      <c r="BY17">
        <v>0.04922587</v>
      </c>
      <c r="BZ17">
        <v>35.4885266666667</v>
      </c>
      <c r="CA17">
        <v>35.7695333333333</v>
      </c>
      <c r="CB17">
        <v>999.9</v>
      </c>
      <c r="CC17">
        <v>0</v>
      </c>
      <c r="CD17">
        <v>0</v>
      </c>
      <c r="CE17">
        <v>10024.8393333333</v>
      </c>
      <c r="CF17">
        <v>0</v>
      </c>
      <c r="CG17">
        <v>287.9022</v>
      </c>
      <c r="CH17">
        <v>1299.99833333333</v>
      </c>
      <c r="CI17">
        <v>0.900003366666667</v>
      </c>
      <c r="CJ17">
        <v>0.0999975166666667</v>
      </c>
      <c r="CK17">
        <v>0</v>
      </c>
      <c r="CL17">
        <v>669.288566666667</v>
      </c>
      <c r="CM17">
        <v>4.99938</v>
      </c>
      <c r="CN17">
        <v>9206.145</v>
      </c>
      <c r="CO17">
        <v>10364.0133333333</v>
      </c>
      <c r="CP17">
        <v>49.5662</v>
      </c>
      <c r="CQ17">
        <v>51.3708</v>
      </c>
      <c r="CR17">
        <v>50.3603</v>
      </c>
      <c r="CS17">
        <v>51.5516666666666</v>
      </c>
      <c r="CT17">
        <v>51.6912</v>
      </c>
      <c r="CU17">
        <v>1165.504</v>
      </c>
      <c r="CV17">
        <v>129.495</v>
      </c>
      <c r="CW17">
        <v>0</v>
      </c>
      <c r="CX17">
        <v>286.799999952316</v>
      </c>
      <c r="CY17">
        <v>0</v>
      </c>
      <c r="CZ17">
        <v>668.540461538461</v>
      </c>
      <c r="DA17">
        <v>-114.192683782186</v>
      </c>
      <c r="DB17">
        <v>-1613.33914551849</v>
      </c>
      <c r="DC17">
        <v>9195.71269230769</v>
      </c>
      <c r="DD17">
        <v>15</v>
      </c>
      <c r="DE17">
        <v>1604005305.6</v>
      </c>
      <c r="DF17" t="s">
        <v>290</v>
      </c>
      <c r="DG17">
        <v>1604005303.6</v>
      </c>
      <c r="DH17">
        <v>1604005305.6</v>
      </c>
      <c r="DI17">
        <v>3</v>
      </c>
      <c r="DJ17">
        <v>-0.049</v>
      </c>
      <c r="DK17">
        <v>-0</v>
      </c>
      <c r="DL17">
        <v>1.579</v>
      </c>
      <c r="DM17">
        <v>0.304</v>
      </c>
      <c r="DN17">
        <v>400</v>
      </c>
      <c r="DO17">
        <v>27</v>
      </c>
      <c r="DP17">
        <v>0.44</v>
      </c>
      <c r="DQ17">
        <v>0.16</v>
      </c>
      <c r="DR17">
        <v>5.95140309236583</v>
      </c>
      <c r="DS17">
        <v>-8.23507625424158</v>
      </c>
      <c r="DT17">
        <v>1.2913256859042</v>
      </c>
      <c r="DU17">
        <v>0</v>
      </c>
      <c r="DV17">
        <v>-8.04252064516129</v>
      </c>
      <c r="DW17">
        <v>8.25266419354842</v>
      </c>
      <c r="DX17">
        <v>1.58362145934856</v>
      </c>
      <c r="DY17">
        <v>0</v>
      </c>
      <c r="DZ17">
        <v>2.10570129032258</v>
      </c>
      <c r="EA17">
        <v>0.0755883870967679</v>
      </c>
      <c r="EB17">
        <v>0.00921284542992627</v>
      </c>
      <c r="EC17">
        <v>1</v>
      </c>
      <c r="ED17">
        <v>1</v>
      </c>
      <c r="EE17">
        <v>3</v>
      </c>
      <c r="EF17" t="s">
        <v>291</v>
      </c>
      <c r="EG17">
        <v>100</v>
      </c>
      <c r="EH17">
        <v>100</v>
      </c>
      <c r="EI17">
        <v>1.579</v>
      </c>
      <c r="EJ17">
        <v>0.304</v>
      </c>
      <c r="EK17">
        <v>1.57899999999995</v>
      </c>
      <c r="EL17">
        <v>0</v>
      </c>
      <c r="EM17">
        <v>0</v>
      </c>
      <c r="EN17">
        <v>0</v>
      </c>
      <c r="EO17">
        <v>0.303980000000003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47.6</v>
      </c>
      <c r="EX17">
        <v>47.6</v>
      </c>
      <c r="EY17">
        <v>2</v>
      </c>
      <c r="EZ17">
        <v>492.652</v>
      </c>
      <c r="FA17">
        <v>528.69</v>
      </c>
      <c r="FB17">
        <v>34.1289</v>
      </c>
      <c r="FC17">
        <v>31.6318</v>
      </c>
      <c r="FD17">
        <v>30.0018</v>
      </c>
      <c r="FE17">
        <v>31.1428</v>
      </c>
      <c r="FF17">
        <v>31.2144</v>
      </c>
      <c r="FG17">
        <v>20.3748</v>
      </c>
      <c r="FH17">
        <v>0</v>
      </c>
      <c r="FI17">
        <v>100</v>
      </c>
      <c r="FJ17">
        <v>-999.9</v>
      </c>
      <c r="FK17">
        <v>400</v>
      </c>
      <c r="FL17">
        <v>30.5818</v>
      </c>
      <c r="FM17">
        <v>101.475</v>
      </c>
      <c r="FN17">
        <v>100.858</v>
      </c>
    </row>
    <row r="18" spans="1:170">
      <c r="A18">
        <v>2</v>
      </c>
      <c r="B18">
        <v>1604008253</v>
      </c>
      <c r="C18">
        <v>92.5</v>
      </c>
      <c r="D18" t="s">
        <v>292</v>
      </c>
      <c r="E18" t="s">
        <v>293</v>
      </c>
      <c r="F18" t="s">
        <v>284</v>
      </c>
      <c r="G18" t="s">
        <v>285</v>
      </c>
      <c r="H18">
        <v>1604008245.25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286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294</v>
      </c>
      <c r="AQ18">
        <v>1016.2972</v>
      </c>
      <c r="AR18">
        <v>0.12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295</v>
      </c>
      <c r="BB18">
        <v>1.03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289</v>
      </c>
      <c r="BO18">
        <v>2</v>
      </c>
      <c r="BP18">
        <v>1604008245.25</v>
      </c>
      <c r="BQ18">
        <v>389.169</v>
      </c>
      <c r="BR18">
        <v>399.609</v>
      </c>
      <c r="BS18">
        <v>25.07644</v>
      </c>
      <c r="BT18">
        <v>23.0195533333333</v>
      </c>
      <c r="BU18">
        <v>387.59</v>
      </c>
      <c r="BV18">
        <v>24.7724533333333</v>
      </c>
      <c r="BW18">
        <v>500.033233333333</v>
      </c>
      <c r="BX18">
        <v>101.472166666667</v>
      </c>
      <c r="BY18">
        <v>0.05004989</v>
      </c>
      <c r="BZ18">
        <v>35.46933</v>
      </c>
      <c r="CA18">
        <v>35.4470733333333</v>
      </c>
      <c r="CB18">
        <v>999.9</v>
      </c>
      <c r="CC18">
        <v>0</v>
      </c>
      <c r="CD18">
        <v>0</v>
      </c>
      <c r="CE18">
        <v>9993.832</v>
      </c>
      <c r="CF18">
        <v>0</v>
      </c>
      <c r="CG18">
        <v>267.0513</v>
      </c>
      <c r="CH18">
        <v>1299.97433333333</v>
      </c>
      <c r="CI18">
        <v>0.900006833333333</v>
      </c>
      <c r="CJ18">
        <v>0.0999926666666666</v>
      </c>
      <c r="CK18">
        <v>0</v>
      </c>
      <c r="CL18">
        <v>1019.35383333333</v>
      </c>
      <c r="CM18">
        <v>4.99938</v>
      </c>
      <c r="CN18">
        <v>13657.4</v>
      </c>
      <c r="CO18">
        <v>10363.8333333333</v>
      </c>
      <c r="CP18">
        <v>49.75</v>
      </c>
      <c r="CQ18">
        <v>51.437</v>
      </c>
      <c r="CR18">
        <v>50.4958</v>
      </c>
      <c r="CS18">
        <v>51.625</v>
      </c>
      <c r="CT18">
        <v>51.8372</v>
      </c>
      <c r="CU18">
        <v>1165.486</v>
      </c>
      <c r="CV18">
        <v>129.487666666667</v>
      </c>
      <c r="CW18">
        <v>0</v>
      </c>
      <c r="CX18">
        <v>91.3999998569489</v>
      </c>
      <c r="CY18">
        <v>0</v>
      </c>
      <c r="CZ18">
        <v>1016.2972</v>
      </c>
      <c r="DA18">
        <v>-603.066077854344</v>
      </c>
      <c r="DB18">
        <v>-8224.23847349617</v>
      </c>
      <c r="DC18">
        <v>13615.652</v>
      </c>
      <c r="DD18">
        <v>15</v>
      </c>
      <c r="DE18">
        <v>1604005305.6</v>
      </c>
      <c r="DF18" t="s">
        <v>290</v>
      </c>
      <c r="DG18">
        <v>1604005303.6</v>
      </c>
      <c r="DH18">
        <v>1604005305.6</v>
      </c>
      <c r="DI18">
        <v>3</v>
      </c>
      <c r="DJ18">
        <v>-0.049</v>
      </c>
      <c r="DK18">
        <v>-0</v>
      </c>
      <c r="DL18">
        <v>1.579</v>
      </c>
      <c r="DM18">
        <v>0.304</v>
      </c>
      <c r="DN18">
        <v>400</v>
      </c>
      <c r="DO18">
        <v>27</v>
      </c>
      <c r="DP18">
        <v>0.44</v>
      </c>
      <c r="DQ18">
        <v>0.16</v>
      </c>
      <c r="DR18">
        <v>7.98838275795608</v>
      </c>
      <c r="DS18">
        <v>4.36344105752834</v>
      </c>
      <c r="DT18">
        <v>0.338305499207106</v>
      </c>
      <c r="DU18">
        <v>0</v>
      </c>
      <c r="DV18">
        <v>-10.4115148387097</v>
      </c>
      <c r="DW18">
        <v>-6.06300629032257</v>
      </c>
      <c r="DX18">
        <v>0.482033312373613</v>
      </c>
      <c r="DY18">
        <v>0</v>
      </c>
      <c r="DZ18">
        <v>2.04320774193548</v>
      </c>
      <c r="EA18">
        <v>2.74258548387097</v>
      </c>
      <c r="EB18">
        <v>0.206479784025047</v>
      </c>
      <c r="EC18">
        <v>0</v>
      </c>
      <c r="ED18">
        <v>0</v>
      </c>
      <c r="EE18">
        <v>3</v>
      </c>
      <c r="EF18" t="s">
        <v>296</v>
      </c>
      <c r="EG18">
        <v>100</v>
      </c>
      <c r="EH18">
        <v>100</v>
      </c>
      <c r="EI18">
        <v>1.579</v>
      </c>
      <c r="EJ18">
        <v>0.3039</v>
      </c>
      <c r="EK18">
        <v>1.57899999999995</v>
      </c>
      <c r="EL18">
        <v>0</v>
      </c>
      <c r="EM18">
        <v>0</v>
      </c>
      <c r="EN18">
        <v>0</v>
      </c>
      <c r="EO18">
        <v>0.303980000000003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49.2</v>
      </c>
      <c r="EX18">
        <v>49.1</v>
      </c>
      <c r="EY18">
        <v>2</v>
      </c>
      <c r="EZ18">
        <v>492.757</v>
      </c>
      <c r="FA18">
        <v>532.029</v>
      </c>
      <c r="FB18">
        <v>34.2054</v>
      </c>
      <c r="FC18">
        <v>31.874</v>
      </c>
      <c r="FD18">
        <v>30.0011</v>
      </c>
      <c r="FE18">
        <v>31.3666</v>
      </c>
      <c r="FF18">
        <v>31.4237</v>
      </c>
      <c r="FG18">
        <v>20.5024</v>
      </c>
      <c r="FH18">
        <v>0</v>
      </c>
      <c r="FI18">
        <v>100</v>
      </c>
      <c r="FJ18">
        <v>-999.9</v>
      </c>
      <c r="FK18">
        <v>400</v>
      </c>
      <c r="FL18">
        <v>30.5818</v>
      </c>
      <c r="FM18">
        <v>101.443</v>
      </c>
      <c r="FN18">
        <v>100.837</v>
      </c>
    </row>
    <row r="19" spans="1:170">
      <c r="A19">
        <v>3</v>
      </c>
      <c r="B19">
        <v>1604008396.5</v>
      </c>
      <c r="C19">
        <v>236</v>
      </c>
      <c r="D19" t="s">
        <v>297</v>
      </c>
      <c r="E19" t="s">
        <v>298</v>
      </c>
      <c r="F19" t="s">
        <v>299</v>
      </c>
      <c r="G19" t="s">
        <v>300</v>
      </c>
      <c r="H19">
        <v>1604008388.75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286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301</v>
      </c>
      <c r="AQ19">
        <v>654.115076923077</v>
      </c>
      <c r="AR19">
        <v>36.9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302</v>
      </c>
      <c r="BB19">
        <v>1.38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289</v>
      </c>
      <c r="BO19">
        <v>2</v>
      </c>
      <c r="BP19">
        <v>1604008388.75</v>
      </c>
      <c r="BQ19">
        <v>396.6818</v>
      </c>
      <c r="BR19">
        <v>400.063</v>
      </c>
      <c r="BS19">
        <v>23.8869233333333</v>
      </c>
      <c r="BT19">
        <v>22.7920266666667</v>
      </c>
      <c r="BU19">
        <v>395.1028</v>
      </c>
      <c r="BV19">
        <v>23.5829533333333</v>
      </c>
      <c r="BW19">
        <v>500.009133333333</v>
      </c>
      <c r="BX19">
        <v>101.478466666667</v>
      </c>
      <c r="BY19">
        <v>0.05123433</v>
      </c>
      <c r="BZ19">
        <v>35.7992266666667</v>
      </c>
      <c r="CA19">
        <v>36.15643</v>
      </c>
      <c r="CB19">
        <v>999.9</v>
      </c>
      <c r="CC19">
        <v>0</v>
      </c>
      <c r="CD19">
        <v>0</v>
      </c>
      <c r="CE19">
        <v>10002.4816666667</v>
      </c>
      <c r="CF19">
        <v>0</v>
      </c>
      <c r="CG19">
        <v>252.958433333333</v>
      </c>
      <c r="CH19">
        <v>1299.991</v>
      </c>
      <c r="CI19">
        <v>0.9000008</v>
      </c>
      <c r="CJ19">
        <v>0.0999997666666667</v>
      </c>
      <c r="CK19">
        <v>0</v>
      </c>
      <c r="CL19">
        <v>654.279766666667</v>
      </c>
      <c r="CM19">
        <v>4.99938</v>
      </c>
      <c r="CN19">
        <v>8744.23133333333</v>
      </c>
      <c r="CO19">
        <v>10363.9433333333</v>
      </c>
      <c r="CP19">
        <v>49.7956</v>
      </c>
      <c r="CQ19">
        <v>51.5164</v>
      </c>
      <c r="CR19">
        <v>50.5122</v>
      </c>
      <c r="CS19">
        <v>51.4747333333333</v>
      </c>
      <c r="CT19">
        <v>51.7538666666667</v>
      </c>
      <c r="CU19">
        <v>1165.492</v>
      </c>
      <c r="CV19">
        <v>129.499666666667</v>
      </c>
      <c r="CW19">
        <v>0</v>
      </c>
      <c r="CX19">
        <v>142.400000095367</v>
      </c>
      <c r="CY19">
        <v>0</v>
      </c>
      <c r="CZ19">
        <v>654.115076923077</v>
      </c>
      <c r="DA19">
        <v>-140.224888851952</v>
      </c>
      <c r="DB19">
        <v>-1842.89504249459</v>
      </c>
      <c r="DC19">
        <v>8741.91230769231</v>
      </c>
      <c r="DD19">
        <v>15</v>
      </c>
      <c r="DE19">
        <v>1604005305.6</v>
      </c>
      <c r="DF19" t="s">
        <v>290</v>
      </c>
      <c r="DG19">
        <v>1604005303.6</v>
      </c>
      <c r="DH19">
        <v>1604005305.6</v>
      </c>
      <c r="DI19">
        <v>3</v>
      </c>
      <c r="DJ19">
        <v>-0.049</v>
      </c>
      <c r="DK19">
        <v>-0</v>
      </c>
      <c r="DL19">
        <v>1.579</v>
      </c>
      <c r="DM19">
        <v>0.304</v>
      </c>
      <c r="DN19">
        <v>400</v>
      </c>
      <c r="DO19">
        <v>27</v>
      </c>
      <c r="DP19">
        <v>0.44</v>
      </c>
      <c r="DQ19">
        <v>0.16</v>
      </c>
      <c r="DR19">
        <v>2.49347786850444</v>
      </c>
      <c r="DS19">
        <v>-1.92732630232579</v>
      </c>
      <c r="DT19">
        <v>0.229578424862671</v>
      </c>
      <c r="DU19">
        <v>0</v>
      </c>
      <c r="DV19">
        <v>-3.42510258064516</v>
      </c>
      <c r="DW19">
        <v>2.40901451612904</v>
      </c>
      <c r="DX19">
        <v>0.280637213865595</v>
      </c>
      <c r="DY19">
        <v>0</v>
      </c>
      <c r="DZ19">
        <v>1.09599419354839</v>
      </c>
      <c r="EA19">
        <v>-0.0947283870967768</v>
      </c>
      <c r="EB19">
        <v>0.00719313775769996</v>
      </c>
      <c r="EC19">
        <v>1</v>
      </c>
      <c r="ED19">
        <v>1</v>
      </c>
      <c r="EE19">
        <v>3</v>
      </c>
      <c r="EF19" t="s">
        <v>291</v>
      </c>
      <c r="EG19">
        <v>100</v>
      </c>
      <c r="EH19">
        <v>100</v>
      </c>
      <c r="EI19">
        <v>1.579</v>
      </c>
      <c r="EJ19">
        <v>0.304</v>
      </c>
      <c r="EK19">
        <v>1.57899999999995</v>
      </c>
      <c r="EL19">
        <v>0</v>
      </c>
      <c r="EM19">
        <v>0</v>
      </c>
      <c r="EN19">
        <v>0</v>
      </c>
      <c r="EO19">
        <v>0.303980000000003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51.5</v>
      </c>
      <c r="EX19">
        <v>51.5</v>
      </c>
      <c r="EY19">
        <v>2</v>
      </c>
      <c r="EZ19">
        <v>484.279</v>
      </c>
      <c r="FA19">
        <v>528.077</v>
      </c>
      <c r="FB19">
        <v>34.4007</v>
      </c>
      <c r="FC19">
        <v>32.2193</v>
      </c>
      <c r="FD19">
        <v>30.0012</v>
      </c>
      <c r="FE19">
        <v>31.7085</v>
      </c>
      <c r="FF19">
        <v>31.7723</v>
      </c>
      <c r="FG19">
        <v>20.4298</v>
      </c>
      <c r="FH19">
        <v>0</v>
      </c>
      <c r="FI19">
        <v>100</v>
      </c>
      <c r="FJ19">
        <v>-999.9</v>
      </c>
      <c r="FK19">
        <v>400</v>
      </c>
      <c r="FL19">
        <v>30.5818</v>
      </c>
      <c r="FM19">
        <v>101.38</v>
      </c>
      <c r="FN19">
        <v>100.784</v>
      </c>
    </row>
    <row r="20" spans="1:170">
      <c r="A20">
        <v>4</v>
      </c>
      <c r="B20">
        <v>1604008643.1</v>
      </c>
      <c r="C20">
        <v>482.599999904633</v>
      </c>
      <c r="D20" t="s">
        <v>303</v>
      </c>
      <c r="E20" t="s">
        <v>304</v>
      </c>
      <c r="F20" t="s">
        <v>299</v>
      </c>
      <c r="G20" t="s">
        <v>300</v>
      </c>
      <c r="H20">
        <v>1604008635.1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286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305</v>
      </c>
      <c r="AQ20">
        <v>622.32296</v>
      </c>
      <c r="AR20">
        <v>353.84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306</v>
      </c>
      <c r="BB20">
        <v>2.2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289</v>
      </c>
      <c r="BO20">
        <v>2</v>
      </c>
      <c r="BP20">
        <v>1604008635.1</v>
      </c>
      <c r="BQ20">
        <v>397.390419354839</v>
      </c>
      <c r="BR20">
        <v>399.790129032258</v>
      </c>
      <c r="BS20">
        <v>22.9127612903226</v>
      </c>
      <c r="BT20">
        <v>21.9977258064516</v>
      </c>
      <c r="BU20">
        <v>395.860516129032</v>
      </c>
      <c r="BV20">
        <v>22.7475580645161</v>
      </c>
      <c r="BW20">
        <v>500.034161290323</v>
      </c>
      <c r="BX20">
        <v>101.465516129032</v>
      </c>
      <c r="BY20">
        <v>0.0523678612903226</v>
      </c>
      <c r="BZ20">
        <v>35.8166838709677</v>
      </c>
      <c r="CA20">
        <v>36.0687</v>
      </c>
      <c r="CB20">
        <v>999.9</v>
      </c>
      <c r="CC20">
        <v>0</v>
      </c>
      <c r="CD20">
        <v>0</v>
      </c>
      <c r="CE20">
        <v>10013.9309677419</v>
      </c>
      <c r="CF20">
        <v>0</v>
      </c>
      <c r="CG20">
        <v>154.522167741935</v>
      </c>
      <c r="CH20">
        <v>1300.00419354839</v>
      </c>
      <c r="CI20">
        <v>0.899997612903226</v>
      </c>
      <c r="CJ20">
        <v>0.100002122580645</v>
      </c>
      <c r="CK20">
        <v>0</v>
      </c>
      <c r="CL20">
        <v>622.478967741935</v>
      </c>
      <c r="CM20">
        <v>4.99938</v>
      </c>
      <c r="CN20">
        <v>8248.76483870968</v>
      </c>
      <c r="CO20">
        <v>10364.0516129032</v>
      </c>
      <c r="CP20">
        <v>47.9310967741935</v>
      </c>
      <c r="CQ20">
        <v>49.671</v>
      </c>
      <c r="CR20">
        <v>48.5965483870968</v>
      </c>
      <c r="CS20">
        <v>49.627</v>
      </c>
      <c r="CT20">
        <v>50.070129032258</v>
      </c>
      <c r="CU20">
        <v>1165.50161290323</v>
      </c>
      <c r="CV20">
        <v>129.503548387097</v>
      </c>
      <c r="CW20">
        <v>0</v>
      </c>
      <c r="CX20">
        <v>245.599999904633</v>
      </c>
      <c r="CY20">
        <v>0</v>
      </c>
      <c r="CZ20">
        <v>622.32296</v>
      </c>
      <c r="DA20">
        <v>-14.7416922845809</v>
      </c>
      <c r="DB20">
        <v>-194.776153441005</v>
      </c>
      <c r="DC20">
        <v>8246.4896</v>
      </c>
      <c r="DD20">
        <v>15</v>
      </c>
      <c r="DE20">
        <v>1604008515</v>
      </c>
      <c r="DF20" t="s">
        <v>307</v>
      </c>
      <c r="DG20">
        <v>1604008505</v>
      </c>
      <c r="DH20">
        <v>1604008515</v>
      </c>
      <c r="DI20">
        <v>4</v>
      </c>
      <c r="DJ20">
        <v>-0.049</v>
      </c>
      <c r="DK20">
        <v>-0.139</v>
      </c>
      <c r="DL20">
        <v>1.53</v>
      </c>
      <c r="DM20">
        <v>0.165</v>
      </c>
      <c r="DN20">
        <v>399</v>
      </c>
      <c r="DO20">
        <v>22</v>
      </c>
      <c r="DP20">
        <v>0.51</v>
      </c>
      <c r="DQ20">
        <v>0.23</v>
      </c>
      <c r="DR20">
        <v>1.6944272837131</v>
      </c>
      <c r="DS20">
        <v>-1.2920982937925</v>
      </c>
      <c r="DT20">
        <v>0.0953457007361125</v>
      </c>
      <c r="DU20">
        <v>0</v>
      </c>
      <c r="DV20">
        <v>-2.39968935483871</v>
      </c>
      <c r="DW20">
        <v>1.52752741935485</v>
      </c>
      <c r="DX20">
        <v>0.116372731284784</v>
      </c>
      <c r="DY20">
        <v>0</v>
      </c>
      <c r="DZ20">
        <v>0.915036709677419</v>
      </c>
      <c r="EA20">
        <v>0.00555701612902999</v>
      </c>
      <c r="EB20">
        <v>0.000676375024507351</v>
      </c>
      <c r="EC20">
        <v>1</v>
      </c>
      <c r="ED20">
        <v>1</v>
      </c>
      <c r="EE20">
        <v>3</v>
      </c>
      <c r="EF20" t="s">
        <v>291</v>
      </c>
      <c r="EG20">
        <v>100</v>
      </c>
      <c r="EH20">
        <v>100</v>
      </c>
      <c r="EI20">
        <v>1.53</v>
      </c>
      <c r="EJ20">
        <v>0.1653</v>
      </c>
      <c r="EK20">
        <v>1.52980000000002</v>
      </c>
      <c r="EL20">
        <v>0</v>
      </c>
      <c r="EM20">
        <v>0</v>
      </c>
      <c r="EN20">
        <v>0</v>
      </c>
      <c r="EO20">
        <v>0.165209999999998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2.3</v>
      </c>
      <c r="EX20">
        <v>2.1</v>
      </c>
      <c r="EY20">
        <v>2</v>
      </c>
      <c r="EZ20">
        <v>488.001</v>
      </c>
      <c r="FA20">
        <v>526.699</v>
      </c>
      <c r="FB20">
        <v>34.5557</v>
      </c>
      <c r="FC20">
        <v>32.5737</v>
      </c>
      <c r="FD20">
        <v>30.0012</v>
      </c>
      <c r="FE20">
        <v>32.1029</v>
      </c>
      <c r="FF20">
        <v>32.1718</v>
      </c>
      <c r="FG20">
        <v>20.3354</v>
      </c>
      <c r="FH20">
        <v>0</v>
      </c>
      <c r="FI20">
        <v>100</v>
      </c>
      <c r="FJ20">
        <v>-999.9</v>
      </c>
      <c r="FK20">
        <v>400</v>
      </c>
      <c r="FL20">
        <v>30.5818</v>
      </c>
      <c r="FM20">
        <v>101.32</v>
      </c>
      <c r="FN20">
        <v>100.727</v>
      </c>
    </row>
    <row r="21" spans="1:170">
      <c r="A21">
        <v>5</v>
      </c>
      <c r="B21">
        <v>1604008731.1</v>
      </c>
      <c r="C21">
        <v>570.599999904633</v>
      </c>
      <c r="D21" t="s">
        <v>308</v>
      </c>
      <c r="E21" t="s">
        <v>309</v>
      </c>
      <c r="F21" t="s">
        <v>310</v>
      </c>
      <c r="G21" t="s">
        <v>311</v>
      </c>
      <c r="H21">
        <v>1604008723.1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20</v>
      </c>
      <c r="AF21">
        <v>4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286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312</v>
      </c>
      <c r="AQ21">
        <v>980.125115384615</v>
      </c>
      <c r="AR21">
        <v>303.43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313</v>
      </c>
      <c r="BB21">
        <v>4.29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289</v>
      </c>
      <c r="BO21">
        <v>2</v>
      </c>
      <c r="BP21">
        <v>1604008723.1</v>
      </c>
      <c r="BQ21">
        <v>383.734129032258</v>
      </c>
      <c r="BR21">
        <v>399.981903225806</v>
      </c>
      <c r="BS21">
        <v>26.8300290322581</v>
      </c>
      <c r="BT21">
        <v>21.6691064516129</v>
      </c>
      <c r="BU21">
        <v>382.20435483871</v>
      </c>
      <c r="BV21">
        <v>26.6648096774194</v>
      </c>
      <c r="BW21">
        <v>500.056741935484</v>
      </c>
      <c r="BX21">
        <v>101.469322580645</v>
      </c>
      <c r="BY21">
        <v>0.0508066774193548</v>
      </c>
      <c r="BZ21">
        <v>35.6447935483871</v>
      </c>
      <c r="CA21">
        <v>34.9915451612903</v>
      </c>
      <c r="CB21">
        <v>999.9</v>
      </c>
      <c r="CC21">
        <v>0</v>
      </c>
      <c r="CD21">
        <v>0</v>
      </c>
      <c r="CE21">
        <v>9998.89258064516</v>
      </c>
      <c r="CF21">
        <v>0</v>
      </c>
      <c r="CG21">
        <v>239.464935483871</v>
      </c>
      <c r="CH21">
        <v>1300.00032258064</v>
      </c>
      <c r="CI21">
        <v>0.899998064516129</v>
      </c>
      <c r="CJ21">
        <v>0.100001787096774</v>
      </c>
      <c r="CK21">
        <v>0</v>
      </c>
      <c r="CL21">
        <v>983.249935483871</v>
      </c>
      <c r="CM21">
        <v>4.99938</v>
      </c>
      <c r="CN21">
        <v>12869.3193548387</v>
      </c>
      <c r="CO21">
        <v>10364.0290322581</v>
      </c>
      <c r="CP21">
        <v>47.5600322580645</v>
      </c>
      <c r="CQ21">
        <v>49.28</v>
      </c>
      <c r="CR21">
        <v>48.1890322580645</v>
      </c>
      <c r="CS21">
        <v>49.28</v>
      </c>
      <c r="CT21">
        <v>49.7215483870968</v>
      </c>
      <c r="CU21">
        <v>1165.49935483871</v>
      </c>
      <c r="CV21">
        <v>129.500967741935</v>
      </c>
      <c r="CW21">
        <v>0</v>
      </c>
      <c r="CX21">
        <v>87.1999998092651</v>
      </c>
      <c r="CY21">
        <v>0</v>
      </c>
      <c r="CZ21">
        <v>980.125115384615</v>
      </c>
      <c r="DA21">
        <v>-407.790461549139</v>
      </c>
      <c r="DB21">
        <v>-5280.8170943353</v>
      </c>
      <c r="DC21">
        <v>12828.9192307692</v>
      </c>
      <c r="DD21">
        <v>15</v>
      </c>
      <c r="DE21">
        <v>1604008515</v>
      </c>
      <c r="DF21" t="s">
        <v>307</v>
      </c>
      <c r="DG21">
        <v>1604008505</v>
      </c>
      <c r="DH21">
        <v>1604008515</v>
      </c>
      <c r="DI21">
        <v>4</v>
      </c>
      <c r="DJ21">
        <v>-0.049</v>
      </c>
      <c r="DK21">
        <v>-0.139</v>
      </c>
      <c r="DL21">
        <v>1.53</v>
      </c>
      <c r="DM21">
        <v>0.165</v>
      </c>
      <c r="DN21">
        <v>399</v>
      </c>
      <c r="DO21">
        <v>22</v>
      </c>
      <c r="DP21">
        <v>0.51</v>
      </c>
      <c r="DQ21">
        <v>0.23</v>
      </c>
      <c r="DR21">
        <v>11.8445817208594</v>
      </c>
      <c r="DS21">
        <v>0.275569502340593</v>
      </c>
      <c r="DT21">
        <v>0.0288079577595707</v>
      </c>
      <c r="DU21">
        <v>1</v>
      </c>
      <c r="DV21">
        <v>-16.2477709677419</v>
      </c>
      <c r="DW21">
        <v>-0.553267741935433</v>
      </c>
      <c r="DX21">
        <v>0.0469460994535454</v>
      </c>
      <c r="DY21">
        <v>0</v>
      </c>
      <c r="DZ21">
        <v>5.16091451612903</v>
      </c>
      <c r="EA21">
        <v>0.628598709677412</v>
      </c>
      <c r="EB21">
        <v>0.0494918813699789</v>
      </c>
      <c r="EC21">
        <v>0</v>
      </c>
      <c r="ED21">
        <v>1</v>
      </c>
      <c r="EE21">
        <v>3</v>
      </c>
      <c r="EF21" t="s">
        <v>291</v>
      </c>
      <c r="EG21">
        <v>100</v>
      </c>
      <c r="EH21">
        <v>100</v>
      </c>
      <c r="EI21">
        <v>1.53</v>
      </c>
      <c r="EJ21">
        <v>0.1652</v>
      </c>
      <c r="EK21">
        <v>1.52980000000002</v>
      </c>
      <c r="EL21">
        <v>0</v>
      </c>
      <c r="EM21">
        <v>0</v>
      </c>
      <c r="EN21">
        <v>0</v>
      </c>
      <c r="EO21">
        <v>0.165209999999998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3.8</v>
      </c>
      <c r="EX21">
        <v>3.6</v>
      </c>
      <c r="EY21">
        <v>2</v>
      </c>
      <c r="EZ21">
        <v>458.277</v>
      </c>
      <c r="FA21">
        <v>527.124</v>
      </c>
      <c r="FB21">
        <v>34.6202</v>
      </c>
      <c r="FC21">
        <v>32.7498</v>
      </c>
      <c r="FD21">
        <v>30.0009</v>
      </c>
      <c r="FE21">
        <v>32.2766</v>
      </c>
      <c r="FF21">
        <v>32.3327</v>
      </c>
      <c r="FG21">
        <v>20.3603</v>
      </c>
      <c r="FH21">
        <v>0</v>
      </c>
      <c r="FI21">
        <v>100</v>
      </c>
      <c r="FJ21">
        <v>-999.9</v>
      </c>
      <c r="FK21">
        <v>400</v>
      </c>
      <c r="FL21">
        <v>30.5818</v>
      </c>
      <c r="FM21">
        <v>101.293</v>
      </c>
      <c r="FN21">
        <v>100.711</v>
      </c>
    </row>
    <row r="22" spans="1:170">
      <c r="A22">
        <v>6</v>
      </c>
      <c r="B22">
        <v>1604008913.6</v>
      </c>
      <c r="C22">
        <v>753.099999904633</v>
      </c>
      <c r="D22" t="s">
        <v>314</v>
      </c>
      <c r="E22" t="s">
        <v>315</v>
      </c>
      <c r="F22" t="s">
        <v>310</v>
      </c>
      <c r="G22" t="s">
        <v>311</v>
      </c>
      <c r="H22">
        <v>1604008905.6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286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316</v>
      </c>
      <c r="AQ22">
        <v>708.34772</v>
      </c>
      <c r="AR22">
        <v>1301.07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317</v>
      </c>
      <c r="BB22">
        <v>0.99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289</v>
      </c>
      <c r="BO22">
        <v>2</v>
      </c>
      <c r="BP22">
        <v>1604008905.6</v>
      </c>
      <c r="BQ22">
        <v>388.951709677419</v>
      </c>
      <c r="BR22">
        <v>398.402806451613</v>
      </c>
      <c r="BS22">
        <v>25.8554548387097</v>
      </c>
      <c r="BT22">
        <v>21.0792516129032</v>
      </c>
      <c r="BU22">
        <v>387.421903225806</v>
      </c>
      <c r="BV22">
        <v>25.6902548387097</v>
      </c>
      <c r="BW22">
        <v>499.979129032258</v>
      </c>
      <c r="BX22">
        <v>101.465032258065</v>
      </c>
      <c r="BY22">
        <v>0.047634935483871</v>
      </c>
      <c r="BZ22">
        <v>35.7279419354839</v>
      </c>
      <c r="CA22">
        <v>35.2934290322581</v>
      </c>
      <c r="CB22">
        <v>999.9</v>
      </c>
      <c r="CC22">
        <v>0</v>
      </c>
      <c r="CD22">
        <v>0</v>
      </c>
      <c r="CE22">
        <v>9987.70516129032</v>
      </c>
      <c r="CF22">
        <v>0</v>
      </c>
      <c r="CG22">
        <v>386.162548387097</v>
      </c>
      <c r="CH22">
        <v>1299.98741935484</v>
      </c>
      <c r="CI22">
        <v>0.900006</v>
      </c>
      <c r="CJ22">
        <v>0.0999943</v>
      </c>
      <c r="CK22">
        <v>0</v>
      </c>
      <c r="CL22">
        <v>709.893290322581</v>
      </c>
      <c r="CM22">
        <v>4.99938</v>
      </c>
      <c r="CN22">
        <v>9375.28838709677</v>
      </c>
      <c r="CO22">
        <v>10363.9387096774</v>
      </c>
      <c r="CP22">
        <v>46.875</v>
      </c>
      <c r="CQ22">
        <v>48.75</v>
      </c>
      <c r="CR22">
        <v>47.5</v>
      </c>
      <c r="CS22">
        <v>48.812</v>
      </c>
      <c r="CT22">
        <v>49.120935483871</v>
      </c>
      <c r="CU22">
        <v>1165.49741935484</v>
      </c>
      <c r="CV22">
        <v>129.49</v>
      </c>
      <c r="CW22">
        <v>0</v>
      </c>
      <c r="CX22">
        <v>181.399999856949</v>
      </c>
      <c r="CY22">
        <v>0</v>
      </c>
      <c r="CZ22">
        <v>708.34772</v>
      </c>
      <c r="DA22">
        <v>-172.197923350426</v>
      </c>
      <c r="DB22">
        <v>-2224.00077273884</v>
      </c>
      <c r="DC22">
        <v>9355.2532</v>
      </c>
      <c r="DD22">
        <v>15</v>
      </c>
      <c r="DE22">
        <v>1604008515</v>
      </c>
      <c r="DF22" t="s">
        <v>307</v>
      </c>
      <c r="DG22">
        <v>1604008505</v>
      </c>
      <c r="DH22">
        <v>1604008515</v>
      </c>
      <c r="DI22">
        <v>4</v>
      </c>
      <c r="DJ22">
        <v>-0.049</v>
      </c>
      <c r="DK22">
        <v>-0.139</v>
      </c>
      <c r="DL22">
        <v>1.53</v>
      </c>
      <c r="DM22">
        <v>0.165</v>
      </c>
      <c r="DN22">
        <v>399</v>
      </c>
      <c r="DO22">
        <v>22</v>
      </c>
      <c r="DP22">
        <v>0.51</v>
      </c>
      <c r="DQ22">
        <v>0.23</v>
      </c>
      <c r="DR22">
        <v>6.55005645056926</v>
      </c>
      <c r="DS22">
        <v>38.6393098466501</v>
      </c>
      <c r="DT22">
        <v>5.13222575143899</v>
      </c>
      <c r="DU22">
        <v>0</v>
      </c>
      <c r="DV22">
        <v>-9.59139709677419</v>
      </c>
      <c r="DW22">
        <v>-48.1108175806452</v>
      </c>
      <c r="DX22">
        <v>6.10181016811706</v>
      </c>
      <c r="DY22">
        <v>0</v>
      </c>
      <c r="DZ22">
        <v>4.77919516129032</v>
      </c>
      <c r="EA22">
        <v>-0.365919677419364</v>
      </c>
      <c r="EB22">
        <v>0.0273324540487829</v>
      </c>
      <c r="EC22">
        <v>0</v>
      </c>
      <c r="ED22">
        <v>0</v>
      </c>
      <c r="EE22">
        <v>3</v>
      </c>
      <c r="EF22" t="s">
        <v>296</v>
      </c>
      <c r="EG22">
        <v>100</v>
      </c>
      <c r="EH22">
        <v>100</v>
      </c>
      <c r="EI22">
        <v>1.53</v>
      </c>
      <c r="EJ22">
        <v>0.1652</v>
      </c>
      <c r="EK22">
        <v>1.52980000000002</v>
      </c>
      <c r="EL22">
        <v>0</v>
      </c>
      <c r="EM22">
        <v>0</v>
      </c>
      <c r="EN22">
        <v>0</v>
      </c>
      <c r="EO22">
        <v>0.165209999999998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6.8</v>
      </c>
      <c r="EX22">
        <v>6.6</v>
      </c>
      <c r="EY22">
        <v>2</v>
      </c>
      <c r="EZ22">
        <v>487.576</v>
      </c>
      <c r="FA22">
        <v>526.951</v>
      </c>
      <c r="FB22">
        <v>34.727</v>
      </c>
      <c r="FC22">
        <v>33.0047</v>
      </c>
      <c r="FD22">
        <v>30.0008</v>
      </c>
      <c r="FE22">
        <v>32.5411</v>
      </c>
      <c r="FF22">
        <v>32.6061</v>
      </c>
      <c r="FG22">
        <v>19.5374</v>
      </c>
      <c r="FH22">
        <v>0</v>
      </c>
      <c r="FI22">
        <v>100</v>
      </c>
      <c r="FJ22">
        <v>-999.9</v>
      </c>
      <c r="FK22">
        <v>400</v>
      </c>
      <c r="FL22">
        <v>30.5818</v>
      </c>
      <c r="FM22">
        <v>101.247</v>
      </c>
      <c r="FN22">
        <v>100.676</v>
      </c>
    </row>
    <row r="23" spans="1:170">
      <c r="A23">
        <v>7</v>
      </c>
      <c r="B23">
        <v>1604009016.6</v>
      </c>
      <c r="C23">
        <v>856.099999904633</v>
      </c>
      <c r="D23" t="s">
        <v>318</v>
      </c>
      <c r="E23" t="s">
        <v>319</v>
      </c>
      <c r="F23" t="s">
        <v>320</v>
      </c>
      <c r="G23" t="s">
        <v>321</v>
      </c>
      <c r="H23">
        <v>1604009008.85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5</v>
      </c>
      <c r="AF23">
        <v>1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286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322</v>
      </c>
      <c r="AQ23">
        <v>761.071307692308</v>
      </c>
      <c r="AR23">
        <v>0.44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323</v>
      </c>
      <c r="BB23">
        <v>4.77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289</v>
      </c>
      <c r="BO23">
        <v>2</v>
      </c>
      <c r="BP23">
        <v>1604009008.85</v>
      </c>
      <c r="BQ23">
        <v>389.6065</v>
      </c>
      <c r="BR23">
        <v>399.9199</v>
      </c>
      <c r="BS23">
        <v>23.2531066666667</v>
      </c>
      <c r="BT23">
        <v>20.78498</v>
      </c>
      <c r="BU23">
        <v>387.956366666667</v>
      </c>
      <c r="BV23">
        <v>23.1328733333333</v>
      </c>
      <c r="BW23">
        <v>499.9923</v>
      </c>
      <c r="BX23">
        <v>101.4594</v>
      </c>
      <c r="BY23">
        <v>0.05097528</v>
      </c>
      <c r="BZ23">
        <v>35.6955333333333</v>
      </c>
      <c r="CA23">
        <v>35.51004</v>
      </c>
      <c r="CB23">
        <v>999.9</v>
      </c>
      <c r="CC23">
        <v>0</v>
      </c>
      <c r="CD23">
        <v>0</v>
      </c>
      <c r="CE23">
        <v>9970.18766666667</v>
      </c>
      <c r="CF23">
        <v>0</v>
      </c>
      <c r="CG23">
        <v>194.7317</v>
      </c>
      <c r="CH23">
        <v>1299.98533333333</v>
      </c>
      <c r="CI23">
        <v>0.899995733333333</v>
      </c>
      <c r="CJ23">
        <v>0.100004266666667</v>
      </c>
      <c r="CK23">
        <v>0</v>
      </c>
      <c r="CL23">
        <v>761.8778</v>
      </c>
      <c r="CM23">
        <v>4.99938</v>
      </c>
      <c r="CN23">
        <v>9942.93333333333</v>
      </c>
      <c r="CO23">
        <v>10363.8933333333</v>
      </c>
      <c r="CP23">
        <v>46.625</v>
      </c>
      <c r="CQ23">
        <v>48.4204666666667</v>
      </c>
      <c r="CR23">
        <v>47.2038</v>
      </c>
      <c r="CS23">
        <v>48.625</v>
      </c>
      <c r="CT23">
        <v>48.8624</v>
      </c>
      <c r="CU23">
        <v>1165.48266666667</v>
      </c>
      <c r="CV23">
        <v>129.503666666667</v>
      </c>
      <c r="CW23">
        <v>0</v>
      </c>
      <c r="CX23">
        <v>101.900000095367</v>
      </c>
      <c r="CY23">
        <v>0</v>
      </c>
      <c r="CZ23">
        <v>761.071307692308</v>
      </c>
      <c r="DA23">
        <v>-261.499691939256</v>
      </c>
      <c r="DB23">
        <v>-3277.13538013022</v>
      </c>
      <c r="DC23">
        <v>9933.24115384615</v>
      </c>
      <c r="DD23">
        <v>15</v>
      </c>
      <c r="DE23">
        <v>1604008956.6</v>
      </c>
      <c r="DF23" t="s">
        <v>324</v>
      </c>
      <c r="DG23">
        <v>1604008953.6</v>
      </c>
      <c r="DH23">
        <v>1604008956.6</v>
      </c>
      <c r="DI23">
        <v>5</v>
      </c>
      <c r="DJ23">
        <v>0.12</v>
      </c>
      <c r="DK23">
        <v>-0.045</v>
      </c>
      <c r="DL23">
        <v>1.65</v>
      </c>
      <c r="DM23">
        <v>0.12</v>
      </c>
      <c r="DN23">
        <v>398</v>
      </c>
      <c r="DO23">
        <v>21</v>
      </c>
      <c r="DP23">
        <v>0.27</v>
      </c>
      <c r="DQ23">
        <v>0.08</v>
      </c>
      <c r="DR23">
        <v>7.77405086859475</v>
      </c>
      <c r="DS23">
        <v>0.0284530484030349</v>
      </c>
      <c r="DT23">
        <v>0.0361711120813125</v>
      </c>
      <c r="DU23">
        <v>1</v>
      </c>
      <c r="DV23">
        <v>-10.3032806451613</v>
      </c>
      <c r="DW23">
        <v>-0.597372580645138</v>
      </c>
      <c r="DX23">
        <v>0.0664333690897582</v>
      </c>
      <c r="DY23">
        <v>0</v>
      </c>
      <c r="DZ23">
        <v>2.44768580645161</v>
      </c>
      <c r="EA23">
        <v>1.54472709677419</v>
      </c>
      <c r="EB23">
        <v>0.116772102522715</v>
      </c>
      <c r="EC23">
        <v>0</v>
      </c>
      <c r="ED23">
        <v>1</v>
      </c>
      <c r="EE23">
        <v>3</v>
      </c>
      <c r="EF23" t="s">
        <v>291</v>
      </c>
      <c r="EG23">
        <v>100</v>
      </c>
      <c r="EH23">
        <v>100</v>
      </c>
      <c r="EI23">
        <v>1.65</v>
      </c>
      <c r="EJ23">
        <v>0.1203</v>
      </c>
      <c r="EK23">
        <v>1.65014999999994</v>
      </c>
      <c r="EL23">
        <v>0</v>
      </c>
      <c r="EM23">
        <v>0</v>
      </c>
      <c r="EN23">
        <v>0</v>
      </c>
      <c r="EO23">
        <v>0.120239999999999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1.1</v>
      </c>
      <c r="EX23">
        <v>1</v>
      </c>
      <c r="EY23">
        <v>2</v>
      </c>
      <c r="EZ23">
        <v>476.171</v>
      </c>
      <c r="FA23">
        <v>525.741</v>
      </c>
      <c r="FB23">
        <v>34.7599</v>
      </c>
      <c r="FC23">
        <v>33.1086</v>
      </c>
      <c r="FD23">
        <v>30.0009</v>
      </c>
      <c r="FE23">
        <v>32.6548</v>
      </c>
      <c r="FF23">
        <v>32.7142</v>
      </c>
      <c r="FG23">
        <v>20.1951</v>
      </c>
      <c r="FH23">
        <v>0</v>
      </c>
      <c r="FI23">
        <v>100</v>
      </c>
      <c r="FJ23">
        <v>-999.9</v>
      </c>
      <c r="FK23">
        <v>400</v>
      </c>
      <c r="FL23">
        <v>30.5818</v>
      </c>
      <c r="FM23">
        <v>101.24</v>
      </c>
      <c r="FN23">
        <v>100.659</v>
      </c>
    </row>
    <row r="24" spans="1:170">
      <c r="A24">
        <v>8</v>
      </c>
      <c r="B24">
        <v>1604009107.1</v>
      </c>
      <c r="C24">
        <v>946.599999904633</v>
      </c>
      <c r="D24" t="s">
        <v>325</v>
      </c>
      <c r="E24" t="s">
        <v>326</v>
      </c>
      <c r="F24" t="s">
        <v>320</v>
      </c>
      <c r="G24" t="s">
        <v>321</v>
      </c>
      <c r="H24">
        <v>1604009099.35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286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327</v>
      </c>
      <c r="AQ24">
        <v>939.784153846154</v>
      </c>
      <c r="AR24">
        <v>539.21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328</v>
      </c>
      <c r="BB24">
        <v>1.8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289</v>
      </c>
      <c r="BO24">
        <v>2</v>
      </c>
      <c r="BP24">
        <v>1604009099.35</v>
      </c>
      <c r="BQ24">
        <v>391.234533333333</v>
      </c>
      <c r="BR24">
        <v>399.7894</v>
      </c>
      <c r="BS24">
        <v>22.48786</v>
      </c>
      <c r="BT24">
        <v>20.4836433333333</v>
      </c>
      <c r="BU24">
        <v>389.584466666667</v>
      </c>
      <c r="BV24">
        <v>22.3676233333333</v>
      </c>
      <c r="BW24">
        <v>499.986933333333</v>
      </c>
      <c r="BX24">
        <v>101.4608</v>
      </c>
      <c r="BY24">
        <v>0.0522092933333333</v>
      </c>
      <c r="BZ24">
        <v>35.7653733333333</v>
      </c>
      <c r="CA24">
        <v>35.7991633333333</v>
      </c>
      <c r="CB24">
        <v>999.9</v>
      </c>
      <c r="CC24">
        <v>0</v>
      </c>
      <c r="CD24">
        <v>0</v>
      </c>
      <c r="CE24">
        <v>10004.0216666667</v>
      </c>
      <c r="CF24">
        <v>0</v>
      </c>
      <c r="CG24">
        <v>268.5613</v>
      </c>
      <c r="CH24">
        <v>1299.99566666667</v>
      </c>
      <c r="CI24">
        <v>0.899996133333334</v>
      </c>
      <c r="CJ24">
        <v>0.10000388</v>
      </c>
      <c r="CK24">
        <v>0</v>
      </c>
      <c r="CL24">
        <v>941.394533333333</v>
      </c>
      <c r="CM24">
        <v>4.99938</v>
      </c>
      <c r="CN24">
        <v>12395.4166666667</v>
      </c>
      <c r="CO24">
        <v>10363.9833333333</v>
      </c>
      <c r="CP24">
        <v>46.5</v>
      </c>
      <c r="CQ24">
        <v>48.1954</v>
      </c>
      <c r="CR24">
        <v>47.0537333333333</v>
      </c>
      <c r="CS24">
        <v>48.4412</v>
      </c>
      <c r="CT24">
        <v>48.7332</v>
      </c>
      <c r="CU24">
        <v>1165.491</v>
      </c>
      <c r="CV24">
        <v>129.504666666667</v>
      </c>
      <c r="CW24">
        <v>0</v>
      </c>
      <c r="CX24">
        <v>89.5999999046326</v>
      </c>
      <c r="CY24">
        <v>0</v>
      </c>
      <c r="CZ24">
        <v>939.784153846154</v>
      </c>
      <c r="DA24">
        <v>-520.656957305969</v>
      </c>
      <c r="DB24">
        <v>-6644.48547075302</v>
      </c>
      <c r="DC24">
        <v>12374.8307692308</v>
      </c>
      <c r="DD24">
        <v>15</v>
      </c>
      <c r="DE24">
        <v>1604008956.6</v>
      </c>
      <c r="DF24" t="s">
        <v>324</v>
      </c>
      <c r="DG24">
        <v>1604008953.6</v>
      </c>
      <c r="DH24">
        <v>1604008956.6</v>
      </c>
      <c r="DI24">
        <v>5</v>
      </c>
      <c r="DJ24">
        <v>0.12</v>
      </c>
      <c r="DK24">
        <v>-0.045</v>
      </c>
      <c r="DL24">
        <v>1.65</v>
      </c>
      <c r="DM24">
        <v>0.12</v>
      </c>
      <c r="DN24">
        <v>398</v>
      </c>
      <c r="DO24">
        <v>21</v>
      </c>
      <c r="DP24">
        <v>0.27</v>
      </c>
      <c r="DQ24">
        <v>0.08</v>
      </c>
      <c r="DR24">
        <v>6.41952908331313</v>
      </c>
      <c r="DS24">
        <v>3.79360609042809</v>
      </c>
      <c r="DT24">
        <v>0.297579404637095</v>
      </c>
      <c r="DU24">
        <v>0</v>
      </c>
      <c r="DV24">
        <v>-8.5313064516129</v>
      </c>
      <c r="DW24">
        <v>-4.93547419354836</v>
      </c>
      <c r="DX24">
        <v>0.388226769427756</v>
      </c>
      <c r="DY24">
        <v>0</v>
      </c>
      <c r="DZ24">
        <v>1.99767322580645</v>
      </c>
      <c r="EA24">
        <v>1.32213870967742</v>
      </c>
      <c r="EB24">
        <v>0.0997477911271997</v>
      </c>
      <c r="EC24">
        <v>0</v>
      </c>
      <c r="ED24">
        <v>0</v>
      </c>
      <c r="EE24">
        <v>3</v>
      </c>
      <c r="EF24" t="s">
        <v>296</v>
      </c>
      <c r="EG24">
        <v>100</v>
      </c>
      <c r="EH24">
        <v>100</v>
      </c>
      <c r="EI24">
        <v>1.65</v>
      </c>
      <c r="EJ24">
        <v>0.1202</v>
      </c>
      <c r="EK24">
        <v>1.65014999999994</v>
      </c>
      <c r="EL24">
        <v>0</v>
      </c>
      <c r="EM24">
        <v>0</v>
      </c>
      <c r="EN24">
        <v>0</v>
      </c>
      <c r="EO24">
        <v>0.120239999999999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2.6</v>
      </c>
      <c r="EX24">
        <v>2.5</v>
      </c>
      <c r="EY24">
        <v>2</v>
      </c>
      <c r="EZ24">
        <v>488.553</v>
      </c>
      <c r="FA24">
        <v>524.379</v>
      </c>
      <c r="FB24">
        <v>34.7993</v>
      </c>
      <c r="FC24">
        <v>33.194</v>
      </c>
      <c r="FD24">
        <v>30.0008</v>
      </c>
      <c r="FE24">
        <v>32.7545</v>
      </c>
      <c r="FF24">
        <v>32.817</v>
      </c>
      <c r="FG24">
        <v>20.2209</v>
      </c>
      <c r="FH24">
        <v>0</v>
      </c>
      <c r="FI24">
        <v>100</v>
      </c>
      <c r="FJ24">
        <v>-999.9</v>
      </c>
      <c r="FK24">
        <v>400</v>
      </c>
      <c r="FL24">
        <v>30.5818</v>
      </c>
      <c r="FM24">
        <v>101.214</v>
      </c>
      <c r="FN24">
        <v>100.639</v>
      </c>
    </row>
    <row r="25" spans="1:170">
      <c r="A25">
        <v>9</v>
      </c>
      <c r="B25">
        <v>1604009250.6</v>
      </c>
      <c r="C25">
        <v>1090.09999990463</v>
      </c>
      <c r="D25" t="s">
        <v>329</v>
      </c>
      <c r="E25" t="s">
        <v>330</v>
      </c>
      <c r="F25" t="s">
        <v>331</v>
      </c>
      <c r="G25" t="s">
        <v>285</v>
      </c>
      <c r="H25">
        <v>1604009242.6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286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332</v>
      </c>
      <c r="AQ25">
        <v>749.77404</v>
      </c>
      <c r="AR25">
        <v>1109.67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333</v>
      </c>
      <c r="BB25">
        <v>-0.69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289</v>
      </c>
      <c r="BO25">
        <v>2</v>
      </c>
      <c r="BP25">
        <v>1604009242.6</v>
      </c>
      <c r="BQ25">
        <v>382.303129032258</v>
      </c>
      <c r="BR25">
        <v>398.817387096774</v>
      </c>
      <c r="BS25">
        <v>26.4750903225806</v>
      </c>
      <c r="BT25">
        <v>19.8139225806452</v>
      </c>
      <c r="BU25">
        <v>380.652870967742</v>
      </c>
      <c r="BV25">
        <v>26.3548419354839</v>
      </c>
      <c r="BW25">
        <v>499.995677419355</v>
      </c>
      <c r="BX25">
        <v>101.468806451613</v>
      </c>
      <c r="BY25">
        <v>0.0521924516129032</v>
      </c>
      <c r="BZ25">
        <v>35.7414935483871</v>
      </c>
      <c r="CA25">
        <v>35.2144387096774</v>
      </c>
      <c r="CB25">
        <v>999.9</v>
      </c>
      <c r="CC25">
        <v>0</v>
      </c>
      <c r="CD25">
        <v>0</v>
      </c>
      <c r="CE25">
        <v>9994.91548387097</v>
      </c>
      <c r="CF25">
        <v>0</v>
      </c>
      <c r="CG25">
        <v>278.98264516129</v>
      </c>
      <c r="CH25">
        <v>1300.00161290323</v>
      </c>
      <c r="CI25">
        <v>0.900002161290322</v>
      </c>
      <c r="CJ25">
        <v>0.0999970161290322</v>
      </c>
      <c r="CK25">
        <v>0</v>
      </c>
      <c r="CL25">
        <v>750.824516129032</v>
      </c>
      <c r="CM25">
        <v>4.99938</v>
      </c>
      <c r="CN25">
        <v>9774.98290322581</v>
      </c>
      <c r="CO25">
        <v>10364.035483871</v>
      </c>
      <c r="CP25">
        <v>46.272</v>
      </c>
      <c r="CQ25">
        <v>48.03</v>
      </c>
      <c r="CR25">
        <v>46.8384193548387</v>
      </c>
      <c r="CS25">
        <v>48.187</v>
      </c>
      <c r="CT25">
        <v>48.55</v>
      </c>
      <c r="CU25">
        <v>1165.50677419355</v>
      </c>
      <c r="CV25">
        <v>129.494193548387</v>
      </c>
      <c r="CW25">
        <v>0</v>
      </c>
      <c r="CX25">
        <v>142.900000095367</v>
      </c>
      <c r="CY25">
        <v>0</v>
      </c>
      <c r="CZ25">
        <v>749.77404</v>
      </c>
      <c r="DA25">
        <v>-58.2881537725977</v>
      </c>
      <c r="DB25">
        <v>-741.038460434475</v>
      </c>
      <c r="DC25">
        <v>9761.3388</v>
      </c>
      <c r="DD25">
        <v>15</v>
      </c>
      <c r="DE25">
        <v>1604008956.6</v>
      </c>
      <c r="DF25" t="s">
        <v>324</v>
      </c>
      <c r="DG25">
        <v>1604008953.6</v>
      </c>
      <c r="DH25">
        <v>1604008956.6</v>
      </c>
      <c r="DI25">
        <v>5</v>
      </c>
      <c r="DJ25">
        <v>0.12</v>
      </c>
      <c r="DK25">
        <v>-0.045</v>
      </c>
      <c r="DL25">
        <v>1.65</v>
      </c>
      <c r="DM25">
        <v>0.12</v>
      </c>
      <c r="DN25">
        <v>398</v>
      </c>
      <c r="DO25">
        <v>21</v>
      </c>
      <c r="DP25">
        <v>0.27</v>
      </c>
      <c r="DQ25">
        <v>0.08</v>
      </c>
      <c r="DR25">
        <v>11.4333807845374</v>
      </c>
      <c r="DS25">
        <v>13.8653688740741</v>
      </c>
      <c r="DT25">
        <v>1.18157728265783</v>
      </c>
      <c r="DU25">
        <v>0</v>
      </c>
      <c r="DV25">
        <v>-16.3643483870968</v>
      </c>
      <c r="DW25">
        <v>-15.6519387096774</v>
      </c>
      <c r="DX25">
        <v>1.39857861252081</v>
      </c>
      <c r="DY25">
        <v>0</v>
      </c>
      <c r="DZ25">
        <v>6.66214741935484</v>
      </c>
      <c r="EA25">
        <v>-0.107840322580653</v>
      </c>
      <c r="EB25">
        <v>0.00847320100527267</v>
      </c>
      <c r="EC25">
        <v>1</v>
      </c>
      <c r="ED25">
        <v>1</v>
      </c>
      <c r="EE25">
        <v>3</v>
      </c>
      <c r="EF25" t="s">
        <v>291</v>
      </c>
      <c r="EG25">
        <v>100</v>
      </c>
      <c r="EH25">
        <v>100</v>
      </c>
      <c r="EI25">
        <v>1.65</v>
      </c>
      <c r="EJ25">
        <v>0.1203</v>
      </c>
      <c r="EK25">
        <v>1.65014999999994</v>
      </c>
      <c r="EL25">
        <v>0</v>
      </c>
      <c r="EM25">
        <v>0</v>
      </c>
      <c r="EN25">
        <v>0</v>
      </c>
      <c r="EO25">
        <v>0.120239999999999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5</v>
      </c>
      <c r="EX25">
        <v>4.9</v>
      </c>
      <c r="EY25">
        <v>2</v>
      </c>
      <c r="EZ25">
        <v>490.42</v>
      </c>
      <c r="FA25">
        <v>523.347</v>
      </c>
      <c r="FB25">
        <v>34.8805</v>
      </c>
      <c r="FC25">
        <v>33.4077</v>
      </c>
      <c r="FD25">
        <v>30.0006</v>
      </c>
      <c r="FE25">
        <v>32.9676</v>
      </c>
      <c r="FF25">
        <v>33.0307</v>
      </c>
      <c r="FG25">
        <v>20.1727</v>
      </c>
      <c r="FH25">
        <v>0</v>
      </c>
      <c r="FI25">
        <v>100</v>
      </c>
      <c r="FJ25">
        <v>-999.9</v>
      </c>
      <c r="FK25">
        <v>400</v>
      </c>
      <c r="FL25">
        <v>30.5818</v>
      </c>
      <c r="FM25">
        <v>101.172</v>
      </c>
      <c r="FN25">
        <v>100.609</v>
      </c>
    </row>
    <row r="26" spans="1:170">
      <c r="A26">
        <v>10</v>
      </c>
      <c r="B26">
        <v>1604009356.6</v>
      </c>
      <c r="C26">
        <v>1196.09999990463</v>
      </c>
      <c r="D26" t="s">
        <v>334</v>
      </c>
      <c r="E26" t="s">
        <v>335</v>
      </c>
      <c r="F26" t="s">
        <v>331</v>
      </c>
      <c r="G26" t="s">
        <v>285</v>
      </c>
      <c r="H26">
        <v>1604009348.6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1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286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336</v>
      </c>
      <c r="AQ26">
        <v>1079.81461538462</v>
      </c>
      <c r="AR26">
        <v>1396.72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337</v>
      </c>
      <c r="BB26">
        <v>3.88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289</v>
      </c>
      <c r="BO26">
        <v>2</v>
      </c>
      <c r="BP26">
        <v>1604009348.6</v>
      </c>
      <c r="BQ26">
        <v>382.637032258065</v>
      </c>
      <c r="BR26">
        <v>399.953709677419</v>
      </c>
      <c r="BS26">
        <v>25.4855451612903</v>
      </c>
      <c r="BT26">
        <v>19.1319419354839</v>
      </c>
      <c r="BU26">
        <v>380.986774193548</v>
      </c>
      <c r="BV26">
        <v>25.3653096774194</v>
      </c>
      <c r="BW26">
        <v>499.979387096774</v>
      </c>
      <c r="BX26">
        <v>101.467612903226</v>
      </c>
      <c r="BY26">
        <v>0.0514534774193548</v>
      </c>
      <c r="BZ26">
        <v>35.7879838709677</v>
      </c>
      <c r="CA26">
        <v>35.0609032258065</v>
      </c>
      <c r="CB26">
        <v>999.9</v>
      </c>
      <c r="CC26">
        <v>0</v>
      </c>
      <c r="CD26">
        <v>0</v>
      </c>
      <c r="CE26">
        <v>9990.80612903226</v>
      </c>
      <c r="CF26">
        <v>0</v>
      </c>
      <c r="CG26">
        <v>225.224935483871</v>
      </c>
      <c r="CH26">
        <v>1299.97451612903</v>
      </c>
      <c r="CI26">
        <v>0.899993225806452</v>
      </c>
      <c r="CJ26">
        <v>0.100006803225806</v>
      </c>
      <c r="CK26">
        <v>0</v>
      </c>
      <c r="CL26">
        <v>1084.42064516129</v>
      </c>
      <c r="CM26">
        <v>4.99938</v>
      </c>
      <c r="CN26">
        <v>14075.1774193548</v>
      </c>
      <c r="CO26">
        <v>10363.8161290323</v>
      </c>
      <c r="CP26">
        <v>46.145</v>
      </c>
      <c r="CQ26">
        <v>47.937</v>
      </c>
      <c r="CR26">
        <v>46.75</v>
      </c>
      <c r="CS26">
        <v>48.062</v>
      </c>
      <c r="CT26">
        <v>48.437</v>
      </c>
      <c r="CU26">
        <v>1165.46967741935</v>
      </c>
      <c r="CV26">
        <v>129.504838709677</v>
      </c>
      <c r="CW26">
        <v>0</v>
      </c>
      <c r="CX26">
        <v>105.200000047684</v>
      </c>
      <c r="CY26">
        <v>0</v>
      </c>
      <c r="CZ26">
        <v>1079.81461538462</v>
      </c>
      <c r="DA26">
        <v>-503.44341912389</v>
      </c>
      <c r="DB26">
        <v>-6530.75897860908</v>
      </c>
      <c r="DC26">
        <v>14015.7346153846</v>
      </c>
      <c r="DD26">
        <v>15</v>
      </c>
      <c r="DE26">
        <v>1604008956.6</v>
      </c>
      <c r="DF26" t="s">
        <v>324</v>
      </c>
      <c r="DG26">
        <v>1604008953.6</v>
      </c>
      <c r="DH26">
        <v>1604008956.6</v>
      </c>
      <c r="DI26">
        <v>5</v>
      </c>
      <c r="DJ26">
        <v>0.12</v>
      </c>
      <c r="DK26">
        <v>-0.045</v>
      </c>
      <c r="DL26">
        <v>1.65</v>
      </c>
      <c r="DM26">
        <v>0.12</v>
      </c>
      <c r="DN26">
        <v>398</v>
      </c>
      <c r="DO26">
        <v>21</v>
      </c>
      <c r="DP26">
        <v>0.27</v>
      </c>
      <c r="DQ26">
        <v>0.08</v>
      </c>
      <c r="DR26">
        <v>12.365693437507</v>
      </c>
      <c r="DS26">
        <v>-0.605364625502018</v>
      </c>
      <c r="DT26">
        <v>0.118735907345008</v>
      </c>
      <c r="DU26">
        <v>0</v>
      </c>
      <c r="DV26">
        <v>-17.3228322580645</v>
      </c>
      <c r="DW26">
        <v>0.359143548387146</v>
      </c>
      <c r="DX26">
        <v>0.131186674153842</v>
      </c>
      <c r="DY26">
        <v>0</v>
      </c>
      <c r="DZ26">
        <v>6.34903774193548</v>
      </c>
      <c r="EA26">
        <v>0.571541612903233</v>
      </c>
      <c r="EB26">
        <v>0.0429295197864441</v>
      </c>
      <c r="EC26">
        <v>0</v>
      </c>
      <c r="ED26">
        <v>0</v>
      </c>
      <c r="EE26">
        <v>3</v>
      </c>
      <c r="EF26" t="s">
        <v>296</v>
      </c>
      <c r="EG26">
        <v>100</v>
      </c>
      <c r="EH26">
        <v>100</v>
      </c>
      <c r="EI26">
        <v>1.65</v>
      </c>
      <c r="EJ26">
        <v>0.1203</v>
      </c>
      <c r="EK26">
        <v>1.65014999999994</v>
      </c>
      <c r="EL26">
        <v>0</v>
      </c>
      <c r="EM26">
        <v>0</v>
      </c>
      <c r="EN26">
        <v>0</v>
      </c>
      <c r="EO26">
        <v>0.120239999999999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6.7</v>
      </c>
      <c r="EX26">
        <v>6.7</v>
      </c>
      <c r="EY26">
        <v>2</v>
      </c>
      <c r="EZ26">
        <v>481.45</v>
      </c>
      <c r="FA26">
        <v>522.711</v>
      </c>
      <c r="FB26">
        <v>34.9347</v>
      </c>
      <c r="FC26">
        <v>33.5017</v>
      </c>
      <c r="FD26">
        <v>30.0007</v>
      </c>
      <c r="FE26">
        <v>33.0653</v>
      </c>
      <c r="FF26">
        <v>33.1266</v>
      </c>
      <c r="FG26">
        <v>20.1938</v>
      </c>
      <c r="FH26">
        <v>0</v>
      </c>
      <c r="FI26">
        <v>100</v>
      </c>
      <c r="FJ26">
        <v>-999.9</v>
      </c>
      <c r="FK26">
        <v>400</v>
      </c>
      <c r="FL26">
        <v>30.5818</v>
      </c>
      <c r="FM26">
        <v>101.175</v>
      </c>
      <c r="FN26">
        <v>100.617</v>
      </c>
    </row>
    <row r="27" spans="1:170">
      <c r="A27">
        <v>11</v>
      </c>
      <c r="B27">
        <v>1604009461.6</v>
      </c>
      <c r="C27">
        <v>1301.09999990463</v>
      </c>
      <c r="D27" t="s">
        <v>338</v>
      </c>
      <c r="E27" t="s">
        <v>339</v>
      </c>
      <c r="F27" t="s">
        <v>340</v>
      </c>
      <c r="G27" t="s">
        <v>341</v>
      </c>
      <c r="H27">
        <v>1604009453.6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286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342</v>
      </c>
      <c r="AQ27">
        <v>603.404153846154</v>
      </c>
      <c r="AR27">
        <v>0.78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343</v>
      </c>
      <c r="BB27">
        <v>1.29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289</v>
      </c>
      <c r="BO27">
        <v>2</v>
      </c>
      <c r="BP27">
        <v>1604009453.6</v>
      </c>
      <c r="BQ27">
        <v>390.274903225806</v>
      </c>
      <c r="BR27">
        <v>400.02964516129</v>
      </c>
      <c r="BS27">
        <v>21.9468064516129</v>
      </c>
      <c r="BT27">
        <v>18.3310516129032</v>
      </c>
      <c r="BU27">
        <v>388.624709677419</v>
      </c>
      <c r="BV27">
        <v>21.826564516129</v>
      </c>
      <c r="BW27">
        <v>499.969322580645</v>
      </c>
      <c r="BX27">
        <v>101.463838709677</v>
      </c>
      <c r="BY27">
        <v>0.0506578</v>
      </c>
      <c r="BZ27">
        <v>35.9705096774194</v>
      </c>
      <c r="CA27">
        <v>35.4824548387097</v>
      </c>
      <c r="CB27">
        <v>999.9</v>
      </c>
      <c r="CC27">
        <v>0</v>
      </c>
      <c r="CD27">
        <v>0</v>
      </c>
      <c r="CE27">
        <v>9995.74225806452</v>
      </c>
      <c r="CF27">
        <v>0</v>
      </c>
      <c r="CG27">
        <v>283.503419354839</v>
      </c>
      <c r="CH27">
        <v>1300.01</v>
      </c>
      <c r="CI27">
        <v>0.900011161290322</v>
      </c>
      <c r="CJ27">
        <v>0.0999885677419355</v>
      </c>
      <c r="CK27">
        <v>0</v>
      </c>
      <c r="CL27">
        <v>603.598290322581</v>
      </c>
      <c r="CM27">
        <v>4.99938</v>
      </c>
      <c r="CN27">
        <v>8004.92032258064</v>
      </c>
      <c r="CO27">
        <v>10364.1290322581</v>
      </c>
      <c r="CP27">
        <v>46.125</v>
      </c>
      <c r="CQ27">
        <v>47.875</v>
      </c>
      <c r="CR27">
        <v>46.691064516129</v>
      </c>
      <c r="CS27">
        <v>48.062</v>
      </c>
      <c r="CT27">
        <v>48.375</v>
      </c>
      <c r="CU27">
        <v>1165.52225806452</v>
      </c>
      <c r="CV27">
        <v>129.487741935484</v>
      </c>
      <c r="CW27">
        <v>0</v>
      </c>
      <c r="CX27">
        <v>104</v>
      </c>
      <c r="CY27">
        <v>0</v>
      </c>
      <c r="CZ27">
        <v>603.404153846154</v>
      </c>
      <c r="DA27">
        <v>-34.9362734636845</v>
      </c>
      <c r="DB27">
        <v>-708.899144585629</v>
      </c>
      <c r="DC27">
        <v>8000.15461538461</v>
      </c>
      <c r="DD27">
        <v>15</v>
      </c>
      <c r="DE27">
        <v>1604008956.6</v>
      </c>
      <c r="DF27" t="s">
        <v>324</v>
      </c>
      <c r="DG27">
        <v>1604008953.6</v>
      </c>
      <c r="DH27">
        <v>1604008956.6</v>
      </c>
      <c r="DI27">
        <v>5</v>
      </c>
      <c r="DJ27">
        <v>0.12</v>
      </c>
      <c r="DK27">
        <v>-0.045</v>
      </c>
      <c r="DL27">
        <v>1.65</v>
      </c>
      <c r="DM27">
        <v>0.12</v>
      </c>
      <c r="DN27">
        <v>398</v>
      </c>
      <c r="DO27">
        <v>21</v>
      </c>
      <c r="DP27">
        <v>0.27</v>
      </c>
      <c r="DQ27">
        <v>0.08</v>
      </c>
      <c r="DR27">
        <v>6.93688064569354</v>
      </c>
      <c r="DS27">
        <v>-0.519309860817324</v>
      </c>
      <c r="DT27">
        <v>0.045183826741774</v>
      </c>
      <c r="DU27">
        <v>0</v>
      </c>
      <c r="DV27">
        <v>-9.75866645161291</v>
      </c>
      <c r="DW27">
        <v>0.380167741935524</v>
      </c>
      <c r="DX27">
        <v>0.0419524948351444</v>
      </c>
      <c r="DY27">
        <v>0</v>
      </c>
      <c r="DZ27">
        <v>3.60961290322581</v>
      </c>
      <c r="EA27">
        <v>0.752672419354825</v>
      </c>
      <c r="EB27">
        <v>0.0566635758976325</v>
      </c>
      <c r="EC27">
        <v>0</v>
      </c>
      <c r="ED27">
        <v>0</v>
      </c>
      <c r="EE27">
        <v>3</v>
      </c>
      <c r="EF27" t="s">
        <v>296</v>
      </c>
      <c r="EG27">
        <v>100</v>
      </c>
      <c r="EH27">
        <v>100</v>
      </c>
      <c r="EI27">
        <v>1.65</v>
      </c>
      <c r="EJ27">
        <v>0.1202</v>
      </c>
      <c r="EK27">
        <v>1.65014999999994</v>
      </c>
      <c r="EL27">
        <v>0</v>
      </c>
      <c r="EM27">
        <v>0</v>
      </c>
      <c r="EN27">
        <v>0</v>
      </c>
      <c r="EO27">
        <v>0.120239999999999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8.5</v>
      </c>
      <c r="EX27">
        <v>8.4</v>
      </c>
      <c r="EY27">
        <v>2</v>
      </c>
      <c r="EZ27">
        <v>492.393</v>
      </c>
      <c r="FA27">
        <v>522.871</v>
      </c>
      <c r="FB27">
        <v>35.0076</v>
      </c>
      <c r="FC27">
        <v>33.549</v>
      </c>
      <c r="FD27">
        <v>30.0004</v>
      </c>
      <c r="FE27">
        <v>33.1172</v>
      </c>
      <c r="FF27">
        <v>33.1792</v>
      </c>
      <c r="FG27">
        <v>20.1966</v>
      </c>
      <c r="FH27">
        <v>0</v>
      </c>
      <c r="FI27">
        <v>100</v>
      </c>
      <c r="FJ27">
        <v>-999.9</v>
      </c>
      <c r="FK27">
        <v>400</v>
      </c>
      <c r="FL27">
        <v>30.5818</v>
      </c>
      <c r="FM27">
        <v>101.164</v>
      </c>
      <c r="FN27">
        <v>100.599</v>
      </c>
    </row>
    <row r="28" spans="1:170">
      <c r="A28">
        <v>12</v>
      </c>
      <c r="B28">
        <v>1604009580.6</v>
      </c>
      <c r="C28">
        <v>1420.09999990463</v>
      </c>
      <c r="D28" t="s">
        <v>344</v>
      </c>
      <c r="E28" t="s">
        <v>345</v>
      </c>
      <c r="F28" t="s">
        <v>340</v>
      </c>
      <c r="G28" t="s">
        <v>341</v>
      </c>
      <c r="H28">
        <v>1604009572.85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286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346</v>
      </c>
      <c r="AQ28">
        <v>669.781961538462</v>
      </c>
      <c r="AR28">
        <v>0.24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347</v>
      </c>
      <c r="BB28">
        <v>1.48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289</v>
      </c>
      <c r="BO28">
        <v>2</v>
      </c>
      <c r="BP28">
        <v>1604009572.85</v>
      </c>
      <c r="BQ28">
        <v>389.886333333333</v>
      </c>
      <c r="BR28">
        <v>400.051566666667</v>
      </c>
      <c r="BS28">
        <v>21.3102033333333</v>
      </c>
      <c r="BT28">
        <v>17.3454466666667</v>
      </c>
      <c r="BU28">
        <v>388.236166666667</v>
      </c>
      <c r="BV28">
        <v>21.18996</v>
      </c>
      <c r="BW28">
        <v>500.012233333333</v>
      </c>
      <c r="BX28">
        <v>101.4605</v>
      </c>
      <c r="BY28">
        <v>0.0516118166666667</v>
      </c>
      <c r="BZ28">
        <v>36.1556833333333</v>
      </c>
      <c r="CA28">
        <v>35.8615133333333</v>
      </c>
      <c r="CB28">
        <v>999.9</v>
      </c>
      <c r="CC28">
        <v>0</v>
      </c>
      <c r="CD28">
        <v>0</v>
      </c>
      <c r="CE28">
        <v>10007.482</v>
      </c>
      <c r="CF28">
        <v>0</v>
      </c>
      <c r="CG28">
        <v>243.243366666667</v>
      </c>
      <c r="CH28">
        <v>1299.97133333333</v>
      </c>
      <c r="CI28">
        <v>0.899995666666667</v>
      </c>
      <c r="CJ28">
        <v>0.100003453333333</v>
      </c>
      <c r="CK28">
        <v>0</v>
      </c>
      <c r="CL28">
        <v>670.5308</v>
      </c>
      <c r="CM28">
        <v>4.99938</v>
      </c>
      <c r="CN28">
        <v>8885.44166666667</v>
      </c>
      <c r="CO28">
        <v>10363.7933333333</v>
      </c>
      <c r="CP28">
        <v>46.187</v>
      </c>
      <c r="CQ28">
        <v>48</v>
      </c>
      <c r="CR28">
        <v>46.8037333333333</v>
      </c>
      <c r="CS28">
        <v>48.0914</v>
      </c>
      <c r="CT28">
        <v>48.437</v>
      </c>
      <c r="CU28">
        <v>1165.46866666667</v>
      </c>
      <c r="CV28">
        <v>129.501333333333</v>
      </c>
      <c r="CW28">
        <v>0</v>
      </c>
      <c r="CX28">
        <v>118.200000047684</v>
      </c>
      <c r="CY28">
        <v>0</v>
      </c>
      <c r="CZ28">
        <v>669.781961538462</v>
      </c>
      <c r="DA28">
        <v>-120.535965894634</v>
      </c>
      <c r="DB28">
        <v>-1499.16410358234</v>
      </c>
      <c r="DC28">
        <v>8875.83038461538</v>
      </c>
      <c r="DD28">
        <v>15</v>
      </c>
      <c r="DE28">
        <v>1604008956.6</v>
      </c>
      <c r="DF28" t="s">
        <v>324</v>
      </c>
      <c r="DG28">
        <v>1604008953.6</v>
      </c>
      <c r="DH28">
        <v>1604008956.6</v>
      </c>
      <c r="DI28">
        <v>5</v>
      </c>
      <c r="DJ28">
        <v>0.12</v>
      </c>
      <c r="DK28">
        <v>-0.045</v>
      </c>
      <c r="DL28">
        <v>1.65</v>
      </c>
      <c r="DM28">
        <v>0.12</v>
      </c>
      <c r="DN28">
        <v>398</v>
      </c>
      <c r="DO28">
        <v>21</v>
      </c>
      <c r="DP28">
        <v>0.27</v>
      </c>
      <c r="DQ28">
        <v>0.08</v>
      </c>
      <c r="DR28">
        <v>7.16323846121825</v>
      </c>
      <c r="DS28">
        <v>-0.0589818391812635</v>
      </c>
      <c r="DT28">
        <v>0.0445072199473591</v>
      </c>
      <c r="DU28">
        <v>1</v>
      </c>
      <c r="DV28">
        <v>-10.1666516129032</v>
      </c>
      <c r="DW28">
        <v>-0.0374467741935452</v>
      </c>
      <c r="DX28">
        <v>0.061450010477795</v>
      </c>
      <c r="DY28">
        <v>1</v>
      </c>
      <c r="DZ28">
        <v>3.95725903225806</v>
      </c>
      <c r="EA28">
        <v>0.569799193548381</v>
      </c>
      <c r="EB28">
        <v>0.0432511913208917</v>
      </c>
      <c r="EC28">
        <v>0</v>
      </c>
      <c r="ED28">
        <v>2</v>
      </c>
      <c r="EE28">
        <v>3</v>
      </c>
      <c r="EF28" t="s">
        <v>348</v>
      </c>
      <c r="EG28">
        <v>100</v>
      </c>
      <c r="EH28">
        <v>100</v>
      </c>
      <c r="EI28">
        <v>1.65</v>
      </c>
      <c r="EJ28">
        <v>0.1202</v>
      </c>
      <c r="EK28">
        <v>1.65014999999994</v>
      </c>
      <c r="EL28">
        <v>0</v>
      </c>
      <c r="EM28">
        <v>0</v>
      </c>
      <c r="EN28">
        <v>0</v>
      </c>
      <c r="EO28">
        <v>0.120239999999999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10.4</v>
      </c>
      <c r="EX28">
        <v>10.4</v>
      </c>
      <c r="EY28">
        <v>2</v>
      </c>
      <c r="EZ28">
        <v>492.804</v>
      </c>
      <c r="FA28">
        <v>520.22</v>
      </c>
      <c r="FB28">
        <v>35.152</v>
      </c>
      <c r="FC28">
        <v>33.6214</v>
      </c>
      <c r="FD28">
        <v>30.0005</v>
      </c>
      <c r="FE28">
        <v>33.1971</v>
      </c>
      <c r="FF28">
        <v>33.2603</v>
      </c>
      <c r="FG28">
        <v>20.1543</v>
      </c>
      <c r="FH28">
        <v>0</v>
      </c>
      <c r="FI28">
        <v>100</v>
      </c>
      <c r="FJ28">
        <v>-999.9</v>
      </c>
      <c r="FK28">
        <v>400</v>
      </c>
      <c r="FL28">
        <v>30.5818</v>
      </c>
      <c r="FM28">
        <v>101.156</v>
      </c>
      <c r="FN28">
        <v>100.6</v>
      </c>
    </row>
    <row r="29" spans="1:170">
      <c r="A29">
        <v>13</v>
      </c>
      <c r="B29">
        <v>1604009820.6</v>
      </c>
      <c r="C29">
        <v>1660.09999990463</v>
      </c>
      <c r="D29" t="s">
        <v>349</v>
      </c>
      <c r="E29" t="s">
        <v>350</v>
      </c>
      <c r="F29" t="s">
        <v>351</v>
      </c>
      <c r="G29" t="s">
        <v>352</v>
      </c>
      <c r="H29">
        <v>1604009812.85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286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353</v>
      </c>
      <c r="AQ29">
        <v>518.6736</v>
      </c>
      <c r="AR29">
        <v>588.88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354</v>
      </c>
      <c r="BB29">
        <v>0.83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289</v>
      </c>
      <c r="BO29">
        <v>2</v>
      </c>
      <c r="BP29">
        <v>1604009812.85</v>
      </c>
      <c r="BQ29">
        <v>396.694333333333</v>
      </c>
      <c r="BR29">
        <v>401.742333333333</v>
      </c>
      <c r="BS29">
        <v>17.50817</v>
      </c>
      <c r="BT29">
        <v>15.9505166666667</v>
      </c>
      <c r="BU29">
        <v>394.6698</v>
      </c>
      <c r="BV29">
        <v>17.4890466666667</v>
      </c>
      <c r="BW29">
        <v>500.004766666667</v>
      </c>
      <c r="BX29">
        <v>101.452366666667</v>
      </c>
      <c r="BY29">
        <v>0.05119748</v>
      </c>
      <c r="BZ29">
        <v>36.3998466666667</v>
      </c>
      <c r="CA29">
        <v>36.3394766666667</v>
      </c>
      <c r="CB29">
        <v>999.9</v>
      </c>
      <c r="CC29">
        <v>0</v>
      </c>
      <c r="CD29">
        <v>0</v>
      </c>
      <c r="CE29">
        <v>9995.41633333333</v>
      </c>
      <c r="CF29">
        <v>0</v>
      </c>
      <c r="CG29">
        <v>343.2963</v>
      </c>
      <c r="CH29">
        <v>1300.01366666667</v>
      </c>
      <c r="CI29">
        <v>0.9000065</v>
      </c>
      <c r="CJ29">
        <v>0.0999936333333333</v>
      </c>
      <c r="CK29">
        <v>0</v>
      </c>
      <c r="CL29">
        <v>519.2878</v>
      </c>
      <c r="CM29">
        <v>4.99938</v>
      </c>
      <c r="CN29">
        <v>6874.99433333333</v>
      </c>
      <c r="CO29">
        <v>10364.1466666667</v>
      </c>
      <c r="CP29">
        <v>46.187</v>
      </c>
      <c r="CQ29">
        <v>48.062</v>
      </c>
      <c r="CR29">
        <v>46.75</v>
      </c>
      <c r="CS29">
        <v>48.25</v>
      </c>
      <c r="CT29">
        <v>48.5041333333333</v>
      </c>
      <c r="CU29">
        <v>1165.519</v>
      </c>
      <c r="CV29">
        <v>129.495</v>
      </c>
      <c r="CW29">
        <v>0</v>
      </c>
      <c r="CX29">
        <v>239.400000095367</v>
      </c>
      <c r="CY29">
        <v>0</v>
      </c>
      <c r="CZ29">
        <v>518.6736</v>
      </c>
      <c r="DA29">
        <v>-45.7729999303717</v>
      </c>
      <c r="DB29">
        <v>-586.907691375241</v>
      </c>
      <c r="DC29">
        <v>6866.9088</v>
      </c>
      <c r="DD29">
        <v>15</v>
      </c>
      <c r="DE29">
        <v>1604009751.6</v>
      </c>
      <c r="DF29" t="s">
        <v>355</v>
      </c>
      <c r="DG29">
        <v>1604009751.6</v>
      </c>
      <c r="DH29">
        <v>1604009734.1</v>
      </c>
      <c r="DI29">
        <v>6</v>
      </c>
      <c r="DJ29">
        <v>0.374</v>
      </c>
      <c r="DK29">
        <v>-0.101</v>
      </c>
      <c r="DL29">
        <v>2.024</v>
      </c>
      <c r="DM29">
        <v>0.019</v>
      </c>
      <c r="DN29">
        <v>413</v>
      </c>
      <c r="DO29">
        <v>16</v>
      </c>
      <c r="DP29">
        <v>0.62</v>
      </c>
      <c r="DQ29">
        <v>0.05</v>
      </c>
      <c r="DR29">
        <v>3.77930421040178</v>
      </c>
      <c r="DS29">
        <v>11.1134827541713</v>
      </c>
      <c r="DT29">
        <v>1.324673607557</v>
      </c>
      <c r="DU29">
        <v>0</v>
      </c>
      <c r="DV29">
        <v>-5.10205548387097</v>
      </c>
      <c r="DW29">
        <v>-10.4317151612903</v>
      </c>
      <c r="DX29">
        <v>1.67070062476184</v>
      </c>
      <c r="DY29">
        <v>0</v>
      </c>
      <c r="DZ29">
        <v>1.55284967741935</v>
      </c>
      <c r="EA29">
        <v>0.366351774193545</v>
      </c>
      <c r="EB29">
        <v>0.0276208549637443</v>
      </c>
      <c r="EC29">
        <v>0</v>
      </c>
      <c r="ED29">
        <v>0</v>
      </c>
      <c r="EE29">
        <v>3</v>
      </c>
      <c r="EF29" t="s">
        <v>296</v>
      </c>
      <c r="EG29">
        <v>100</v>
      </c>
      <c r="EH29">
        <v>100</v>
      </c>
      <c r="EI29">
        <v>2.024</v>
      </c>
      <c r="EJ29">
        <v>0.0192</v>
      </c>
      <c r="EK29">
        <v>2.02447619047626</v>
      </c>
      <c r="EL29">
        <v>0</v>
      </c>
      <c r="EM29">
        <v>0</v>
      </c>
      <c r="EN29">
        <v>0</v>
      </c>
      <c r="EO29">
        <v>0.0191250000000025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1.1</v>
      </c>
      <c r="EX29">
        <v>1.4</v>
      </c>
      <c r="EY29">
        <v>2</v>
      </c>
      <c r="EZ29">
        <v>490.153</v>
      </c>
      <c r="FA29">
        <v>518.026</v>
      </c>
      <c r="FB29">
        <v>35.4026</v>
      </c>
      <c r="FC29">
        <v>33.708</v>
      </c>
      <c r="FD29">
        <v>30.0001</v>
      </c>
      <c r="FE29">
        <v>33.2781</v>
      </c>
      <c r="FF29">
        <v>33.3408</v>
      </c>
      <c r="FG29">
        <v>19.5255</v>
      </c>
      <c r="FH29">
        <v>0</v>
      </c>
      <c r="FI29">
        <v>100</v>
      </c>
      <c r="FJ29">
        <v>-999.9</v>
      </c>
      <c r="FK29">
        <v>400</v>
      </c>
      <c r="FL29">
        <v>30.5818</v>
      </c>
      <c r="FM29">
        <v>101.147</v>
      </c>
      <c r="FN29">
        <v>100.596</v>
      </c>
    </row>
    <row r="30" spans="1:170">
      <c r="A30">
        <v>14</v>
      </c>
      <c r="B30">
        <v>1604009939.6</v>
      </c>
      <c r="C30">
        <v>1779.09999990463</v>
      </c>
      <c r="D30" t="s">
        <v>356</v>
      </c>
      <c r="E30" t="s">
        <v>357</v>
      </c>
      <c r="F30" t="s">
        <v>351</v>
      </c>
      <c r="G30" t="s">
        <v>352</v>
      </c>
      <c r="H30">
        <v>1604009931.85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286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358</v>
      </c>
      <c r="AQ30">
        <v>532.417769230769</v>
      </c>
      <c r="AR30">
        <v>64.91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359</v>
      </c>
      <c r="BB30">
        <v>1.24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289</v>
      </c>
      <c r="BO30">
        <v>2</v>
      </c>
      <c r="BP30">
        <v>1604009931.85</v>
      </c>
      <c r="BQ30">
        <v>392.6177</v>
      </c>
      <c r="BR30">
        <v>401.235666666667</v>
      </c>
      <c r="BS30">
        <v>18.9826366666667</v>
      </c>
      <c r="BT30">
        <v>15.45544</v>
      </c>
      <c r="BU30">
        <v>390.5933</v>
      </c>
      <c r="BV30">
        <v>18.9635133333333</v>
      </c>
      <c r="BW30">
        <v>500.0159</v>
      </c>
      <c r="BX30">
        <v>101.4498</v>
      </c>
      <c r="BY30">
        <v>0.0522420766666667</v>
      </c>
      <c r="BZ30">
        <v>36.4783033333333</v>
      </c>
      <c r="CA30">
        <v>36.2170033333333</v>
      </c>
      <c r="CB30">
        <v>999.9</v>
      </c>
      <c r="CC30">
        <v>0</v>
      </c>
      <c r="CD30">
        <v>0</v>
      </c>
      <c r="CE30">
        <v>10007.564</v>
      </c>
      <c r="CF30">
        <v>0</v>
      </c>
      <c r="CG30">
        <v>342.853366666667</v>
      </c>
      <c r="CH30">
        <v>1299.99833333333</v>
      </c>
      <c r="CI30">
        <v>0.900006133333333</v>
      </c>
      <c r="CJ30">
        <v>0.0999939833333333</v>
      </c>
      <c r="CK30">
        <v>0</v>
      </c>
      <c r="CL30">
        <v>532.484966666667</v>
      </c>
      <c r="CM30">
        <v>4.99938</v>
      </c>
      <c r="CN30">
        <v>7051.106</v>
      </c>
      <c r="CO30">
        <v>10364.0233333333</v>
      </c>
      <c r="CP30">
        <v>46.3183</v>
      </c>
      <c r="CQ30">
        <v>48.104</v>
      </c>
      <c r="CR30">
        <v>46.875</v>
      </c>
      <c r="CS30">
        <v>48.312</v>
      </c>
      <c r="CT30">
        <v>48.625</v>
      </c>
      <c r="CU30">
        <v>1165.50733333333</v>
      </c>
      <c r="CV30">
        <v>129.491</v>
      </c>
      <c r="CW30">
        <v>0</v>
      </c>
      <c r="CX30">
        <v>118.400000095367</v>
      </c>
      <c r="CY30">
        <v>0</v>
      </c>
      <c r="CZ30">
        <v>532.417769230769</v>
      </c>
      <c r="DA30">
        <v>-5.75213676483293</v>
      </c>
      <c r="DB30">
        <v>-73.4806837956834</v>
      </c>
      <c r="DC30">
        <v>7050.35192307692</v>
      </c>
      <c r="DD30">
        <v>15</v>
      </c>
      <c r="DE30">
        <v>1604009751.6</v>
      </c>
      <c r="DF30" t="s">
        <v>355</v>
      </c>
      <c r="DG30">
        <v>1604009751.6</v>
      </c>
      <c r="DH30">
        <v>1604009734.1</v>
      </c>
      <c r="DI30">
        <v>6</v>
      </c>
      <c r="DJ30">
        <v>0.374</v>
      </c>
      <c r="DK30">
        <v>-0.101</v>
      </c>
      <c r="DL30">
        <v>2.024</v>
      </c>
      <c r="DM30">
        <v>0.019</v>
      </c>
      <c r="DN30">
        <v>413</v>
      </c>
      <c r="DO30">
        <v>16</v>
      </c>
      <c r="DP30">
        <v>0.62</v>
      </c>
      <c r="DQ30">
        <v>0.05</v>
      </c>
      <c r="DR30">
        <v>6.17845020115223</v>
      </c>
      <c r="DS30">
        <v>9.09206760022618</v>
      </c>
      <c r="DT30">
        <v>1.27845497526548</v>
      </c>
      <c r="DU30">
        <v>0</v>
      </c>
      <c r="DV30">
        <v>-8.70785258064516</v>
      </c>
      <c r="DW30">
        <v>-7.34329645161287</v>
      </c>
      <c r="DX30">
        <v>1.6401521767516</v>
      </c>
      <c r="DY30">
        <v>0</v>
      </c>
      <c r="DZ30">
        <v>3.52578193548387</v>
      </c>
      <c r="EA30">
        <v>0.098601290322561</v>
      </c>
      <c r="EB30">
        <v>0.00800451824802307</v>
      </c>
      <c r="EC30">
        <v>1</v>
      </c>
      <c r="ED30">
        <v>1</v>
      </c>
      <c r="EE30">
        <v>3</v>
      </c>
      <c r="EF30" t="s">
        <v>291</v>
      </c>
      <c r="EG30">
        <v>100</v>
      </c>
      <c r="EH30">
        <v>100</v>
      </c>
      <c r="EI30">
        <v>2.024</v>
      </c>
      <c r="EJ30">
        <v>0.0191</v>
      </c>
      <c r="EK30">
        <v>2.02447619047626</v>
      </c>
      <c r="EL30">
        <v>0</v>
      </c>
      <c r="EM30">
        <v>0</v>
      </c>
      <c r="EN30">
        <v>0</v>
      </c>
      <c r="EO30">
        <v>0.0191250000000025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3.1</v>
      </c>
      <c r="EX30">
        <v>3.4</v>
      </c>
      <c r="EY30">
        <v>2</v>
      </c>
      <c r="EZ30">
        <v>492.21</v>
      </c>
      <c r="FA30">
        <v>516.558</v>
      </c>
      <c r="FB30">
        <v>35.5344</v>
      </c>
      <c r="FC30">
        <v>33.757</v>
      </c>
      <c r="FD30">
        <v>30.0008</v>
      </c>
      <c r="FE30">
        <v>33.3393</v>
      </c>
      <c r="FF30">
        <v>33.4079</v>
      </c>
      <c r="FG30">
        <v>19.5191</v>
      </c>
      <c r="FH30">
        <v>0</v>
      </c>
      <c r="FI30">
        <v>100</v>
      </c>
      <c r="FJ30">
        <v>-999.9</v>
      </c>
      <c r="FK30">
        <v>400</v>
      </c>
      <c r="FL30">
        <v>30.5818</v>
      </c>
      <c r="FM30">
        <v>101.132</v>
      </c>
      <c r="FN30">
        <v>100.579</v>
      </c>
    </row>
    <row r="31" spans="1:170">
      <c r="A31">
        <v>15</v>
      </c>
      <c r="B31">
        <v>1604010021.1</v>
      </c>
      <c r="C31">
        <v>1860.59999990463</v>
      </c>
      <c r="D31" t="s">
        <v>360</v>
      </c>
      <c r="E31" t="s">
        <v>361</v>
      </c>
      <c r="F31" t="s">
        <v>331</v>
      </c>
      <c r="G31" t="s">
        <v>300</v>
      </c>
      <c r="H31">
        <v>1604010013.1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1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286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362</v>
      </c>
      <c r="AQ31">
        <v>780.78248</v>
      </c>
      <c r="AR31">
        <v>702.66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363</v>
      </c>
      <c r="BB31">
        <v>1.66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289</v>
      </c>
      <c r="BO31">
        <v>2</v>
      </c>
      <c r="BP31">
        <v>1604010013.1</v>
      </c>
      <c r="BQ31">
        <v>391.570483870968</v>
      </c>
      <c r="BR31">
        <v>399.796516129032</v>
      </c>
      <c r="BS31">
        <v>18.2894483870968</v>
      </c>
      <c r="BT31">
        <v>15.1483483870968</v>
      </c>
      <c r="BU31">
        <v>389.545935483871</v>
      </c>
      <c r="BV31">
        <v>18.2703290322581</v>
      </c>
      <c r="BW31">
        <v>500.034322580645</v>
      </c>
      <c r="BX31">
        <v>101.449580645161</v>
      </c>
      <c r="BY31">
        <v>0.0513482193548387</v>
      </c>
      <c r="BZ31">
        <v>36.6607903225806</v>
      </c>
      <c r="CA31">
        <v>36.6517451612903</v>
      </c>
      <c r="CB31">
        <v>999.9</v>
      </c>
      <c r="CC31">
        <v>0</v>
      </c>
      <c r="CD31">
        <v>0</v>
      </c>
      <c r="CE31">
        <v>10008.1941935484</v>
      </c>
      <c r="CF31">
        <v>0</v>
      </c>
      <c r="CG31">
        <v>252.94735483871</v>
      </c>
      <c r="CH31">
        <v>1299.98387096774</v>
      </c>
      <c r="CI31">
        <v>0.899994741935484</v>
      </c>
      <c r="CJ31">
        <v>0.100005267741935</v>
      </c>
      <c r="CK31">
        <v>0</v>
      </c>
      <c r="CL31">
        <v>783.229580645161</v>
      </c>
      <c r="CM31">
        <v>4.99938</v>
      </c>
      <c r="CN31">
        <v>10519.0193548387</v>
      </c>
      <c r="CO31">
        <v>10363.8677419355</v>
      </c>
      <c r="CP31">
        <v>46.437</v>
      </c>
      <c r="CQ31">
        <v>48.125</v>
      </c>
      <c r="CR31">
        <v>46.941064516129</v>
      </c>
      <c r="CS31">
        <v>48.375</v>
      </c>
      <c r="CT31">
        <v>48.745935483871</v>
      </c>
      <c r="CU31">
        <v>1165.47806451613</v>
      </c>
      <c r="CV31">
        <v>129.505806451613</v>
      </c>
      <c r="CW31">
        <v>0</v>
      </c>
      <c r="CX31">
        <v>81</v>
      </c>
      <c r="CY31">
        <v>0</v>
      </c>
      <c r="CZ31">
        <v>780.78248</v>
      </c>
      <c r="DA31">
        <v>-127.993615200495</v>
      </c>
      <c r="DB31">
        <v>-1769.8538441705</v>
      </c>
      <c r="DC31">
        <v>10485.592</v>
      </c>
      <c r="DD31">
        <v>15</v>
      </c>
      <c r="DE31">
        <v>1604009751.6</v>
      </c>
      <c r="DF31" t="s">
        <v>355</v>
      </c>
      <c r="DG31">
        <v>1604009751.6</v>
      </c>
      <c r="DH31">
        <v>1604009734.1</v>
      </c>
      <c r="DI31">
        <v>6</v>
      </c>
      <c r="DJ31">
        <v>0.374</v>
      </c>
      <c r="DK31">
        <v>-0.101</v>
      </c>
      <c r="DL31">
        <v>2.024</v>
      </c>
      <c r="DM31">
        <v>0.019</v>
      </c>
      <c r="DN31">
        <v>413</v>
      </c>
      <c r="DO31">
        <v>16</v>
      </c>
      <c r="DP31">
        <v>0.62</v>
      </c>
      <c r="DQ31">
        <v>0.05</v>
      </c>
      <c r="DR31">
        <v>5.80765028100621</v>
      </c>
      <c r="DS31">
        <v>0.373471544390853</v>
      </c>
      <c r="DT31">
        <v>0.0335340094235532</v>
      </c>
      <c r="DU31">
        <v>1</v>
      </c>
      <c r="DV31">
        <v>-8.22607290322581</v>
      </c>
      <c r="DW31">
        <v>-0.745432258064518</v>
      </c>
      <c r="DX31">
        <v>0.0597424497696111</v>
      </c>
      <c r="DY31">
        <v>0</v>
      </c>
      <c r="DZ31">
        <v>3.14110741935484</v>
      </c>
      <c r="EA31">
        <v>0.782546129032247</v>
      </c>
      <c r="EB31">
        <v>0.0584524794014675</v>
      </c>
      <c r="EC31">
        <v>0</v>
      </c>
      <c r="ED31">
        <v>1</v>
      </c>
      <c r="EE31">
        <v>3</v>
      </c>
      <c r="EF31" t="s">
        <v>291</v>
      </c>
      <c r="EG31">
        <v>100</v>
      </c>
      <c r="EH31">
        <v>100</v>
      </c>
      <c r="EI31">
        <v>2.025</v>
      </c>
      <c r="EJ31">
        <v>0.0192</v>
      </c>
      <c r="EK31">
        <v>2.02447619047626</v>
      </c>
      <c r="EL31">
        <v>0</v>
      </c>
      <c r="EM31">
        <v>0</v>
      </c>
      <c r="EN31">
        <v>0</v>
      </c>
      <c r="EO31">
        <v>0.0191250000000025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4.5</v>
      </c>
      <c r="EX31">
        <v>4.8</v>
      </c>
      <c r="EY31">
        <v>2</v>
      </c>
      <c r="EZ31">
        <v>480.871</v>
      </c>
      <c r="FA31">
        <v>515.76</v>
      </c>
      <c r="FB31">
        <v>35.6259</v>
      </c>
      <c r="FC31">
        <v>33.8682</v>
      </c>
      <c r="FD31">
        <v>30.0004</v>
      </c>
      <c r="FE31">
        <v>33.4273</v>
      </c>
      <c r="FF31">
        <v>33.4887</v>
      </c>
      <c r="FG31">
        <v>19.8224</v>
      </c>
      <c r="FH31">
        <v>0</v>
      </c>
      <c r="FI31">
        <v>100</v>
      </c>
      <c r="FJ31">
        <v>-999.9</v>
      </c>
      <c r="FK31">
        <v>400</v>
      </c>
      <c r="FL31">
        <v>30.5818</v>
      </c>
      <c r="FM31">
        <v>101.12</v>
      </c>
      <c r="FN31">
        <v>100.573</v>
      </c>
    </row>
    <row r="32" spans="1:170">
      <c r="A32">
        <v>16</v>
      </c>
      <c r="B32">
        <v>1604010113.1</v>
      </c>
      <c r="C32">
        <v>1952.59999990463</v>
      </c>
      <c r="D32" t="s">
        <v>364</v>
      </c>
      <c r="E32" t="s">
        <v>365</v>
      </c>
      <c r="F32" t="s">
        <v>331</v>
      </c>
      <c r="G32" t="s">
        <v>300</v>
      </c>
      <c r="H32">
        <v>1604010105.1</v>
      </c>
      <c r="I32">
        <f>BW32*AG32*(BS32-BT32)/(100*BL32*(1000-AG32*BS32))</f>
        <v>0</v>
      </c>
      <c r="J32">
        <f>BW32*AG32*(BR32-BQ32*(1000-AG32*BT32)/(1000-AG32*BS32))/(100*BL32)</f>
        <v>0</v>
      </c>
      <c r="K32">
        <f>BQ32 - IF(AG32&gt;1, J32*BL32*100.0/(AI32*CE32), 0)</f>
        <v>0</v>
      </c>
      <c r="L32">
        <f>((R32-I32/2)*K32-J32)/(R32+I32/2)</f>
        <v>0</v>
      </c>
      <c r="M32">
        <f>L32*(BX32+BY32)/1000.0</f>
        <v>0</v>
      </c>
      <c r="N32">
        <f>(BQ32 - IF(AG32&gt;1, J32*BL32*100.0/(AI32*CE32), 0))*(BX32+BY32)/1000.0</f>
        <v>0</v>
      </c>
      <c r="O32">
        <f>2.0/((1/Q32-1/P32)+SIGN(Q32)*SQRT((1/Q32-1/P32)*(1/Q32-1/P32) + 4*BM32/((BM32+1)*(BM32+1))*(2*1/Q32*1/P32-1/P32*1/P32)))</f>
        <v>0</v>
      </c>
      <c r="P32">
        <f>IF(LEFT(BN32,1)&lt;&gt;"0",IF(LEFT(BN32,1)="1",3.0,BO32),$D$5+$E$5*(CE32*BX32/($K$5*1000))+$F$5*(CE32*BX32/($K$5*1000))*MAX(MIN(BL32,$J$5),$I$5)*MAX(MIN(BL32,$J$5),$I$5)+$G$5*MAX(MIN(BL32,$J$5),$I$5)*(CE32*BX32/($K$5*1000))+$H$5*(CE32*BX32/($K$5*1000))*(CE32*BX32/($K$5*1000)))</f>
        <v>0</v>
      </c>
      <c r="Q32">
        <f>I32*(1000-(1000*0.61365*exp(17.502*U32/(240.97+U32))/(BX32+BY32)+BS32)/2)/(1000*0.61365*exp(17.502*U32/(240.97+U32))/(BX32+BY32)-BS32)</f>
        <v>0</v>
      </c>
      <c r="R32">
        <f>1/((BM32+1)/(O32/1.6)+1/(P32/1.37)) + BM32/((BM32+1)/(O32/1.6) + BM32/(P32/1.37))</f>
        <v>0</v>
      </c>
      <c r="S32">
        <f>(BI32*BK32)</f>
        <v>0</v>
      </c>
      <c r="T32">
        <f>(BZ32+(S32+2*0.95*5.67E-8*(((BZ32+$B$7)+273)^4-(BZ32+273)^4)-44100*I32)/(1.84*29.3*P32+8*0.95*5.67E-8*(BZ32+273)^3))</f>
        <v>0</v>
      </c>
      <c r="U32">
        <f>($C$7*CA32+$D$7*CB32+$E$7*T32)</f>
        <v>0</v>
      </c>
      <c r="V32">
        <f>0.61365*exp(17.502*U32/(240.97+U32))</f>
        <v>0</v>
      </c>
      <c r="W32">
        <f>(X32/Y32*100)</f>
        <v>0</v>
      </c>
      <c r="X32">
        <f>BS32*(BX32+BY32)/1000</f>
        <v>0</v>
      </c>
      <c r="Y32">
        <f>0.61365*exp(17.502*BZ32/(240.97+BZ32))</f>
        <v>0</v>
      </c>
      <c r="Z32">
        <f>(V32-BS32*(BX32+BY32)/1000)</f>
        <v>0</v>
      </c>
      <c r="AA32">
        <f>(-I32*44100)</f>
        <v>0</v>
      </c>
      <c r="AB32">
        <f>2*29.3*P32*0.92*(BZ32-U32)</f>
        <v>0</v>
      </c>
      <c r="AC32">
        <f>2*0.95*5.67E-8*(((BZ32+$B$7)+273)^4-(U32+273)^4)</f>
        <v>0</v>
      </c>
      <c r="AD32">
        <f>S32+AC32+AA32+AB32</f>
        <v>0</v>
      </c>
      <c r="AE32">
        <v>18</v>
      </c>
      <c r="AF32">
        <v>4</v>
      </c>
      <c r="AG32">
        <f>IF(AE32*$H$13&gt;=AI32,1.0,(AI32/(AI32-AE32*$H$13)))</f>
        <v>0</v>
      </c>
      <c r="AH32">
        <f>(AG32-1)*100</f>
        <v>0</v>
      </c>
      <c r="AI32">
        <f>MAX(0,($B$13+$C$13*CE32)/(1+$D$13*CE32)*BX32/(BZ32+273)*$E$13)</f>
        <v>0</v>
      </c>
      <c r="AJ32" t="s">
        <v>286</v>
      </c>
      <c r="AK32">
        <v>715.476923076923</v>
      </c>
      <c r="AL32">
        <v>3262.08</v>
      </c>
      <c r="AM32">
        <f>AL32-AK32</f>
        <v>0</v>
      </c>
      <c r="AN32">
        <f>AM32/AL32</f>
        <v>0</v>
      </c>
      <c r="AO32">
        <v>-0.577747479816223</v>
      </c>
      <c r="AP32" t="s">
        <v>366</v>
      </c>
      <c r="AQ32">
        <v>675.433346153846</v>
      </c>
      <c r="AR32">
        <v>807.5</v>
      </c>
      <c r="AS32">
        <f>1-AQ32/AR32</f>
        <v>0</v>
      </c>
      <c r="AT32">
        <v>0.5</v>
      </c>
      <c r="AU32">
        <f>BI32</f>
        <v>0</v>
      </c>
      <c r="AV32">
        <f>J32</f>
        <v>0</v>
      </c>
      <c r="AW32">
        <f>AS32*AT32*AU32</f>
        <v>0</v>
      </c>
      <c r="AX32">
        <f>BC32/AR32</f>
        <v>0</v>
      </c>
      <c r="AY32">
        <f>(AV32-AO32)/AU32</f>
        <v>0</v>
      </c>
      <c r="AZ32">
        <f>(AL32-AR32)/AR32</f>
        <v>0</v>
      </c>
      <c r="BA32" t="s">
        <v>367</v>
      </c>
      <c r="BB32">
        <v>2.2</v>
      </c>
      <c r="BC32">
        <f>AR32-BB32</f>
        <v>0</v>
      </c>
      <c r="BD32">
        <f>(AR32-AQ32)/(AR32-BB32)</f>
        <v>0</v>
      </c>
      <c r="BE32">
        <f>(AL32-AR32)/(AL32-BB32)</f>
        <v>0</v>
      </c>
      <c r="BF32">
        <f>(AR32-AQ32)/(AR32-AK32)</f>
        <v>0</v>
      </c>
      <c r="BG32">
        <f>(AL32-AR32)/(AL32-AK32)</f>
        <v>0</v>
      </c>
      <c r="BH32">
        <f>$B$11*CF32+$C$11*CG32+$F$11*CH32*(1-CK32)</f>
        <v>0</v>
      </c>
      <c r="BI32">
        <f>BH32*BJ32</f>
        <v>0</v>
      </c>
      <c r="BJ32">
        <f>($B$11*$D$9+$C$11*$D$9+$F$11*((CU32+CM32)/MAX(CU32+CM32+CV32, 0.1)*$I$9+CV32/MAX(CU32+CM32+CV32, 0.1)*$J$9))/($B$11+$C$11+$F$11)</f>
        <v>0</v>
      </c>
      <c r="BK32">
        <f>($B$11*$K$9+$C$11*$K$9+$F$11*((CU32+CM32)/MAX(CU32+CM32+CV32, 0.1)*$P$9+CV32/MAX(CU32+CM32+CV32, 0.1)*$Q$9))/($B$11+$C$11+$F$11)</f>
        <v>0</v>
      </c>
      <c r="BL32">
        <v>6</v>
      </c>
      <c r="BM32">
        <v>0.5</v>
      </c>
      <c r="BN32" t="s">
        <v>289</v>
      </c>
      <c r="BO32">
        <v>2</v>
      </c>
      <c r="BP32">
        <v>1604010105.1</v>
      </c>
      <c r="BQ32">
        <v>393.201225806452</v>
      </c>
      <c r="BR32">
        <v>399.936225806452</v>
      </c>
      <c r="BS32">
        <v>17.6174419354839</v>
      </c>
      <c r="BT32">
        <v>14.7950129032258</v>
      </c>
      <c r="BU32">
        <v>391.176709677419</v>
      </c>
      <c r="BV32">
        <v>17.5983193548387</v>
      </c>
      <c r="BW32">
        <v>499.987225806452</v>
      </c>
      <c r="BX32">
        <v>101.447451612903</v>
      </c>
      <c r="BY32">
        <v>0.0492948516129032</v>
      </c>
      <c r="BZ32">
        <v>36.8056258064516</v>
      </c>
      <c r="CA32">
        <v>36.6692322580645</v>
      </c>
      <c r="CB32">
        <v>999.9</v>
      </c>
      <c r="CC32">
        <v>0</v>
      </c>
      <c r="CD32">
        <v>0</v>
      </c>
      <c r="CE32">
        <v>9998.46548387097</v>
      </c>
      <c r="CF32">
        <v>0</v>
      </c>
      <c r="CG32">
        <v>344.964</v>
      </c>
      <c r="CH32">
        <v>1300.00483870968</v>
      </c>
      <c r="CI32">
        <v>0.899997709677419</v>
      </c>
      <c r="CJ32">
        <v>0.100002338709677</v>
      </c>
      <c r="CK32">
        <v>0</v>
      </c>
      <c r="CL32">
        <v>675.707483870968</v>
      </c>
      <c r="CM32">
        <v>4.99938</v>
      </c>
      <c r="CN32">
        <v>9189.05548387097</v>
      </c>
      <c r="CO32">
        <v>10364.0612903226</v>
      </c>
      <c r="CP32">
        <v>46.544</v>
      </c>
      <c r="CQ32">
        <v>48.2276451612903</v>
      </c>
      <c r="CR32">
        <v>47.056</v>
      </c>
      <c r="CS32">
        <v>48.437</v>
      </c>
      <c r="CT32">
        <v>48.812</v>
      </c>
      <c r="CU32">
        <v>1165.50193548387</v>
      </c>
      <c r="CV32">
        <v>129.502903225806</v>
      </c>
      <c r="CW32">
        <v>0</v>
      </c>
      <c r="CX32">
        <v>91.2000000476837</v>
      </c>
      <c r="CY32">
        <v>0</v>
      </c>
      <c r="CZ32">
        <v>675.433346153846</v>
      </c>
      <c r="DA32">
        <v>-31.2468718174881</v>
      </c>
      <c r="DB32">
        <v>-405.560684086955</v>
      </c>
      <c r="DC32">
        <v>9185.43192307692</v>
      </c>
      <c r="DD32">
        <v>15</v>
      </c>
      <c r="DE32">
        <v>1604009751.6</v>
      </c>
      <c r="DF32" t="s">
        <v>355</v>
      </c>
      <c r="DG32">
        <v>1604009751.6</v>
      </c>
      <c r="DH32">
        <v>1604009734.1</v>
      </c>
      <c r="DI32">
        <v>6</v>
      </c>
      <c r="DJ32">
        <v>0.374</v>
      </c>
      <c r="DK32">
        <v>-0.101</v>
      </c>
      <c r="DL32">
        <v>2.024</v>
      </c>
      <c r="DM32">
        <v>0.019</v>
      </c>
      <c r="DN32">
        <v>413</v>
      </c>
      <c r="DO32">
        <v>16</v>
      </c>
      <c r="DP32">
        <v>0.62</v>
      </c>
      <c r="DQ32">
        <v>0.05</v>
      </c>
      <c r="DR32">
        <v>4.67240535053043</v>
      </c>
      <c r="DS32">
        <v>-0.803481575693965</v>
      </c>
      <c r="DT32">
        <v>0.0657061725577063</v>
      </c>
      <c r="DU32">
        <v>0</v>
      </c>
      <c r="DV32">
        <v>-6.73506741935484</v>
      </c>
      <c r="DW32">
        <v>0.708920806451626</v>
      </c>
      <c r="DX32">
        <v>0.0657390190004895</v>
      </c>
      <c r="DY32">
        <v>0</v>
      </c>
      <c r="DZ32">
        <v>2.82242903225806</v>
      </c>
      <c r="EA32">
        <v>0.505255161290319</v>
      </c>
      <c r="EB32">
        <v>0.0390866504192795</v>
      </c>
      <c r="EC32">
        <v>0</v>
      </c>
      <c r="ED32">
        <v>0</v>
      </c>
      <c r="EE32">
        <v>3</v>
      </c>
      <c r="EF32" t="s">
        <v>296</v>
      </c>
      <c r="EG32">
        <v>100</v>
      </c>
      <c r="EH32">
        <v>100</v>
      </c>
      <c r="EI32">
        <v>2.025</v>
      </c>
      <c r="EJ32">
        <v>0.0192</v>
      </c>
      <c r="EK32">
        <v>2.02447619047626</v>
      </c>
      <c r="EL32">
        <v>0</v>
      </c>
      <c r="EM32">
        <v>0</v>
      </c>
      <c r="EN32">
        <v>0</v>
      </c>
      <c r="EO32">
        <v>0.0191250000000025</v>
      </c>
      <c r="EP32">
        <v>0</v>
      </c>
      <c r="EQ32">
        <v>0</v>
      </c>
      <c r="ER32">
        <v>0</v>
      </c>
      <c r="ES32">
        <v>-1</v>
      </c>
      <c r="ET32">
        <v>-1</v>
      </c>
      <c r="EU32">
        <v>-1</v>
      </c>
      <c r="EV32">
        <v>-1</v>
      </c>
      <c r="EW32">
        <v>6</v>
      </c>
      <c r="EX32">
        <v>6.3</v>
      </c>
      <c r="EY32">
        <v>2</v>
      </c>
      <c r="EZ32">
        <v>460.651</v>
      </c>
      <c r="FA32">
        <v>515.454</v>
      </c>
      <c r="FB32">
        <v>35.7507</v>
      </c>
      <c r="FC32">
        <v>33.9255</v>
      </c>
      <c r="FD32">
        <v>30.0004</v>
      </c>
      <c r="FE32">
        <v>33.4816</v>
      </c>
      <c r="FF32">
        <v>33.5407</v>
      </c>
      <c r="FG32">
        <v>19.8846</v>
      </c>
      <c r="FH32">
        <v>0</v>
      </c>
      <c r="FI32">
        <v>100</v>
      </c>
      <c r="FJ32">
        <v>-999.9</v>
      </c>
      <c r="FK32">
        <v>400</v>
      </c>
      <c r="FL32">
        <v>30.5818</v>
      </c>
      <c r="FM32">
        <v>101.112</v>
      </c>
      <c r="FN32">
        <v>100.562</v>
      </c>
    </row>
    <row r="33" spans="1:170">
      <c r="A33">
        <v>17</v>
      </c>
      <c r="B33">
        <v>1604010228.6</v>
      </c>
      <c r="C33">
        <v>2068.09999990463</v>
      </c>
      <c r="D33" t="s">
        <v>368</v>
      </c>
      <c r="E33" t="s">
        <v>369</v>
      </c>
      <c r="F33" t="s">
        <v>370</v>
      </c>
      <c r="G33" t="s">
        <v>371</v>
      </c>
      <c r="H33">
        <v>1604010220.6</v>
      </c>
      <c r="I33">
        <f>BW33*AG33*(BS33-BT33)/(100*BL33*(1000-AG33*BS33))</f>
        <v>0</v>
      </c>
      <c r="J33">
        <f>BW33*AG33*(BR33-BQ33*(1000-AG33*BT33)/(1000-AG33*BS33))/(100*BL33)</f>
        <v>0</v>
      </c>
      <c r="K33">
        <f>BQ33 - IF(AG33&gt;1, J33*BL33*100.0/(AI33*CE33), 0)</f>
        <v>0</v>
      </c>
      <c r="L33">
        <f>((R33-I33/2)*K33-J33)/(R33+I33/2)</f>
        <v>0</v>
      </c>
      <c r="M33">
        <f>L33*(BX33+BY33)/1000.0</f>
        <v>0</v>
      </c>
      <c r="N33">
        <f>(BQ33 - IF(AG33&gt;1, J33*BL33*100.0/(AI33*CE33), 0))*(BX33+BY33)/1000.0</f>
        <v>0</v>
      </c>
      <c r="O33">
        <f>2.0/((1/Q33-1/P33)+SIGN(Q33)*SQRT((1/Q33-1/P33)*(1/Q33-1/P33) + 4*BM33/((BM33+1)*(BM33+1))*(2*1/Q33*1/P33-1/P33*1/P33)))</f>
        <v>0</v>
      </c>
      <c r="P33">
        <f>IF(LEFT(BN33,1)&lt;&gt;"0",IF(LEFT(BN33,1)="1",3.0,BO33),$D$5+$E$5*(CE33*BX33/($K$5*1000))+$F$5*(CE33*BX33/($K$5*1000))*MAX(MIN(BL33,$J$5),$I$5)*MAX(MIN(BL33,$J$5),$I$5)+$G$5*MAX(MIN(BL33,$J$5),$I$5)*(CE33*BX33/($K$5*1000))+$H$5*(CE33*BX33/($K$5*1000))*(CE33*BX33/($K$5*1000)))</f>
        <v>0</v>
      </c>
      <c r="Q33">
        <f>I33*(1000-(1000*0.61365*exp(17.502*U33/(240.97+U33))/(BX33+BY33)+BS33)/2)/(1000*0.61365*exp(17.502*U33/(240.97+U33))/(BX33+BY33)-BS33)</f>
        <v>0</v>
      </c>
      <c r="R33">
        <f>1/((BM33+1)/(O33/1.6)+1/(P33/1.37)) + BM33/((BM33+1)/(O33/1.6) + BM33/(P33/1.37))</f>
        <v>0</v>
      </c>
      <c r="S33">
        <f>(BI33*BK33)</f>
        <v>0</v>
      </c>
      <c r="T33">
        <f>(BZ33+(S33+2*0.95*5.67E-8*(((BZ33+$B$7)+273)^4-(BZ33+273)^4)-44100*I33)/(1.84*29.3*P33+8*0.95*5.67E-8*(BZ33+273)^3))</f>
        <v>0</v>
      </c>
      <c r="U33">
        <f>($C$7*CA33+$D$7*CB33+$E$7*T33)</f>
        <v>0</v>
      </c>
      <c r="V33">
        <f>0.61365*exp(17.502*U33/(240.97+U33))</f>
        <v>0</v>
      </c>
      <c r="W33">
        <f>(X33/Y33*100)</f>
        <v>0</v>
      </c>
      <c r="X33">
        <f>BS33*(BX33+BY33)/1000</f>
        <v>0</v>
      </c>
      <c r="Y33">
        <f>0.61365*exp(17.502*BZ33/(240.97+BZ33))</f>
        <v>0</v>
      </c>
      <c r="Z33">
        <f>(V33-BS33*(BX33+BY33)/1000)</f>
        <v>0</v>
      </c>
      <c r="AA33">
        <f>(-I33*44100)</f>
        <v>0</v>
      </c>
      <c r="AB33">
        <f>2*29.3*P33*0.92*(BZ33-U33)</f>
        <v>0</v>
      </c>
      <c r="AC33">
        <f>2*0.95*5.67E-8*(((BZ33+$B$7)+273)^4-(U33+273)^4)</f>
        <v>0</v>
      </c>
      <c r="AD33">
        <f>S33+AC33+AA33+AB33</f>
        <v>0</v>
      </c>
      <c r="AE33">
        <v>0</v>
      </c>
      <c r="AF33">
        <v>0</v>
      </c>
      <c r="AG33">
        <f>IF(AE33*$H$13&gt;=AI33,1.0,(AI33/(AI33-AE33*$H$13)))</f>
        <v>0</v>
      </c>
      <c r="AH33">
        <f>(AG33-1)*100</f>
        <v>0</v>
      </c>
      <c r="AI33">
        <f>MAX(0,($B$13+$C$13*CE33)/(1+$D$13*CE33)*BX33/(BZ33+273)*$E$13)</f>
        <v>0</v>
      </c>
      <c r="AJ33" t="s">
        <v>286</v>
      </c>
      <c r="AK33">
        <v>715.476923076923</v>
      </c>
      <c r="AL33">
        <v>3262.08</v>
      </c>
      <c r="AM33">
        <f>AL33-AK33</f>
        <v>0</v>
      </c>
      <c r="AN33">
        <f>AM33/AL33</f>
        <v>0</v>
      </c>
      <c r="AO33">
        <v>-0.577747479816223</v>
      </c>
      <c r="AP33" t="s">
        <v>372</v>
      </c>
      <c r="AQ33">
        <v>742.183653846154</v>
      </c>
      <c r="AR33">
        <v>0.67</v>
      </c>
      <c r="AS33">
        <f>1-AQ33/AR33</f>
        <v>0</v>
      </c>
      <c r="AT33">
        <v>0.5</v>
      </c>
      <c r="AU33">
        <f>BI33</f>
        <v>0</v>
      </c>
      <c r="AV33">
        <f>J33</f>
        <v>0</v>
      </c>
      <c r="AW33">
        <f>AS33*AT33*AU33</f>
        <v>0</v>
      </c>
      <c r="AX33">
        <f>BC33/AR33</f>
        <v>0</v>
      </c>
      <c r="AY33">
        <f>(AV33-AO33)/AU33</f>
        <v>0</v>
      </c>
      <c r="AZ33">
        <f>(AL33-AR33)/AR33</f>
        <v>0</v>
      </c>
      <c r="BA33" t="s">
        <v>373</v>
      </c>
      <c r="BB33">
        <v>2.01</v>
      </c>
      <c r="BC33">
        <f>AR33-BB33</f>
        <v>0</v>
      </c>
      <c r="BD33">
        <f>(AR33-AQ33)/(AR33-BB33)</f>
        <v>0</v>
      </c>
      <c r="BE33">
        <f>(AL33-AR33)/(AL33-BB33)</f>
        <v>0</v>
      </c>
      <c r="BF33">
        <f>(AR33-AQ33)/(AR33-AK33)</f>
        <v>0</v>
      </c>
      <c r="BG33">
        <f>(AL33-AR33)/(AL33-AK33)</f>
        <v>0</v>
      </c>
      <c r="BH33">
        <f>$B$11*CF33+$C$11*CG33+$F$11*CH33*(1-CK33)</f>
        <v>0</v>
      </c>
      <c r="BI33">
        <f>BH33*BJ33</f>
        <v>0</v>
      </c>
      <c r="BJ33">
        <f>($B$11*$D$9+$C$11*$D$9+$F$11*((CU33+CM33)/MAX(CU33+CM33+CV33, 0.1)*$I$9+CV33/MAX(CU33+CM33+CV33, 0.1)*$J$9))/($B$11+$C$11+$F$11)</f>
        <v>0</v>
      </c>
      <c r="BK33">
        <f>($B$11*$K$9+$C$11*$K$9+$F$11*((CU33+CM33)/MAX(CU33+CM33+CV33, 0.1)*$P$9+CV33/MAX(CU33+CM33+CV33, 0.1)*$Q$9))/($B$11+$C$11+$F$11)</f>
        <v>0</v>
      </c>
      <c r="BL33">
        <v>6</v>
      </c>
      <c r="BM33">
        <v>0.5</v>
      </c>
      <c r="BN33" t="s">
        <v>289</v>
      </c>
      <c r="BO33">
        <v>2</v>
      </c>
      <c r="BP33">
        <v>1604010220.6</v>
      </c>
      <c r="BQ33">
        <v>397.166451612903</v>
      </c>
      <c r="BR33">
        <v>399.945967741935</v>
      </c>
      <c r="BS33">
        <v>15.4914580645161</v>
      </c>
      <c r="BT33">
        <v>14.235064516129</v>
      </c>
      <c r="BU33">
        <v>395.142129032258</v>
      </c>
      <c r="BV33">
        <v>15.4723161290323</v>
      </c>
      <c r="BW33">
        <v>499.999387096774</v>
      </c>
      <c r="BX33">
        <v>101.446548387097</v>
      </c>
      <c r="BY33">
        <v>0.0500068387096774</v>
      </c>
      <c r="BZ33">
        <v>36.9185161290323</v>
      </c>
      <c r="CA33">
        <v>37.3221935483871</v>
      </c>
      <c r="CB33">
        <v>999.9</v>
      </c>
      <c r="CC33">
        <v>0</v>
      </c>
      <c r="CD33">
        <v>0</v>
      </c>
      <c r="CE33">
        <v>10009.5306451613</v>
      </c>
      <c r="CF33">
        <v>0</v>
      </c>
      <c r="CG33">
        <v>286.964838709677</v>
      </c>
      <c r="CH33">
        <v>1299.97935483871</v>
      </c>
      <c r="CI33">
        <v>0.899997677419355</v>
      </c>
      <c r="CJ33">
        <v>0.100002409677419</v>
      </c>
      <c r="CK33">
        <v>0</v>
      </c>
      <c r="CL33">
        <v>742.804612903226</v>
      </c>
      <c r="CM33">
        <v>4.99938</v>
      </c>
      <c r="CN33">
        <v>9852.47806451613</v>
      </c>
      <c r="CO33">
        <v>10363.8516129032</v>
      </c>
      <c r="CP33">
        <v>46.562</v>
      </c>
      <c r="CQ33">
        <v>48.254</v>
      </c>
      <c r="CR33">
        <v>47.1006129032258</v>
      </c>
      <c r="CS33">
        <v>48.5</v>
      </c>
      <c r="CT33">
        <v>48.875</v>
      </c>
      <c r="CU33">
        <v>1165.47838709677</v>
      </c>
      <c r="CV33">
        <v>129.500967741935</v>
      </c>
      <c r="CW33">
        <v>0</v>
      </c>
      <c r="CX33">
        <v>114.799999952316</v>
      </c>
      <c r="CY33">
        <v>0</v>
      </c>
      <c r="CZ33">
        <v>742.183653846154</v>
      </c>
      <c r="DA33">
        <v>-53.2997948982185</v>
      </c>
      <c r="DB33">
        <v>-602.105983570194</v>
      </c>
      <c r="DC33">
        <v>9845.44</v>
      </c>
      <c r="DD33">
        <v>15</v>
      </c>
      <c r="DE33">
        <v>1604009751.6</v>
      </c>
      <c r="DF33" t="s">
        <v>355</v>
      </c>
      <c r="DG33">
        <v>1604009751.6</v>
      </c>
      <c r="DH33">
        <v>1604009734.1</v>
      </c>
      <c r="DI33">
        <v>6</v>
      </c>
      <c r="DJ33">
        <v>0.374</v>
      </c>
      <c r="DK33">
        <v>-0.101</v>
      </c>
      <c r="DL33">
        <v>2.024</v>
      </c>
      <c r="DM33">
        <v>0.019</v>
      </c>
      <c r="DN33">
        <v>413</v>
      </c>
      <c r="DO33">
        <v>16</v>
      </c>
      <c r="DP33">
        <v>0.62</v>
      </c>
      <c r="DQ33">
        <v>0.05</v>
      </c>
      <c r="DR33">
        <v>1.88866829172523</v>
      </c>
      <c r="DS33">
        <v>0.385227277047811</v>
      </c>
      <c r="DT33">
        <v>0.0347276138255161</v>
      </c>
      <c r="DU33">
        <v>1</v>
      </c>
      <c r="DV33">
        <v>-2.77351225806452</v>
      </c>
      <c r="DW33">
        <v>-0.751440483870965</v>
      </c>
      <c r="DX33">
        <v>0.061754557136775</v>
      </c>
      <c r="DY33">
        <v>0</v>
      </c>
      <c r="DZ33">
        <v>1.24999258064516</v>
      </c>
      <c r="EA33">
        <v>0.767749838709679</v>
      </c>
      <c r="EB33">
        <v>0.0576807789849271</v>
      </c>
      <c r="EC33">
        <v>0</v>
      </c>
      <c r="ED33">
        <v>1</v>
      </c>
      <c r="EE33">
        <v>3</v>
      </c>
      <c r="EF33" t="s">
        <v>291</v>
      </c>
      <c r="EG33">
        <v>100</v>
      </c>
      <c r="EH33">
        <v>100</v>
      </c>
      <c r="EI33">
        <v>2.025</v>
      </c>
      <c r="EJ33">
        <v>0.0191</v>
      </c>
      <c r="EK33">
        <v>2.02447619047626</v>
      </c>
      <c r="EL33">
        <v>0</v>
      </c>
      <c r="EM33">
        <v>0</v>
      </c>
      <c r="EN33">
        <v>0</v>
      </c>
      <c r="EO33">
        <v>0.0191250000000025</v>
      </c>
      <c r="EP33">
        <v>0</v>
      </c>
      <c r="EQ33">
        <v>0</v>
      </c>
      <c r="ER33">
        <v>0</v>
      </c>
      <c r="ES33">
        <v>-1</v>
      </c>
      <c r="ET33">
        <v>-1</v>
      </c>
      <c r="EU33">
        <v>-1</v>
      </c>
      <c r="EV33">
        <v>-1</v>
      </c>
      <c r="EW33">
        <v>8</v>
      </c>
      <c r="EX33">
        <v>8.2</v>
      </c>
      <c r="EY33">
        <v>2</v>
      </c>
      <c r="EZ33">
        <v>490.379</v>
      </c>
      <c r="FA33">
        <v>514.965</v>
      </c>
      <c r="FB33">
        <v>35.8557</v>
      </c>
      <c r="FC33">
        <v>33.9731</v>
      </c>
      <c r="FD33">
        <v>30.0002</v>
      </c>
      <c r="FE33">
        <v>33.5276</v>
      </c>
      <c r="FF33">
        <v>33.5893</v>
      </c>
      <c r="FG33">
        <v>19.8702</v>
      </c>
      <c r="FH33">
        <v>0</v>
      </c>
      <c r="FI33">
        <v>100</v>
      </c>
      <c r="FJ33">
        <v>-999.9</v>
      </c>
      <c r="FK33">
        <v>400</v>
      </c>
      <c r="FL33">
        <v>30.5818</v>
      </c>
      <c r="FM33">
        <v>101.105</v>
      </c>
      <c r="FN33">
        <v>100.561</v>
      </c>
    </row>
    <row r="34" spans="1:170">
      <c r="A34">
        <v>18</v>
      </c>
      <c r="B34">
        <v>1604010344</v>
      </c>
      <c r="C34">
        <v>2183.5</v>
      </c>
      <c r="D34" t="s">
        <v>374</v>
      </c>
      <c r="E34" t="s">
        <v>375</v>
      </c>
      <c r="F34" t="s">
        <v>370</v>
      </c>
      <c r="G34" t="s">
        <v>371</v>
      </c>
      <c r="H34">
        <v>1604010336.25</v>
      </c>
      <c r="I34">
        <f>BW34*AG34*(BS34-BT34)/(100*BL34*(1000-AG34*BS34))</f>
        <v>0</v>
      </c>
      <c r="J34">
        <f>BW34*AG34*(BR34-BQ34*(1000-AG34*BT34)/(1000-AG34*BS34))/(100*BL34)</f>
        <v>0</v>
      </c>
      <c r="K34">
        <f>BQ34 - IF(AG34&gt;1, J34*BL34*100.0/(AI34*CE34), 0)</f>
        <v>0</v>
      </c>
      <c r="L34">
        <f>((R34-I34/2)*K34-J34)/(R34+I34/2)</f>
        <v>0</v>
      </c>
      <c r="M34">
        <f>L34*(BX34+BY34)/1000.0</f>
        <v>0</v>
      </c>
      <c r="N34">
        <f>(BQ34 - IF(AG34&gt;1, J34*BL34*100.0/(AI34*CE34), 0))*(BX34+BY34)/1000.0</f>
        <v>0</v>
      </c>
      <c r="O34">
        <f>2.0/((1/Q34-1/P34)+SIGN(Q34)*SQRT((1/Q34-1/P34)*(1/Q34-1/P34) + 4*BM34/((BM34+1)*(BM34+1))*(2*1/Q34*1/P34-1/P34*1/P34)))</f>
        <v>0</v>
      </c>
      <c r="P34">
        <f>IF(LEFT(BN34,1)&lt;&gt;"0",IF(LEFT(BN34,1)="1",3.0,BO34),$D$5+$E$5*(CE34*BX34/($K$5*1000))+$F$5*(CE34*BX34/($K$5*1000))*MAX(MIN(BL34,$J$5),$I$5)*MAX(MIN(BL34,$J$5),$I$5)+$G$5*MAX(MIN(BL34,$J$5),$I$5)*(CE34*BX34/($K$5*1000))+$H$5*(CE34*BX34/($K$5*1000))*(CE34*BX34/($K$5*1000)))</f>
        <v>0</v>
      </c>
      <c r="Q34">
        <f>I34*(1000-(1000*0.61365*exp(17.502*U34/(240.97+U34))/(BX34+BY34)+BS34)/2)/(1000*0.61365*exp(17.502*U34/(240.97+U34))/(BX34+BY34)-BS34)</f>
        <v>0</v>
      </c>
      <c r="R34">
        <f>1/((BM34+1)/(O34/1.6)+1/(P34/1.37)) + BM34/((BM34+1)/(O34/1.6) + BM34/(P34/1.37))</f>
        <v>0</v>
      </c>
      <c r="S34">
        <f>(BI34*BK34)</f>
        <v>0</v>
      </c>
      <c r="T34">
        <f>(BZ34+(S34+2*0.95*5.67E-8*(((BZ34+$B$7)+273)^4-(BZ34+273)^4)-44100*I34)/(1.84*29.3*P34+8*0.95*5.67E-8*(BZ34+273)^3))</f>
        <v>0</v>
      </c>
      <c r="U34">
        <f>($C$7*CA34+$D$7*CB34+$E$7*T34)</f>
        <v>0</v>
      </c>
      <c r="V34">
        <f>0.61365*exp(17.502*U34/(240.97+U34))</f>
        <v>0</v>
      </c>
      <c r="W34">
        <f>(X34/Y34*100)</f>
        <v>0</v>
      </c>
      <c r="X34">
        <f>BS34*(BX34+BY34)/1000</f>
        <v>0</v>
      </c>
      <c r="Y34">
        <f>0.61365*exp(17.502*BZ34/(240.97+BZ34))</f>
        <v>0</v>
      </c>
      <c r="Z34">
        <f>(V34-BS34*(BX34+BY34)/1000)</f>
        <v>0</v>
      </c>
      <c r="AA34">
        <f>(-I34*44100)</f>
        <v>0</v>
      </c>
      <c r="AB34">
        <f>2*29.3*P34*0.92*(BZ34-U34)</f>
        <v>0</v>
      </c>
      <c r="AC34">
        <f>2*0.95*5.67E-8*(((BZ34+$B$7)+273)^4-(U34+273)^4)</f>
        <v>0</v>
      </c>
      <c r="AD34">
        <f>S34+AC34+AA34+AB34</f>
        <v>0</v>
      </c>
      <c r="AE34">
        <v>13</v>
      </c>
      <c r="AF34">
        <v>3</v>
      </c>
      <c r="AG34">
        <f>IF(AE34*$H$13&gt;=AI34,1.0,(AI34/(AI34-AE34*$H$13)))</f>
        <v>0</v>
      </c>
      <c r="AH34">
        <f>(AG34-1)*100</f>
        <v>0</v>
      </c>
      <c r="AI34">
        <f>MAX(0,($B$13+$C$13*CE34)/(1+$D$13*CE34)*BX34/(BZ34+273)*$E$13)</f>
        <v>0</v>
      </c>
      <c r="AJ34" t="s">
        <v>286</v>
      </c>
      <c r="AK34">
        <v>715.476923076923</v>
      </c>
      <c r="AL34">
        <v>3262.08</v>
      </c>
      <c r="AM34">
        <f>AL34-AK34</f>
        <v>0</v>
      </c>
      <c r="AN34">
        <f>AM34/AL34</f>
        <v>0</v>
      </c>
      <c r="AO34">
        <v>-0.577747479816223</v>
      </c>
      <c r="AP34" t="s">
        <v>376</v>
      </c>
      <c r="AQ34">
        <v>713.68648</v>
      </c>
      <c r="AR34">
        <v>1.03</v>
      </c>
      <c r="AS34">
        <f>1-AQ34/AR34</f>
        <v>0</v>
      </c>
      <c r="AT34">
        <v>0.5</v>
      </c>
      <c r="AU34">
        <f>BI34</f>
        <v>0</v>
      </c>
      <c r="AV34">
        <f>J34</f>
        <v>0</v>
      </c>
      <c r="AW34">
        <f>AS34*AT34*AU34</f>
        <v>0</v>
      </c>
      <c r="AX34">
        <f>BC34/AR34</f>
        <v>0</v>
      </c>
      <c r="AY34">
        <f>(AV34-AO34)/AU34</f>
        <v>0</v>
      </c>
      <c r="AZ34">
        <f>(AL34-AR34)/AR34</f>
        <v>0</v>
      </c>
      <c r="BA34" t="s">
        <v>377</v>
      </c>
      <c r="BB34">
        <v>5.43</v>
      </c>
      <c r="BC34">
        <f>AR34-BB34</f>
        <v>0</v>
      </c>
      <c r="BD34">
        <f>(AR34-AQ34)/(AR34-BB34)</f>
        <v>0</v>
      </c>
      <c r="BE34">
        <f>(AL34-AR34)/(AL34-BB34)</f>
        <v>0</v>
      </c>
      <c r="BF34">
        <f>(AR34-AQ34)/(AR34-AK34)</f>
        <v>0</v>
      </c>
      <c r="BG34">
        <f>(AL34-AR34)/(AL34-AK34)</f>
        <v>0</v>
      </c>
      <c r="BH34">
        <f>$B$11*CF34+$C$11*CG34+$F$11*CH34*(1-CK34)</f>
        <v>0</v>
      </c>
      <c r="BI34">
        <f>BH34*BJ34</f>
        <v>0</v>
      </c>
      <c r="BJ34">
        <f>($B$11*$D$9+$C$11*$D$9+$F$11*((CU34+CM34)/MAX(CU34+CM34+CV34, 0.1)*$I$9+CV34/MAX(CU34+CM34+CV34, 0.1)*$J$9))/($B$11+$C$11+$F$11)</f>
        <v>0</v>
      </c>
      <c r="BK34">
        <f>($B$11*$K$9+$C$11*$K$9+$F$11*((CU34+CM34)/MAX(CU34+CM34+CV34, 0.1)*$P$9+CV34/MAX(CU34+CM34+CV34, 0.1)*$Q$9))/($B$11+$C$11+$F$11)</f>
        <v>0</v>
      </c>
      <c r="BL34">
        <v>6</v>
      </c>
      <c r="BM34">
        <v>0.5</v>
      </c>
      <c r="BN34" t="s">
        <v>289</v>
      </c>
      <c r="BO34">
        <v>2</v>
      </c>
      <c r="BP34">
        <v>1604010336.25</v>
      </c>
      <c r="BQ34">
        <v>392.9701</v>
      </c>
      <c r="BR34">
        <v>399.5084</v>
      </c>
      <c r="BS34">
        <v>16.97388</v>
      </c>
      <c r="BT34">
        <v>13.6428333333333</v>
      </c>
      <c r="BU34">
        <v>390.9455</v>
      </c>
      <c r="BV34">
        <v>16.95475</v>
      </c>
      <c r="BW34">
        <v>499.986666666667</v>
      </c>
      <c r="BX34">
        <v>101.4463</v>
      </c>
      <c r="BY34">
        <v>0.05068695</v>
      </c>
      <c r="BZ34">
        <v>36.9796866666667</v>
      </c>
      <c r="CA34">
        <v>37.09178</v>
      </c>
      <c r="CB34">
        <v>999.9</v>
      </c>
      <c r="CC34">
        <v>0</v>
      </c>
      <c r="CD34">
        <v>0</v>
      </c>
      <c r="CE34">
        <v>9996.79266666667</v>
      </c>
      <c r="CF34">
        <v>0</v>
      </c>
      <c r="CG34">
        <v>254.715533333333</v>
      </c>
      <c r="CH34">
        <v>1299.995</v>
      </c>
      <c r="CI34">
        <v>0.899993533333334</v>
      </c>
      <c r="CJ34">
        <v>0.1000065</v>
      </c>
      <c r="CK34">
        <v>0</v>
      </c>
      <c r="CL34">
        <v>713.700566666667</v>
      </c>
      <c r="CM34">
        <v>4.99938</v>
      </c>
      <c r="CN34">
        <v>9383.89333333334</v>
      </c>
      <c r="CO34">
        <v>10363.9666666667</v>
      </c>
      <c r="CP34">
        <v>46.625</v>
      </c>
      <c r="CQ34">
        <v>48.312</v>
      </c>
      <c r="CR34">
        <v>47.125</v>
      </c>
      <c r="CS34">
        <v>48.562</v>
      </c>
      <c r="CT34">
        <v>48.937</v>
      </c>
      <c r="CU34">
        <v>1165.48533333333</v>
      </c>
      <c r="CV34">
        <v>129.509666666667</v>
      </c>
      <c r="CW34">
        <v>0</v>
      </c>
      <c r="CX34">
        <v>114.5</v>
      </c>
      <c r="CY34">
        <v>0</v>
      </c>
      <c r="CZ34">
        <v>713.68648</v>
      </c>
      <c r="DA34">
        <v>-5.47023074652904</v>
      </c>
      <c r="DB34">
        <v>-236.643076812082</v>
      </c>
      <c r="DC34">
        <v>9381.4432</v>
      </c>
      <c r="DD34">
        <v>15</v>
      </c>
      <c r="DE34">
        <v>1604009751.6</v>
      </c>
      <c r="DF34" t="s">
        <v>355</v>
      </c>
      <c r="DG34">
        <v>1604009751.6</v>
      </c>
      <c r="DH34">
        <v>1604009734.1</v>
      </c>
      <c r="DI34">
        <v>6</v>
      </c>
      <c r="DJ34">
        <v>0.374</v>
      </c>
      <c r="DK34">
        <v>-0.101</v>
      </c>
      <c r="DL34">
        <v>2.024</v>
      </c>
      <c r="DM34">
        <v>0.019</v>
      </c>
      <c r="DN34">
        <v>413</v>
      </c>
      <c r="DO34">
        <v>16</v>
      </c>
      <c r="DP34">
        <v>0.62</v>
      </c>
      <c r="DQ34">
        <v>0.05</v>
      </c>
      <c r="DR34">
        <v>4.28610152782737</v>
      </c>
      <c r="DS34">
        <v>6.57592062745519</v>
      </c>
      <c r="DT34">
        <v>0.546529609060382</v>
      </c>
      <c r="DU34">
        <v>0</v>
      </c>
      <c r="DV34">
        <v>-6.50143096774194</v>
      </c>
      <c r="DW34">
        <v>-8.08026241935483</v>
      </c>
      <c r="DX34">
        <v>0.682177029678986</v>
      </c>
      <c r="DY34">
        <v>0</v>
      </c>
      <c r="DZ34">
        <v>3.32209258064516</v>
      </c>
      <c r="EA34">
        <v>0.709401774193544</v>
      </c>
      <c r="EB34">
        <v>0.0529228785801683</v>
      </c>
      <c r="EC34">
        <v>0</v>
      </c>
      <c r="ED34">
        <v>0</v>
      </c>
      <c r="EE34">
        <v>3</v>
      </c>
      <c r="EF34" t="s">
        <v>296</v>
      </c>
      <c r="EG34">
        <v>100</v>
      </c>
      <c r="EH34">
        <v>100</v>
      </c>
      <c r="EI34">
        <v>2.025</v>
      </c>
      <c r="EJ34">
        <v>0.0191</v>
      </c>
      <c r="EK34">
        <v>2.02447619047626</v>
      </c>
      <c r="EL34">
        <v>0</v>
      </c>
      <c r="EM34">
        <v>0</v>
      </c>
      <c r="EN34">
        <v>0</v>
      </c>
      <c r="EO34">
        <v>0.0191250000000025</v>
      </c>
      <c r="EP34">
        <v>0</v>
      </c>
      <c r="EQ34">
        <v>0</v>
      </c>
      <c r="ER34">
        <v>0</v>
      </c>
      <c r="ES34">
        <v>-1</v>
      </c>
      <c r="ET34">
        <v>-1</v>
      </c>
      <c r="EU34">
        <v>-1</v>
      </c>
      <c r="EV34">
        <v>-1</v>
      </c>
      <c r="EW34">
        <v>9.9</v>
      </c>
      <c r="EX34">
        <v>10.2</v>
      </c>
      <c r="EY34">
        <v>2</v>
      </c>
      <c r="EZ34">
        <v>469.074</v>
      </c>
      <c r="FA34">
        <v>511.437</v>
      </c>
      <c r="FB34">
        <v>35.9624</v>
      </c>
      <c r="FC34">
        <v>34.0013</v>
      </c>
      <c r="FD34">
        <v>30.0004</v>
      </c>
      <c r="FE34">
        <v>33.5649</v>
      </c>
      <c r="FF34">
        <v>33.6259</v>
      </c>
      <c r="FG34">
        <v>19.8393</v>
      </c>
      <c r="FH34">
        <v>0</v>
      </c>
      <c r="FI34">
        <v>100</v>
      </c>
      <c r="FJ34">
        <v>-999.9</v>
      </c>
      <c r="FK34">
        <v>400</v>
      </c>
      <c r="FL34">
        <v>30.5818</v>
      </c>
      <c r="FM34">
        <v>101.097</v>
      </c>
      <c r="FN34">
        <v>100.553</v>
      </c>
    </row>
    <row r="35" spans="1:170">
      <c r="A35">
        <v>19</v>
      </c>
      <c r="B35">
        <v>1604010453.5</v>
      </c>
      <c r="C35">
        <v>2293</v>
      </c>
      <c r="D35" t="s">
        <v>378</v>
      </c>
      <c r="E35" t="s">
        <v>379</v>
      </c>
      <c r="F35" t="s">
        <v>380</v>
      </c>
      <c r="G35" t="s">
        <v>285</v>
      </c>
      <c r="H35">
        <v>1604010445.75</v>
      </c>
      <c r="I35">
        <f>BW35*AG35*(BS35-BT35)/(100*BL35*(1000-AG35*BS35))</f>
        <v>0</v>
      </c>
      <c r="J35">
        <f>BW35*AG35*(BR35-BQ35*(1000-AG35*BT35)/(1000-AG35*BS35))/(100*BL35)</f>
        <v>0</v>
      </c>
      <c r="K35">
        <f>BQ35 - IF(AG35&gt;1, J35*BL35*100.0/(AI35*CE35), 0)</f>
        <v>0</v>
      </c>
      <c r="L35">
        <f>((R35-I35/2)*K35-J35)/(R35+I35/2)</f>
        <v>0</v>
      </c>
      <c r="M35">
        <f>L35*(BX35+BY35)/1000.0</f>
        <v>0</v>
      </c>
      <c r="N35">
        <f>(BQ35 - IF(AG35&gt;1, J35*BL35*100.0/(AI35*CE35), 0))*(BX35+BY35)/1000.0</f>
        <v>0</v>
      </c>
      <c r="O35">
        <f>2.0/((1/Q35-1/P35)+SIGN(Q35)*SQRT((1/Q35-1/P35)*(1/Q35-1/P35) + 4*BM35/((BM35+1)*(BM35+1))*(2*1/Q35*1/P35-1/P35*1/P35)))</f>
        <v>0</v>
      </c>
      <c r="P35">
        <f>IF(LEFT(BN35,1)&lt;&gt;"0",IF(LEFT(BN35,1)="1",3.0,BO35),$D$5+$E$5*(CE35*BX35/($K$5*1000))+$F$5*(CE35*BX35/($K$5*1000))*MAX(MIN(BL35,$J$5),$I$5)*MAX(MIN(BL35,$J$5),$I$5)+$G$5*MAX(MIN(BL35,$J$5),$I$5)*(CE35*BX35/($K$5*1000))+$H$5*(CE35*BX35/($K$5*1000))*(CE35*BX35/($K$5*1000)))</f>
        <v>0</v>
      </c>
      <c r="Q35">
        <f>I35*(1000-(1000*0.61365*exp(17.502*U35/(240.97+U35))/(BX35+BY35)+BS35)/2)/(1000*0.61365*exp(17.502*U35/(240.97+U35))/(BX35+BY35)-BS35)</f>
        <v>0</v>
      </c>
      <c r="R35">
        <f>1/((BM35+1)/(O35/1.6)+1/(P35/1.37)) + BM35/((BM35+1)/(O35/1.6) + BM35/(P35/1.37))</f>
        <v>0</v>
      </c>
      <c r="S35">
        <f>(BI35*BK35)</f>
        <v>0</v>
      </c>
      <c r="T35">
        <f>(BZ35+(S35+2*0.95*5.67E-8*(((BZ35+$B$7)+273)^4-(BZ35+273)^4)-44100*I35)/(1.84*29.3*P35+8*0.95*5.67E-8*(BZ35+273)^3))</f>
        <v>0</v>
      </c>
      <c r="U35">
        <f>($C$7*CA35+$D$7*CB35+$E$7*T35)</f>
        <v>0</v>
      </c>
      <c r="V35">
        <f>0.61365*exp(17.502*U35/(240.97+U35))</f>
        <v>0</v>
      </c>
      <c r="W35">
        <f>(X35/Y35*100)</f>
        <v>0</v>
      </c>
      <c r="X35">
        <f>BS35*(BX35+BY35)/1000</f>
        <v>0</v>
      </c>
      <c r="Y35">
        <f>0.61365*exp(17.502*BZ35/(240.97+BZ35))</f>
        <v>0</v>
      </c>
      <c r="Z35">
        <f>(V35-BS35*(BX35+BY35)/1000)</f>
        <v>0</v>
      </c>
      <c r="AA35">
        <f>(-I35*44100)</f>
        <v>0</v>
      </c>
      <c r="AB35">
        <f>2*29.3*P35*0.92*(BZ35-U35)</f>
        <v>0</v>
      </c>
      <c r="AC35">
        <f>2*0.95*5.67E-8*(((BZ35+$B$7)+273)^4-(U35+273)^4)</f>
        <v>0</v>
      </c>
      <c r="AD35">
        <f>S35+AC35+AA35+AB35</f>
        <v>0</v>
      </c>
      <c r="AE35">
        <v>0</v>
      </c>
      <c r="AF35">
        <v>0</v>
      </c>
      <c r="AG35">
        <f>IF(AE35*$H$13&gt;=AI35,1.0,(AI35/(AI35-AE35*$H$13)))</f>
        <v>0</v>
      </c>
      <c r="AH35">
        <f>(AG35-1)*100</f>
        <v>0</v>
      </c>
      <c r="AI35">
        <f>MAX(0,($B$13+$C$13*CE35)/(1+$D$13*CE35)*BX35/(BZ35+273)*$E$13)</f>
        <v>0</v>
      </c>
      <c r="AJ35" t="s">
        <v>286</v>
      </c>
      <c r="AK35">
        <v>715.476923076923</v>
      </c>
      <c r="AL35">
        <v>3262.08</v>
      </c>
      <c r="AM35">
        <f>AL35-AK35</f>
        <v>0</v>
      </c>
      <c r="AN35">
        <f>AM35/AL35</f>
        <v>0</v>
      </c>
      <c r="AO35">
        <v>-0.577747479816223</v>
      </c>
      <c r="AP35" t="s">
        <v>381</v>
      </c>
      <c r="AQ35">
        <v>618.175730769231</v>
      </c>
      <c r="AR35">
        <v>4.64</v>
      </c>
      <c r="AS35">
        <f>1-AQ35/AR35</f>
        <v>0</v>
      </c>
      <c r="AT35">
        <v>0.5</v>
      </c>
      <c r="AU35">
        <f>BI35</f>
        <v>0</v>
      </c>
      <c r="AV35">
        <f>J35</f>
        <v>0</v>
      </c>
      <c r="AW35">
        <f>AS35*AT35*AU35</f>
        <v>0</v>
      </c>
      <c r="AX35">
        <f>BC35/AR35</f>
        <v>0</v>
      </c>
      <c r="AY35">
        <f>(AV35-AO35)/AU35</f>
        <v>0</v>
      </c>
      <c r="AZ35">
        <f>(AL35-AR35)/AR35</f>
        <v>0</v>
      </c>
      <c r="BA35" t="s">
        <v>382</v>
      </c>
      <c r="BB35">
        <v>0.85</v>
      </c>
      <c r="BC35">
        <f>AR35-BB35</f>
        <v>0</v>
      </c>
      <c r="BD35">
        <f>(AR35-AQ35)/(AR35-BB35)</f>
        <v>0</v>
      </c>
      <c r="BE35">
        <f>(AL35-AR35)/(AL35-BB35)</f>
        <v>0</v>
      </c>
      <c r="BF35">
        <f>(AR35-AQ35)/(AR35-AK35)</f>
        <v>0</v>
      </c>
      <c r="BG35">
        <f>(AL35-AR35)/(AL35-AK35)</f>
        <v>0</v>
      </c>
      <c r="BH35">
        <f>$B$11*CF35+$C$11*CG35+$F$11*CH35*(1-CK35)</f>
        <v>0</v>
      </c>
      <c r="BI35">
        <f>BH35*BJ35</f>
        <v>0</v>
      </c>
      <c r="BJ35">
        <f>($B$11*$D$9+$C$11*$D$9+$F$11*((CU35+CM35)/MAX(CU35+CM35+CV35, 0.1)*$I$9+CV35/MAX(CU35+CM35+CV35, 0.1)*$J$9))/($B$11+$C$11+$F$11)</f>
        <v>0</v>
      </c>
      <c r="BK35">
        <f>($B$11*$K$9+$C$11*$K$9+$F$11*((CU35+CM35)/MAX(CU35+CM35+CV35, 0.1)*$P$9+CV35/MAX(CU35+CM35+CV35, 0.1)*$Q$9))/($B$11+$C$11+$F$11)</f>
        <v>0</v>
      </c>
      <c r="BL35">
        <v>6</v>
      </c>
      <c r="BM35">
        <v>0.5</v>
      </c>
      <c r="BN35" t="s">
        <v>289</v>
      </c>
      <c r="BO35">
        <v>2</v>
      </c>
      <c r="BP35">
        <v>1604010445.75</v>
      </c>
      <c r="BQ35">
        <v>390.1007</v>
      </c>
      <c r="BR35">
        <v>399.6018</v>
      </c>
      <c r="BS35">
        <v>17.2731033333333</v>
      </c>
      <c r="BT35">
        <v>13.07273</v>
      </c>
      <c r="BU35">
        <v>388.076166666667</v>
      </c>
      <c r="BV35">
        <v>17.2539866666667</v>
      </c>
      <c r="BW35">
        <v>500.027633333333</v>
      </c>
      <c r="BX35">
        <v>101.446</v>
      </c>
      <c r="BY35">
        <v>0.0513142566666667</v>
      </c>
      <c r="BZ35">
        <v>37.04773</v>
      </c>
      <c r="CA35">
        <v>36.7949366666667</v>
      </c>
      <c r="CB35">
        <v>999.9</v>
      </c>
      <c r="CC35">
        <v>0</v>
      </c>
      <c r="CD35">
        <v>0</v>
      </c>
      <c r="CE35">
        <v>9997.792</v>
      </c>
      <c r="CF35">
        <v>0</v>
      </c>
      <c r="CG35">
        <v>263.668766666667</v>
      </c>
      <c r="CH35">
        <v>1299.982</v>
      </c>
      <c r="CI35">
        <v>0.899992666666667</v>
      </c>
      <c r="CJ35">
        <v>0.100007333333333</v>
      </c>
      <c r="CK35">
        <v>0</v>
      </c>
      <c r="CL35">
        <v>618.258766666666</v>
      </c>
      <c r="CM35">
        <v>4.99938</v>
      </c>
      <c r="CN35">
        <v>8116.16266666667</v>
      </c>
      <c r="CO35">
        <v>10363.8733333333</v>
      </c>
      <c r="CP35">
        <v>46.625</v>
      </c>
      <c r="CQ35">
        <v>48.312</v>
      </c>
      <c r="CR35">
        <v>47.125</v>
      </c>
      <c r="CS35">
        <v>48.604</v>
      </c>
      <c r="CT35">
        <v>48.9664</v>
      </c>
      <c r="CU35">
        <v>1165.47433333333</v>
      </c>
      <c r="CV35">
        <v>129.509666666667</v>
      </c>
      <c r="CW35">
        <v>0</v>
      </c>
      <c r="CX35">
        <v>108.799999952316</v>
      </c>
      <c r="CY35">
        <v>0</v>
      </c>
      <c r="CZ35">
        <v>618.175730769231</v>
      </c>
      <c r="DA35">
        <v>-12.2788718081263</v>
      </c>
      <c r="DB35">
        <v>-156.716581463707</v>
      </c>
      <c r="DC35">
        <v>8115.44846153846</v>
      </c>
      <c r="DD35">
        <v>15</v>
      </c>
      <c r="DE35">
        <v>1604009751.6</v>
      </c>
      <c r="DF35" t="s">
        <v>355</v>
      </c>
      <c r="DG35">
        <v>1604009751.6</v>
      </c>
      <c r="DH35">
        <v>1604009734.1</v>
      </c>
      <c r="DI35">
        <v>6</v>
      </c>
      <c r="DJ35">
        <v>0.374</v>
      </c>
      <c r="DK35">
        <v>-0.101</v>
      </c>
      <c r="DL35">
        <v>2.024</v>
      </c>
      <c r="DM35">
        <v>0.019</v>
      </c>
      <c r="DN35">
        <v>413</v>
      </c>
      <c r="DO35">
        <v>16</v>
      </c>
      <c r="DP35">
        <v>0.62</v>
      </c>
      <c r="DQ35">
        <v>0.05</v>
      </c>
      <c r="DR35">
        <v>6.49393756015943</v>
      </c>
      <c r="DS35">
        <v>4.22329703801774</v>
      </c>
      <c r="DT35">
        <v>0.345269306428129</v>
      </c>
      <c r="DU35">
        <v>0</v>
      </c>
      <c r="DV35">
        <v>-9.48102225806452</v>
      </c>
      <c r="DW35">
        <v>-4.8944022580645</v>
      </c>
      <c r="DX35">
        <v>0.407745268438042</v>
      </c>
      <c r="DY35">
        <v>0</v>
      </c>
      <c r="DZ35">
        <v>4.20044548387097</v>
      </c>
      <c r="EA35">
        <v>-0.0629409677419336</v>
      </c>
      <c r="EB35">
        <v>0.00588877216990907</v>
      </c>
      <c r="EC35">
        <v>1</v>
      </c>
      <c r="ED35">
        <v>1</v>
      </c>
      <c r="EE35">
        <v>3</v>
      </c>
      <c r="EF35" t="s">
        <v>291</v>
      </c>
      <c r="EG35">
        <v>100</v>
      </c>
      <c r="EH35">
        <v>100</v>
      </c>
      <c r="EI35">
        <v>2.024</v>
      </c>
      <c r="EJ35">
        <v>0.0191</v>
      </c>
      <c r="EK35">
        <v>2.02447619047626</v>
      </c>
      <c r="EL35">
        <v>0</v>
      </c>
      <c r="EM35">
        <v>0</v>
      </c>
      <c r="EN35">
        <v>0</v>
      </c>
      <c r="EO35">
        <v>0.0191250000000025</v>
      </c>
      <c r="EP35">
        <v>0</v>
      </c>
      <c r="EQ35">
        <v>0</v>
      </c>
      <c r="ER35">
        <v>0</v>
      </c>
      <c r="ES35">
        <v>-1</v>
      </c>
      <c r="ET35">
        <v>-1</v>
      </c>
      <c r="EU35">
        <v>-1</v>
      </c>
      <c r="EV35">
        <v>-1</v>
      </c>
      <c r="EW35">
        <v>11.7</v>
      </c>
      <c r="EX35">
        <v>12</v>
      </c>
      <c r="EY35">
        <v>2</v>
      </c>
      <c r="EZ35">
        <v>488.535</v>
      </c>
      <c r="FA35">
        <v>512.847</v>
      </c>
      <c r="FB35">
        <v>36.0525</v>
      </c>
      <c r="FC35">
        <v>34.0452</v>
      </c>
      <c r="FD35">
        <v>30.0001</v>
      </c>
      <c r="FE35">
        <v>33.6052</v>
      </c>
      <c r="FF35">
        <v>33.6677</v>
      </c>
      <c r="FG35">
        <v>19.8412</v>
      </c>
      <c r="FH35">
        <v>0</v>
      </c>
      <c r="FI35">
        <v>100</v>
      </c>
      <c r="FJ35">
        <v>-999.9</v>
      </c>
      <c r="FK35">
        <v>400</v>
      </c>
      <c r="FL35">
        <v>30.5818</v>
      </c>
      <c r="FM35">
        <v>101.089</v>
      </c>
      <c r="FN35">
        <v>100.548</v>
      </c>
    </row>
    <row r="36" spans="1:170">
      <c r="A36">
        <v>20</v>
      </c>
      <c r="B36">
        <v>1604010576</v>
      </c>
      <c r="C36">
        <v>2415.5</v>
      </c>
      <c r="D36" t="s">
        <v>383</v>
      </c>
      <c r="E36" t="s">
        <v>384</v>
      </c>
      <c r="F36" t="s">
        <v>380</v>
      </c>
      <c r="G36" t="s">
        <v>285</v>
      </c>
      <c r="H36">
        <v>1604010568.25</v>
      </c>
      <c r="I36">
        <f>BW36*AG36*(BS36-BT36)/(100*BL36*(1000-AG36*BS36))</f>
        <v>0</v>
      </c>
      <c r="J36">
        <f>BW36*AG36*(BR36-BQ36*(1000-AG36*BT36)/(1000-AG36*BS36))/(100*BL36)</f>
        <v>0</v>
      </c>
      <c r="K36">
        <f>BQ36 - IF(AG36&gt;1, J36*BL36*100.0/(AI36*CE36), 0)</f>
        <v>0</v>
      </c>
      <c r="L36">
        <f>((R36-I36/2)*K36-J36)/(R36+I36/2)</f>
        <v>0</v>
      </c>
      <c r="M36">
        <f>L36*(BX36+BY36)/1000.0</f>
        <v>0</v>
      </c>
      <c r="N36">
        <f>(BQ36 - IF(AG36&gt;1, J36*BL36*100.0/(AI36*CE36), 0))*(BX36+BY36)/1000.0</f>
        <v>0</v>
      </c>
      <c r="O36">
        <f>2.0/((1/Q36-1/P36)+SIGN(Q36)*SQRT((1/Q36-1/P36)*(1/Q36-1/P36) + 4*BM36/((BM36+1)*(BM36+1))*(2*1/Q36*1/P36-1/P36*1/P36)))</f>
        <v>0</v>
      </c>
      <c r="P36">
        <f>IF(LEFT(BN36,1)&lt;&gt;"0",IF(LEFT(BN36,1)="1",3.0,BO36),$D$5+$E$5*(CE36*BX36/($K$5*1000))+$F$5*(CE36*BX36/($K$5*1000))*MAX(MIN(BL36,$J$5),$I$5)*MAX(MIN(BL36,$J$5),$I$5)+$G$5*MAX(MIN(BL36,$J$5),$I$5)*(CE36*BX36/($K$5*1000))+$H$5*(CE36*BX36/($K$5*1000))*(CE36*BX36/($K$5*1000)))</f>
        <v>0</v>
      </c>
      <c r="Q36">
        <f>I36*(1000-(1000*0.61365*exp(17.502*U36/(240.97+U36))/(BX36+BY36)+BS36)/2)/(1000*0.61365*exp(17.502*U36/(240.97+U36))/(BX36+BY36)-BS36)</f>
        <v>0</v>
      </c>
      <c r="R36">
        <f>1/((BM36+1)/(O36/1.6)+1/(P36/1.37)) + BM36/((BM36+1)/(O36/1.6) + BM36/(P36/1.37))</f>
        <v>0</v>
      </c>
      <c r="S36">
        <f>(BI36*BK36)</f>
        <v>0</v>
      </c>
      <c r="T36">
        <f>(BZ36+(S36+2*0.95*5.67E-8*(((BZ36+$B$7)+273)^4-(BZ36+273)^4)-44100*I36)/(1.84*29.3*P36+8*0.95*5.67E-8*(BZ36+273)^3))</f>
        <v>0</v>
      </c>
      <c r="U36">
        <f>($C$7*CA36+$D$7*CB36+$E$7*T36)</f>
        <v>0</v>
      </c>
      <c r="V36">
        <f>0.61365*exp(17.502*U36/(240.97+U36))</f>
        <v>0</v>
      </c>
      <c r="W36">
        <f>(X36/Y36*100)</f>
        <v>0</v>
      </c>
      <c r="X36">
        <f>BS36*(BX36+BY36)/1000</f>
        <v>0</v>
      </c>
      <c r="Y36">
        <f>0.61365*exp(17.502*BZ36/(240.97+BZ36))</f>
        <v>0</v>
      </c>
      <c r="Z36">
        <f>(V36-BS36*(BX36+BY36)/1000)</f>
        <v>0</v>
      </c>
      <c r="AA36">
        <f>(-I36*44100)</f>
        <v>0</v>
      </c>
      <c r="AB36">
        <f>2*29.3*P36*0.92*(BZ36-U36)</f>
        <v>0</v>
      </c>
      <c r="AC36">
        <f>2*0.95*5.67E-8*(((BZ36+$B$7)+273)^4-(U36+273)^4)</f>
        <v>0</v>
      </c>
      <c r="AD36">
        <f>S36+AC36+AA36+AB36</f>
        <v>0</v>
      </c>
      <c r="AE36">
        <v>1</v>
      </c>
      <c r="AF36">
        <v>0</v>
      </c>
      <c r="AG36">
        <f>IF(AE36*$H$13&gt;=AI36,1.0,(AI36/(AI36-AE36*$H$13)))</f>
        <v>0</v>
      </c>
      <c r="AH36">
        <f>(AG36-1)*100</f>
        <v>0</v>
      </c>
      <c r="AI36">
        <f>MAX(0,($B$13+$C$13*CE36)/(1+$D$13*CE36)*BX36/(BZ36+273)*$E$13)</f>
        <v>0</v>
      </c>
      <c r="AJ36" t="s">
        <v>286</v>
      </c>
      <c r="AK36">
        <v>715.476923076923</v>
      </c>
      <c r="AL36">
        <v>3262.08</v>
      </c>
      <c r="AM36">
        <f>AL36-AK36</f>
        <v>0</v>
      </c>
      <c r="AN36">
        <f>AM36/AL36</f>
        <v>0</v>
      </c>
      <c r="AO36">
        <v>-0.577747479816223</v>
      </c>
      <c r="AP36" t="s">
        <v>385</v>
      </c>
      <c r="AQ36">
        <v>753.542269230769</v>
      </c>
      <c r="AR36">
        <v>0.29</v>
      </c>
      <c r="AS36">
        <f>1-AQ36/AR36</f>
        <v>0</v>
      </c>
      <c r="AT36">
        <v>0.5</v>
      </c>
      <c r="AU36">
        <f>BI36</f>
        <v>0</v>
      </c>
      <c r="AV36">
        <f>J36</f>
        <v>0</v>
      </c>
      <c r="AW36">
        <f>AS36*AT36*AU36</f>
        <v>0</v>
      </c>
      <c r="AX36">
        <f>BC36/AR36</f>
        <v>0</v>
      </c>
      <c r="AY36">
        <f>(AV36-AO36)/AU36</f>
        <v>0</v>
      </c>
      <c r="AZ36">
        <f>(AL36-AR36)/AR36</f>
        <v>0</v>
      </c>
      <c r="BA36" t="s">
        <v>386</v>
      </c>
      <c r="BB36">
        <v>-0.05</v>
      </c>
      <c r="BC36">
        <f>AR36-BB36</f>
        <v>0</v>
      </c>
      <c r="BD36">
        <f>(AR36-AQ36)/(AR36-BB36)</f>
        <v>0</v>
      </c>
      <c r="BE36">
        <f>(AL36-AR36)/(AL36-BB36)</f>
        <v>0</v>
      </c>
      <c r="BF36">
        <f>(AR36-AQ36)/(AR36-AK36)</f>
        <v>0</v>
      </c>
      <c r="BG36">
        <f>(AL36-AR36)/(AL36-AK36)</f>
        <v>0</v>
      </c>
      <c r="BH36">
        <f>$B$11*CF36+$C$11*CG36+$F$11*CH36*(1-CK36)</f>
        <v>0</v>
      </c>
      <c r="BI36">
        <f>BH36*BJ36</f>
        <v>0</v>
      </c>
      <c r="BJ36">
        <f>($B$11*$D$9+$C$11*$D$9+$F$11*((CU36+CM36)/MAX(CU36+CM36+CV36, 0.1)*$I$9+CV36/MAX(CU36+CM36+CV36, 0.1)*$J$9))/($B$11+$C$11+$F$11)</f>
        <v>0</v>
      </c>
      <c r="BK36">
        <f>($B$11*$K$9+$C$11*$K$9+$F$11*((CU36+CM36)/MAX(CU36+CM36+CV36, 0.1)*$P$9+CV36/MAX(CU36+CM36+CV36, 0.1)*$Q$9))/($B$11+$C$11+$F$11)</f>
        <v>0</v>
      </c>
      <c r="BL36">
        <v>6</v>
      </c>
      <c r="BM36">
        <v>0.5</v>
      </c>
      <c r="BN36" t="s">
        <v>289</v>
      </c>
      <c r="BO36">
        <v>2</v>
      </c>
      <c r="BP36">
        <v>1604010568.25</v>
      </c>
      <c r="BQ36">
        <v>393.301766666667</v>
      </c>
      <c r="BR36">
        <v>399.961466666667</v>
      </c>
      <c r="BS36">
        <v>15.4693133333333</v>
      </c>
      <c r="BT36">
        <v>12.4186533333333</v>
      </c>
      <c r="BU36">
        <v>391.277166666667</v>
      </c>
      <c r="BV36">
        <v>15.4502</v>
      </c>
      <c r="BW36">
        <v>499.991733333333</v>
      </c>
      <c r="BX36">
        <v>101.443266666667</v>
      </c>
      <c r="BY36">
        <v>0.0514234933333333</v>
      </c>
      <c r="BZ36">
        <v>37.1366033333333</v>
      </c>
      <c r="CA36">
        <v>36.94366</v>
      </c>
      <c r="CB36">
        <v>999.9</v>
      </c>
      <c r="CC36">
        <v>0</v>
      </c>
      <c r="CD36">
        <v>0</v>
      </c>
      <c r="CE36">
        <v>9999.484</v>
      </c>
      <c r="CF36">
        <v>0</v>
      </c>
      <c r="CG36">
        <v>278.372733333333</v>
      </c>
      <c r="CH36">
        <v>1300.03566666667</v>
      </c>
      <c r="CI36">
        <v>0.8999943</v>
      </c>
      <c r="CJ36">
        <v>0.100005666666667</v>
      </c>
      <c r="CK36">
        <v>0</v>
      </c>
      <c r="CL36">
        <v>754.916333333333</v>
      </c>
      <c r="CM36">
        <v>4.99938</v>
      </c>
      <c r="CN36">
        <v>9844.08333333333</v>
      </c>
      <c r="CO36">
        <v>10364.2866666667</v>
      </c>
      <c r="CP36">
        <v>46.687</v>
      </c>
      <c r="CQ36">
        <v>48.437</v>
      </c>
      <c r="CR36">
        <v>47.1996</v>
      </c>
      <c r="CS36">
        <v>48.687</v>
      </c>
      <c r="CT36">
        <v>49.0496</v>
      </c>
      <c r="CU36">
        <v>1165.52466666667</v>
      </c>
      <c r="CV36">
        <v>129.511666666667</v>
      </c>
      <c r="CW36">
        <v>0</v>
      </c>
      <c r="CX36">
        <v>121.900000095367</v>
      </c>
      <c r="CY36">
        <v>0</v>
      </c>
      <c r="CZ36">
        <v>753.542269230769</v>
      </c>
      <c r="DA36">
        <v>-169.92119655281</v>
      </c>
      <c r="DB36">
        <v>-2122.4157260089</v>
      </c>
      <c r="DC36">
        <v>9826.86846153846</v>
      </c>
      <c r="DD36">
        <v>15</v>
      </c>
      <c r="DE36">
        <v>1604009751.6</v>
      </c>
      <c r="DF36" t="s">
        <v>355</v>
      </c>
      <c r="DG36">
        <v>1604009751.6</v>
      </c>
      <c r="DH36">
        <v>1604009734.1</v>
      </c>
      <c r="DI36">
        <v>6</v>
      </c>
      <c r="DJ36">
        <v>0.374</v>
      </c>
      <c r="DK36">
        <v>-0.101</v>
      </c>
      <c r="DL36">
        <v>2.024</v>
      </c>
      <c r="DM36">
        <v>0.019</v>
      </c>
      <c r="DN36">
        <v>413</v>
      </c>
      <c r="DO36">
        <v>16</v>
      </c>
      <c r="DP36">
        <v>0.62</v>
      </c>
      <c r="DQ36">
        <v>0.05</v>
      </c>
      <c r="DR36">
        <v>4.55467381533134</v>
      </c>
      <c r="DS36">
        <v>-1.35815274825765</v>
      </c>
      <c r="DT36">
        <v>0.111542328609336</v>
      </c>
      <c r="DU36">
        <v>0</v>
      </c>
      <c r="DV36">
        <v>-6.67692032258065</v>
      </c>
      <c r="DW36">
        <v>1.75893967741938</v>
      </c>
      <c r="DX36">
        <v>0.146381991653827</v>
      </c>
      <c r="DY36">
        <v>0</v>
      </c>
      <c r="DZ36">
        <v>3.05338870967742</v>
      </c>
      <c r="EA36">
        <v>-0.241895806451612</v>
      </c>
      <c r="EB36">
        <v>0.0188150447252322</v>
      </c>
      <c r="EC36">
        <v>0</v>
      </c>
      <c r="ED36">
        <v>0</v>
      </c>
      <c r="EE36">
        <v>3</v>
      </c>
      <c r="EF36" t="s">
        <v>296</v>
      </c>
      <c r="EG36">
        <v>100</v>
      </c>
      <c r="EH36">
        <v>100</v>
      </c>
      <c r="EI36">
        <v>2.025</v>
      </c>
      <c r="EJ36">
        <v>0.0191</v>
      </c>
      <c r="EK36">
        <v>2.02447619047626</v>
      </c>
      <c r="EL36">
        <v>0</v>
      </c>
      <c r="EM36">
        <v>0</v>
      </c>
      <c r="EN36">
        <v>0</v>
      </c>
      <c r="EO36">
        <v>0.0191250000000025</v>
      </c>
      <c r="EP36">
        <v>0</v>
      </c>
      <c r="EQ36">
        <v>0</v>
      </c>
      <c r="ER36">
        <v>0</v>
      </c>
      <c r="ES36">
        <v>-1</v>
      </c>
      <c r="ET36">
        <v>-1</v>
      </c>
      <c r="EU36">
        <v>-1</v>
      </c>
      <c r="EV36">
        <v>-1</v>
      </c>
      <c r="EW36">
        <v>13.7</v>
      </c>
      <c r="EX36">
        <v>14</v>
      </c>
      <c r="EY36">
        <v>2</v>
      </c>
      <c r="EZ36">
        <v>480.901</v>
      </c>
      <c r="FA36">
        <v>511.386</v>
      </c>
      <c r="FB36">
        <v>36.1503</v>
      </c>
      <c r="FC36">
        <v>34.0786</v>
      </c>
      <c r="FD36">
        <v>30.0001</v>
      </c>
      <c r="FE36">
        <v>33.6416</v>
      </c>
      <c r="FF36">
        <v>33.703</v>
      </c>
      <c r="FG36">
        <v>19.8398</v>
      </c>
      <c r="FH36">
        <v>0</v>
      </c>
      <c r="FI36">
        <v>100</v>
      </c>
      <c r="FJ36">
        <v>-999.9</v>
      </c>
      <c r="FK36">
        <v>400</v>
      </c>
      <c r="FL36">
        <v>30.5818</v>
      </c>
      <c r="FM36">
        <v>101.086</v>
      </c>
      <c r="FN36">
        <v>100.545</v>
      </c>
    </row>
    <row r="37" spans="1:170">
      <c r="A37">
        <v>21</v>
      </c>
      <c r="B37">
        <v>1604010701.5</v>
      </c>
      <c r="C37">
        <v>2541</v>
      </c>
      <c r="D37" t="s">
        <v>387</v>
      </c>
      <c r="E37" t="s">
        <v>388</v>
      </c>
      <c r="F37" t="s">
        <v>389</v>
      </c>
      <c r="G37" t="s">
        <v>341</v>
      </c>
      <c r="H37">
        <v>1604010693.75</v>
      </c>
      <c r="I37">
        <f>BW37*AG37*(BS37-BT37)/(100*BL37*(1000-AG37*BS37))</f>
        <v>0</v>
      </c>
      <c r="J37">
        <f>BW37*AG37*(BR37-BQ37*(1000-AG37*BT37)/(1000-AG37*BS37))/(100*BL37)</f>
        <v>0</v>
      </c>
      <c r="K37">
        <f>BQ37 - IF(AG37&gt;1, J37*BL37*100.0/(AI37*CE37), 0)</f>
        <v>0</v>
      </c>
      <c r="L37">
        <f>((R37-I37/2)*K37-J37)/(R37+I37/2)</f>
        <v>0</v>
      </c>
      <c r="M37">
        <f>L37*(BX37+BY37)/1000.0</f>
        <v>0</v>
      </c>
      <c r="N37">
        <f>(BQ37 - IF(AG37&gt;1, J37*BL37*100.0/(AI37*CE37), 0))*(BX37+BY37)/1000.0</f>
        <v>0</v>
      </c>
      <c r="O37">
        <f>2.0/((1/Q37-1/P37)+SIGN(Q37)*SQRT((1/Q37-1/P37)*(1/Q37-1/P37) + 4*BM37/((BM37+1)*(BM37+1))*(2*1/Q37*1/P37-1/P37*1/P37)))</f>
        <v>0</v>
      </c>
      <c r="P37">
        <f>IF(LEFT(BN37,1)&lt;&gt;"0",IF(LEFT(BN37,1)="1",3.0,BO37),$D$5+$E$5*(CE37*BX37/($K$5*1000))+$F$5*(CE37*BX37/($K$5*1000))*MAX(MIN(BL37,$J$5),$I$5)*MAX(MIN(BL37,$J$5),$I$5)+$G$5*MAX(MIN(BL37,$J$5),$I$5)*(CE37*BX37/($K$5*1000))+$H$5*(CE37*BX37/($K$5*1000))*(CE37*BX37/($K$5*1000)))</f>
        <v>0</v>
      </c>
      <c r="Q37">
        <f>I37*(1000-(1000*0.61365*exp(17.502*U37/(240.97+U37))/(BX37+BY37)+BS37)/2)/(1000*0.61365*exp(17.502*U37/(240.97+U37))/(BX37+BY37)-BS37)</f>
        <v>0</v>
      </c>
      <c r="R37">
        <f>1/((BM37+1)/(O37/1.6)+1/(P37/1.37)) + BM37/((BM37+1)/(O37/1.6) + BM37/(P37/1.37))</f>
        <v>0</v>
      </c>
      <c r="S37">
        <f>(BI37*BK37)</f>
        <v>0</v>
      </c>
      <c r="T37">
        <f>(BZ37+(S37+2*0.95*5.67E-8*(((BZ37+$B$7)+273)^4-(BZ37+273)^4)-44100*I37)/(1.84*29.3*P37+8*0.95*5.67E-8*(BZ37+273)^3))</f>
        <v>0</v>
      </c>
      <c r="U37">
        <f>($C$7*CA37+$D$7*CB37+$E$7*T37)</f>
        <v>0</v>
      </c>
      <c r="V37">
        <f>0.61365*exp(17.502*U37/(240.97+U37))</f>
        <v>0</v>
      </c>
      <c r="W37">
        <f>(X37/Y37*100)</f>
        <v>0</v>
      </c>
      <c r="X37">
        <f>BS37*(BX37+BY37)/1000</f>
        <v>0</v>
      </c>
      <c r="Y37">
        <f>0.61365*exp(17.502*BZ37/(240.97+BZ37))</f>
        <v>0</v>
      </c>
      <c r="Z37">
        <f>(V37-BS37*(BX37+BY37)/1000)</f>
        <v>0</v>
      </c>
      <c r="AA37">
        <f>(-I37*44100)</f>
        <v>0</v>
      </c>
      <c r="AB37">
        <f>2*29.3*P37*0.92*(BZ37-U37)</f>
        <v>0</v>
      </c>
      <c r="AC37">
        <f>2*0.95*5.67E-8*(((BZ37+$B$7)+273)^4-(U37+273)^4)</f>
        <v>0</v>
      </c>
      <c r="AD37">
        <f>S37+AC37+AA37+AB37</f>
        <v>0</v>
      </c>
      <c r="AE37">
        <v>8</v>
      </c>
      <c r="AF37">
        <v>2</v>
      </c>
      <c r="AG37">
        <f>IF(AE37*$H$13&gt;=AI37,1.0,(AI37/(AI37-AE37*$H$13)))</f>
        <v>0</v>
      </c>
      <c r="AH37">
        <f>(AG37-1)*100</f>
        <v>0</v>
      </c>
      <c r="AI37">
        <f>MAX(0,($B$13+$C$13*CE37)/(1+$D$13*CE37)*BX37/(BZ37+273)*$E$13)</f>
        <v>0</v>
      </c>
      <c r="AJ37" t="s">
        <v>286</v>
      </c>
      <c r="AK37">
        <v>715.476923076923</v>
      </c>
      <c r="AL37">
        <v>3262.08</v>
      </c>
      <c r="AM37">
        <f>AL37-AK37</f>
        <v>0</v>
      </c>
      <c r="AN37">
        <f>AM37/AL37</f>
        <v>0</v>
      </c>
      <c r="AO37">
        <v>-0.577747479816223</v>
      </c>
      <c r="AP37" t="s">
        <v>390</v>
      </c>
      <c r="AQ37">
        <v>778.729615384615</v>
      </c>
      <c r="AR37">
        <v>951.26</v>
      </c>
      <c r="AS37">
        <f>1-AQ37/AR37</f>
        <v>0</v>
      </c>
      <c r="AT37">
        <v>0.5</v>
      </c>
      <c r="AU37">
        <f>BI37</f>
        <v>0</v>
      </c>
      <c r="AV37">
        <f>J37</f>
        <v>0</v>
      </c>
      <c r="AW37">
        <f>AS37*AT37*AU37</f>
        <v>0</v>
      </c>
      <c r="AX37">
        <f>BC37/AR37</f>
        <v>0</v>
      </c>
      <c r="AY37">
        <f>(AV37-AO37)/AU37</f>
        <v>0</v>
      </c>
      <c r="AZ37">
        <f>(AL37-AR37)/AR37</f>
        <v>0</v>
      </c>
      <c r="BA37" t="s">
        <v>391</v>
      </c>
      <c r="BB37">
        <v>0.59</v>
      </c>
      <c r="BC37">
        <f>AR37-BB37</f>
        <v>0</v>
      </c>
      <c r="BD37">
        <f>(AR37-AQ37)/(AR37-BB37)</f>
        <v>0</v>
      </c>
      <c r="BE37">
        <f>(AL37-AR37)/(AL37-BB37)</f>
        <v>0</v>
      </c>
      <c r="BF37">
        <f>(AR37-AQ37)/(AR37-AK37)</f>
        <v>0</v>
      </c>
      <c r="BG37">
        <f>(AL37-AR37)/(AL37-AK37)</f>
        <v>0</v>
      </c>
      <c r="BH37">
        <f>$B$11*CF37+$C$11*CG37+$F$11*CH37*(1-CK37)</f>
        <v>0</v>
      </c>
      <c r="BI37">
        <f>BH37*BJ37</f>
        <v>0</v>
      </c>
      <c r="BJ37">
        <f>($B$11*$D$9+$C$11*$D$9+$F$11*((CU37+CM37)/MAX(CU37+CM37+CV37, 0.1)*$I$9+CV37/MAX(CU37+CM37+CV37, 0.1)*$J$9))/($B$11+$C$11+$F$11)</f>
        <v>0</v>
      </c>
      <c r="BK37">
        <f>($B$11*$K$9+$C$11*$K$9+$F$11*((CU37+CM37)/MAX(CU37+CM37+CV37, 0.1)*$P$9+CV37/MAX(CU37+CM37+CV37, 0.1)*$Q$9))/($B$11+$C$11+$F$11)</f>
        <v>0</v>
      </c>
      <c r="BL37">
        <v>6</v>
      </c>
      <c r="BM37">
        <v>0.5</v>
      </c>
      <c r="BN37" t="s">
        <v>289</v>
      </c>
      <c r="BO37">
        <v>2</v>
      </c>
      <c r="BP37">
        <v>1604010693.75</v>
      </c>
      <c r="BQ37">
        <v>392.2986</v>
      </c>
      <c r="BR37">
        <v>401.5929</v>
      </c>
      <c r="BS37">
        <v>15.1331366666667</v>
      </c>
      <c r="BT37">
        <v>11.7145</v>
      </c>
      <c r="BU37">
        <v>390.274066666667</v>
      </c>
      <c r="BV37">
        <v>15.11402</v>
      </c>
      <c r="BW37">
        <v>499.9646</v>
      </c>
      <c r="BX37">
        <v>101.439133333333</v>
      </c>
      <c r="BY37">
        <v>0.05027653</v>
      </c>
      <c r="BZ37">
        <v>37.2397466666667</v>
      </c>
      <c r="CA37">
        <v>36.95086</v>
      </c>
      <c r="CB37">
        <v>999.9</v>
      </c>
      <c r="CC37">
        <v>0</v>
      </c>
      <c r="CD37">
        <v>0</v>
      </c>
      <c r="CE37">
        <v>9989.56666666667</v>
      </c>
      <c r="CF37">
        <v>0</v>
      </c>
      <c r="CG37">
        <v>216.763533333333</v>
      </c>
      <c r="CH37">
        <v>1300.012</v>
      </c>
      <c r="CI37">
        <v>0.8999995</v>
      </c>
      <c r="CJ37">
        <v>0.100000493333333</v>
      </c>
      <c r="CK37">
        <v>0</v>
      </c>
      <c r="CL37">
        <v>778.728266666666</v>
      </c>
      <c r="CM37">
        <v>4.99938</v>
      </c>
      <c r="CN37">
        <v>10307.0833333333</v>
      </c>
      <c r="CO37">
        <v>10364.12</v>
      </c>
      <c r="CP37">
        <v>46.75</v>
      </c>
      <c r="CQ37">
        <v>48.4916</v>
      </c>
      <c r="CR37">
        <v>47.25</v>
      </c>
      <c r="CS37">
        <v>48.75</v>
      </c>
      <c r="CT37">
        <v>49.0704</v>
      </c>
      <c r="CU37">
        <v>1165.509</v>
      </c>
      <c r="CV37">
        <v>129.503</v>
      </c>
      <c r="CW37">
        <v>0</v>
      </c>
      <c r="CX37">
        <v>124.400000095367</v>
      </c>
      <c r="CY37">
        <v>0</v>
      </c>
      <c r="CZ37">
        <v>778.729615384615</v>
      </c>
      <c r="DA37">
        <v>-146.179350418945</v>
      </c>
      <c r="DB37">
        <v>-1895.82564086543</v>
      </c>
      <c r="DC37">
        <v>10307.0115384615</v>
      </c>
      <c r="DD37">
        <v>15</v>
      </c>
      <c r="DE37">
        <v>1604009751.6</v>
      </c>
      <c r="DF37" t="s">
        <v>355</v>
      </c>
      <c r="DG37">
        <v>1604009751.6</v>
      </c>
      <c r="DH37">
        <v>1604009734.1</v>
      </c>
      <c r="DI37">
        <v>6</v>
      </c>
      <c r="DJ37">
        <v>0.374</v>
      </c>
      <c r="DK37">
        <v>-0.101</v>
      </c>
      <c r="DL37">
        <v>2.024</v>
      </c>
      <c r="DM37">
        <v>0.019</v>
      </c>
      <c r="DN37">
        <v>413</v>
      </c>
      <c r="DO37">
        <v>16</v>
      </c>
      <c r="DP37">
        <v>0.62</v>
      </c>
      <c r="DQ37">
        <v>0.05</v>
      </c>
      <c r="DR37">
        <v>6.67675418799695</v>
      </c>
      <c r="DS37">
        <v>6.72454610468659</v>
      </c>
      <c r="DT37">
        <v>1.42895096682346</v>
      </c>
      <c r="DU37">
        <v>0</v>
      </c>
      <c r="DV37">
        <v>-9.26710870967742</v>
      </c>
      <c r="DW37">
        <v>-4.27194483870967</v>
      </c>
      <c r="DX37">
        <v>1.8653062990535</v>
      </c>
      <c r="DY37">
        <v>0</v>
      </c>
      <c r="DZ37">
        <v>3.4189435483871</v>
      </c>
      <c r="EA37">
        <v>-0.146278548387106</v>
      </c>
      <c r="EB37">
        <v>0.0115640643453391</v>
      </c>
      <c r="EC37">
        <v>1</v>
      </c>
      <c r="ED37">
        <v>1</v>
      </c>
      <c r="EE37">
        <v>3</v>
      </c>
      <c r="EF37" t="s">
        <v>291</v>
      </c>
      <c r="EG37">
        <v>100</v>
      </c>
      <c r="EH37">
        <v>100</v>
      </c>
      <c r="EI37">
        <v>2.024</v>
      </c>
      <c r="EJ37">
        <v>0.0192</v>
      </c>
      <c r="EK37">
        <v>2.02447619047626</v>
      </c>
      <c r="EL37">
        <v>0</v>
      </c>
      <c r="EM37">
        <v>0</v>
      </c>
      <c r="EN37">
        <v>0</v>
      </c>
      <c r="EO37">
        <v>0.0191250000000025</v>
      </c>
      <c r="EP37">
        <v>0</v>
      </c>
      <c r="EQ37">
        <v>0</v>
      </c>
      <c r="ER37">
        <v>0</v>
      </c>
      <c r="ES37">
        <v>-1</v>
      </c>
      <c r="ET37">
        <v>-1</v>
      </c>
      <c r="EU37">
        <v>-1</v>
      </c>
      <c r="EV37">
        <v>-1</v>
      </c>
      <c r="EW37">
        <v>15.8</v>
      </c>
      <c r="EX37">
        <v>16.1</v>
      </c>
      <c r="EY37">
        <v>2</v>
      </c>
      <c r="EZ37">
        <v>472.802</v>
      </c>
      <c r="FA37">
        <v>511.363</v>
      </c>
      <c r="FB37">
        <v>36.212</v>
      </c>
      <c r="FC37">
        <v>34.1513</v>
      </c>
      <c r="FD37">
        <v>30.0008</v>
      </c>
      <c r="FE37">
        <v>33.7133</v>
      </c>
      <c r="FF37">
        <v>33.7775</v>
      </c>
      <c r="FG37">
        <v>19.6016</v>
      </c>
      <c r="FH37">
        <v>0</v>
      </c>
      <c r="FI37">
        <v>100</v>
      </c>
      <c r="FJ37">
        <v>-999.9</v>
      </c>
      <c r="FK37">
        <v>400</v>
      </c>
      <c r="FL37">
        <v>30.5818</v>
      </c>
      <c r="FM37">
        <v>101.065</v>
      </c>
      <c r="FN37">
        <v>100.52</v>
      </c>
    </row>
    <row r="38" spans="1:170">
      <c r="A38">
        <v>22</v>
      </c>
      <c r="B38">
        <v>1604010806</v>
      </c>
      <c r="C38">
        <v>2645.5</v>
      </c>
      <c r="D38" t="s">
        <v>392</v>
      </c>
      <c r="E38" t="s">
        <v>393</v>
      </c>
      <c r="F38" t="s">
        <v>389</v>
      </c>
      <c r="G38" t="s">
        <v>341</v>
      </c>
      <c r="H38">
        <v>1604010798</v>
      </c>
      <c r="I38">
        <f>BW38*AG38*(BS38-BT38)/(100*BL38*(1000-AG38*BS38))</f>
        <v>0</v>
      </c>
      <c r="J38">
        <f>BW38*AG38*(BR38-BQ38*(1000-AG38*BT38)/(1000-AG38*BS38))/(100*BL38)</f>
        <v>0</v>
      </c>
      <c r="K38">
        <f>BQ38 - IF(AG38&gt;1, J38*BL38*100.0/(AI38*CE38), 0)</f>
        <v>0</v>
      </c>
      <c r="L38">
        <f>((R38-I38/2)*K38-J38)/(R38+I38/2)</f>
        <v>0</v>
      </c>
      <c r="M38">
        <f>L38*(BX38+BY38)/1000.0</f>
        <v>0</v>
      </c>
      <c r="N38">
        <f>(BQ38 - IF(AG38&gt;1, J38*BL38*100.0/(AI38*CE38), 0))*(BX38+BY38)/1000.0</f>
        <v>0</v>
      </c>
      <c r="O38">
        <f>2.0/((1/Q38-1/P38)+SIGN(Q38)*SQRT((1/Q38-1/P38)*(1/Q38-1/P38) + 4*BM38/((BM38+1)*(BM38+1))*(2*1/Q38*1/P38-1/P38*1/P38)))</f>
        <v>0</v>
      </c>
      <c r="P38">
        <f>IF(LEFT(BN38,1)&lt;&gt;"0",IF(LEFT(BN38,1)="1",3.0,BO38),$D$5+$E$5*(CE38*BX38/($K$5*1000))+$F$5*(CE38*BX38/($K$5*1000))*MAX(MIN(BL38,$J$5),$I$5)*MAX(MIN(BL38,$J$5),$I$5)+$G$5*MAX(MIN(BL38,$J$5),$I$5)*(CE38*BX38/($K$5*1000))+$H$5*(CE38*BX38/($K$5*1000))*(CE38*BX38/($K$5*1000)))</f>
        <v>0</v>
      </c>
      <c r="Q38">
        <f>I38*(1000-(1000*0.61365*exp(17.502*U38/(240.97+U38))/(BX38+BY38)+BS38)/2)/(1000*0.61365*exp(17.502*U38/(240.97+U38))/(BX38+BY38)-BS38)</f>
        <v>0</v>
      </c>
      <c r="R38">
        <f>1/((BM38+1)/(O38/1.6)+1/(P38/1.37)) + BM38/((BM38+1)/(O38/1.6) + BM38/(P38/1.37))</f>
        <v>0</v>
      </c>
      <c r="S38">
        <f>(BI38*BK38)</f>
        <v>0</v>
      </c>
      <c r="T38">
        <f>(BZ38+(S38+2*0.95*5.67E-8*(((BZ38+$B$7)+273)^4-(BZ38+273)^4)-44100*I38)/(1.84*29.3*P38+8*0.95*5.67E-8*(BZ38+273)^3))</f>
        <v>0</v>
      </c>
      <c r="U38">
        <f>($C$7*CA38+$D$7*CB38+$E$7*T38)</f>
        <v>0</v>
      </c>
      <c r="V38">
        <f>0.61365*exp(17.502*U38/(240.97+U38))</f>
        <v>0</v>
      </c>
      <c r="W38">
        <f>(X38/Y38*100)</f>
        <v>0</v>
      </c>
      <c r="X38">
        <f>BS38*(BX38+BY38)/1000</f>
        <v>0</v>
      </c>
      <c r="Y38">
        <f>0.61365*exp(17.502*BZ38/(240.97+BZ38))</f>
        <v>0</v>
      </c>
      <c r="Z38">
        <f>(V38-BS38*(BX38+BY38)/1000)</f>
        <v>0</v>
      </c>
      <c r="AA38">
        <f>(-I38*44100)</f>
        <v>0</v>
      </c>
      <c r="AB38">
        <f>2*29.3*P38*0.92*(BZ38-U38)</f>
        <v>0</v>
      </c>
      <c r="AC38">
        <f>2*0.95*5.67E-8*(((BZ38+$B$7)+273)^4-(U38+273)^4)</f>
        <v>0</v>
      </c>
      <c r="AD38">
        <f>S38+AC38+AA38+AB38</f>
        <v>0</v>
      </c>
      <c r="AE38">
        <v>0</v>
      </c>
      <c r="AF38">
        <v>0</v>
      </c>
      <c r="AG38">
        <f>IF(AE38*$H$13&gt;=AI38,1.0,(AI38/(AI38-AE38*$H$13)))</f>
        <v>0</v>
      </c>
      <c r="AH38">
        <f>(AG38-1)*100</f>
        <v>0</v>
      </c>
      <c r="AI38">
        <f>MAX(0,($B$13+$C$13*CE38)/(1+$D$13*CE38)*BX38/(BZ38+273)*$E$13)</f>
        <v>0</v>
      </c>
      <c r="AJ38" t="s">
        <v>286</v>
      </c>
      <c r="AK38">
        <v>715.476923076923</v>
      </c>
      <c r="AL38">
        <v>3262.08</v>
      </c>
      <c r="AM38">
        <f>AL38-AK38</f>
        <v>0</v>
      </c>
      <c r="AN38">
        <f>AM38/AL38</f>
        <v>0</v>
      </c>
      <c r="AO38">
        <v>-0.577747479816223</v>
      </c>
      <c r="AP38" t="s">
        <v>394</v>
      </c>
      <c r="AQ38">
        <v>732.69104</v>
      </c>
      <c r="AR38">
        <v>962.66</v>
      </c>
      <c r="AS38">
        <f>1-AQ38/AR38</f>
        <v>0</v>
      </c>
      <c r="AT38">
        <v>0.5</v>
      </c>
      <c r="AU38">
        <f>BI38</f>
        <v>0</v>
      </c>
      <c r="AV38">
        <f>J38</f>
        <v>0</v>
      </c>
      <c r="AW38">
        <f>AS38*AT38*AU38</f>
        <v>0</v>
      </c>
      <c r="AX38">
        <f>BC38/AR38</f>
        <v>0</v>
      </c>
      <c r="AY38">
        <f>(AV38-AO38)/AU38</f>
        <v>0</v>
      </c>
      <c r="AZ38">
        <f>(AL38-AR38)/AR38</f>
        <v>0</v>
      </c>
      <c r="BA38" t="s">
        <v>395</v>
      </c>
      <c r="BB38">
        <v>1.57</v>
      </c>
      <c r="BC38">
        <f>AR38-BB38</f>
        <v>0</v>
      </c>
      <c r="BD38">
        <f>(AR38-AQ38)/(AR38-BB38)</f>
        <v>0</v>
      </c>
      <c r="BE38">
        <f>(AL38-AR38)/(AL38-BB38)</f>
        <v>0</v>
      </c>
      <c r="BF38">
        <f>(AR38-AQ38)/(AR38-AK38)</f>
        <v>0</v>
      </c>
      <c r="BG38">
        <f>(AL38-AR38)/(AL38-AK38)</f>
        <v>0</v>
      </c>
      <c r="BH38">
        <f>$B$11*CF38+$C$11*CG38+$F$11*CH38*(1-CK38)</f>
        <v>0</v>
      </c>
      <c r="BI38">
        <f>BH38*BJ38</f>
        <v>0</v>
      </c>
      <c r="BJ38">
        <f>($B$11*$D$9+$C$11*$D$9+$F$11*((CU38+CM38)/MAX(CU38+CM38+CV38, 0.1)*$I$9+CV38/MAX(CU38+CM38+CV38, 0.1)*$J$9))/($B$11+$C$11+$F$11)</f>
        <v>0</v>
      </c>
      <c r="BK38">
        <f>($B$11*$K$9+$C$11*$K$9+$F$11*((CU38+CM38)/MAX(CU38+CM38+CV38, 0.1)*$P$9+CV38/MAX(CU38+CM38+CV38, 0.1)*$Q$9))/($B$11+$C$11+$F$11)</f>
        <v>0</v>
      </c>
      <c r="BL38">
        <v>6</v>
      </c>
      <c r="BM38">
        <v>0.5</v>
      </c>
      <c r="BN38" t="s">
        <v>289</v>
      </c>
      <c r="BO38">
        <v>2</v>
      </c>
      <c r="BP38">
        <v>1604010798</v>
      </c>
      <c r="BQ38">
        <v>393.088806451613</v>
      </c>
      <c r="BR38">
        <v>400.06735483871</v>
      </c>
      <c r="BS38">
        <v>13.9031290322581</v>
      </c>
      <c r="BT38">
        <v>11.1357193548387</v>
      </c>
      <c r="BU38">
        <v>391.064419354839</v>
      </c>
      <c r="BV38">
        <v>13.8840161290323</v>
      </c>
      <c r="BW38">
        <v>499.978064516129</v>
      </c>
      <c r="BX38">
        <v>101.438935483871</v>
      </c>
      <c r="BY38">
        <v>0.0502552451612903</v>
      </c>
      <c r="BZ38">
        <v>37.1907</v>
      </c>
      <c r="CA38">
        <v>37.1838322580645</v>
      </c>
      <c r="CB38">
        <v>999.9</v>
      </c>
      <c r="CC38">
        <v>0</v>
      </c>
      <c r="CD38">
        <v>0</v>
      </c>
      <c r="CE38">
        <v>9996.28806451613</v>
      </c>
      <c r="CF38">
        <v>0</v>
      </c>
      <c r="CG38">
        <v>229.256935483871</v>
      </c>
      <c r="CH38">
        <v>1299.98580645161</v>
      </c>
      <c r="CI38">
        <v>0.899994677419355</v>
      </c>
      <c r="CJ38">
        <v>0.100005193548387</v>
      </c>
      <c r="CK38">
        <v>0</v>
      </c>
      <c r="CL38">
        <v>736.549322580645</v>
      </c>
      <c r="CM38">
        <v>4.99938</v>
      </c>
      <c r="CN38">
        <v>9680.44741935484</v>
      </c>
      <c r="CO38">
        <v>10363.8838709677</v>
      </c>
      <c r="CP38">
        <v>46.808</v>
      </c>
      <c r="CQ38">
        <v>48.437</v>
      </c>
      <c r="CR38">
        <v>47.268</v>
      </c>
      <c r="CS38">
        <v>48.774</v>
      </c>
      <c r="CT38">
        <v>49.125</v>
      </c>
      <c r="CU38">
        <v>1165.48193548387</v>
      </c>
      <c r="CV38">
        <v>129.505483870968</v>
      </c>
      <c r="CW38">
        <v>0</v>
      </c>
      <c r="CX38">
        <v>103.799999952316</v>
      </c>
      <c r="CY38">
        <v>0</v>
      </c>
      <c r="CZ38">
        <v>732.69104</v>
      </c>
      <c r="DA38">
        <v>-230.935461889994</v>
      </c>
      <c r="DB38">
        <v>-2894.76077363901</v>
      </c>
      <c r="DC38">
        <v>9632.3468</v>
      </c>
      <c r="DD38">
        <v>15</v>
      </c>
      <c r="DE38">
        <v>1604009751.6</v>
      </c>
      <c r="DF38" t="s">
        <v>355</v>
      </c>
      <c r="DG38">
        <v>1604009751.6</v>
      </c>
      <c r="DH38">
        <v>1604009734.1</v>
      </c>
      <c r="DI38">
        <v>6</v>
      </c>
      <c r="DJ38">
        <v>0.374</v>
      </c>
      <c r="DK38">
        <v>-0.101</v>
      </c>
      <c r="DL38">
        <v>2.024</v>
      </c>
      <c r="DM38">
        <v>0.019</v>
      </c>
      <c r="DN38">
        <v>413</v>
      </c>
      <c r="DO38">
        <v>16</v>
      </c>
      <c r="DP38">
        <v>0.62</v>
      </c>
      <c r="DQ38">
        <v>0.05</v>
      </c>
      <c r="DR38">
        <v>4.92047537447179</v>
      </c>
      <c r="DS38">
        <v>-2.42975341485255</v>
      </c>
      <c r="DT38">
        <v>0.204356415260075</v>
      </c>
      <c r="DU38">
        <v>0</v>
      </c>
      <c r="DV38">
        <v>-6.99412129032258</v>
      </c>
      <c r="DW38">
        <v>3.03757693548388</v>
      </c>
      <c r="DX38">
        <v>0.251562076129774</v>
      </c>
      <c r="DY38">
        <v>0</v>
      </c>
      <c r="DZ38">
        <v>2.76884258064516</v>
      </c>
      <c r="EA38">
        <v>-0.15569322580646</v>
      </c>
      <c r="EB38">
        <v>0.013311631578276</v>
      </c>
      <c r="EC38">
        <v>1</v>
      </c>
      <c r="ED38">
        <v>1</v>
      </c>
      <c r="EE38">
        <v>3</v>
      </c>
      <c r="EF38" t="s">
        <v>291</v>
      </c>
      <c r="EG38">
        <v>100</v>
      </c>
      <c r="EH38">
        <v>100</v>
      </c>
      <c r="EI38">
        <v>2.025</v>
      </c>
      <c r="EJ38">
        <v>0.0192</v>
      </c>
      <c r="EK38">
        <v>2.02447619047626</v>
      </c>
      <c r="EL38">
        <v>0</v>
      </c>
      <c r="EM38">
        <v>0</v>
      </c>
      <c r="EN38">
        <v>0</v>
      </c>
      <c r="EO38">
        <v>0.0191250000000025</v>
      </c>
      <c r="EP38">
        <v>0</v>
      </c>
      <c r="EQ38">
        <v>0</v>
      </c>
      <c r="ER38">
        <v>0</v>
      </c>
      <c r="ES38">
        <v>-1</v>
      </c>
      <c r="ET38">
        <v>-1</v>
      </c>
      <c r="EU38">
        <v>-1</v>
      </c>
      <c r="EV38">
        <v>-1</v>
      </c>
      <c r="EW38">
        <v>17.6</v>
      </c>
      <c r="EX38">
        <v>17.9</v>
      </c>
      <c r="EY38">
        <v>2</v>
      </c>
      <c r="EZ38">
        <v>491.672</v>
      </c>
      <c r="FA38">
        <v>509.853</v>
      </c>
      <c r="FB38">
        <v>36.2429</v>
      </c>
      <c r="FC38">
        <v>34.2836</v>
      </c>
      <c r="FD38">
        <v>30.0007</v>
      </c>
      <c r="FE38">
        <v>33.8257</v>
      </c>
      <c r="FF38">
        <v>33.8926</v>
      </c>
      <c r="FG38">
        <v>19.7329</v>
      </c>
      <c r="FH38">
        <v>0</v>
      </c>
      <c r="FI38">
        <v>100</v>
      </c>
      <c r="FJ38">
        <v>-999.9</v>
      </c>
      <c r="FK38">
        <v>400</v>
      </c>
      <c r="FL38">
        <v>30.5818</v>
      </c>
      <c r="FM38">
        <v>101.041</v>
      </c>
      <c r="FN38">
        <v>100.497</v>
      </c>
    </row>
    <row r="39" spans="1:170">
      <c r="A39">
        <v>23</v>
      </c>
      <c r="B39">
        <v>1604010950.5</v>
      </c>
      <c r="C39">
        <v>2790</v>
      </c>
      <c r="D39" t="s">
        <v>396</v>
      </c>
      <c r="E39" t="s">
        <v>397</v>
      </c>
      <c r="F39" t="s">
        <v>351</v>
      </c>
      <c r="G39" t="s">
        <v>311</v>
      </c>
      <c r="H39">
        <v>1604010942.5</v>
      </c>
      <c r="I39">
        <f>BW39*AG39*(BS39-BT39)/(100*BL39*(1000-AG39*BS39))</f>
        <v>0</v>
      </c>
      <c r="J39">
        <f>BW39*AG39*(BR39-BQ39*(1000-AG39*BT39)/(1000-AG39*BS39))/(100*BL39)</f>
        <v>0</v>
      </c>
      <c r="K39">
        <f>BQ39 - IF(AG39&gt;1, J39*BL39*100.0/(AI39*CE39), 0)</f>
        <v>0</v>
      </c>
      <c r="L39">
        <f>((R39-I39/2)*K39-J39)/(R39+I39/2)</f>
        <v>0</v>
      </c>
      <c r="M39">
        <f>L39*(BX39+BY39)/1000.0</f>
        <v>0</v>
      </c>
      <c r="N39">
        <f>(BQ39 - IF(AG39&gt;1, J39*BL39*100.0/(AI39*CE39), 0))*(BX39+BY39)/1000.0</f>
        <v>0</v>
      </c>
      <c r="O39">
        <f>2.0/((1/Q39-1/P39)+SIGN(Q39)*SQRT((1/Q39-1/P39)*(1/Q39-1/P39) + 4*BM39/((BM39+1)*(BM39+1))*(2*1/Q39*1/P39-1/P39*1/P39)))</f>
        <v>0</v>
      </c>
      <c r="P39">
        <f>IF(LEFT(BN39,1)&lt;&gt;"0",IF(LEFT(BN39,1)="1",3.0,BO39),$D$5+$E$5*(CE39*BX39/($K$5*1000))+$F$5*(CE39*BX39/($K$5*1000))*MAX(MIN(BL39,$J$5),$I$5)*MAX(MIN(BL39,$J$5),$I$5)+$G$5*MAX(MIN(BL39,$J$5),$I$5)*(CE39*BX39/($K$5*1000))+$H$5*(CE39*BX39/($K$5*1000))*(CE39*BX39/($K$5*1000)))</f>
        <v>0</v>
      </c>
      <c r="Q39">
        <f>I39*(1000-(1000*0.61365*exp(17.502*U39/(240.97+U39))/(BX39+BY39)+BS39)/2)/(1000*0.61365*exp(17.502*U39/(240.97+U39))/(BX39+BY39)-BS39)</f>
        <v>0</v>
      </c>
      <c r="R39">
        <f>1/((BM39+1)/(O39/1.6)+1/(P39/1.37)) + BM39/((BM39+1)/(O39/1.6) + BM39/(P39/1.37))</f>
        <v>0</v>
      </c>
      <c r="S39">
        <f>(BI39*BK39)</f>
        <v>0</v>
      </c>
      <c r="T39">
        <f>(BZ39+(S39+2*0.95*5.67E-8*(((BZ39+$B$7)+273)^4-(BZ39+273)^4)-44100*I39)/(1.84*29.3*P39+8*0.95*5.67E-8*(BZ39+273)^3))</f>
        <v>0</v>
      </c>
      <c r="U39">
        <f>($C$7*CA39+$D$7*CB39+$E$7*T39)</f>
        <v>0</v>
      </c>
      <c r="V39">
        <f>0.61365*exp(17.502*U39/(240.97+U39))</f>
        <v>0</v>
      </c>
      <c r="W39">
        <f>(X39/Y39*100)</f>
        <v>0</v>
      </c>
      <c r="X39">
        <f>BS39*(BX39+BY39)/1000</f>
        <v>0</v>
      </c>
      <c r="Y39">
        <f>0.61365*exp(17.502*BZ39/(240.97+BZ39))</f>
        <v>0</v>
      </c>
      <c r="Z39">
        <f>(V39-BS39*(BX39+BY39)/1000)</f>
        <v>0</v>
      </c>
      <c r="AA39">
        <f>(-I39*44100)</f>
        <v>0</v>
      </c>
      <c r="AB39">
        <f>2*29.3*P39*0.92*(BZ39-U39)</f>
        <v>0</v>
      </c>
      <c r="AC39">
        <f>2*0.95*5.67E-8*(((BZ39+$B$7)+273)^4-(U39+273)^4)</f>
        <v>0</v>
      </c>
      <c r="AD39">
        <f>S39+AC39+AA39+AB39</f>
        <v>0</v>
      </c>
      <c r="AE39">
        <v>8</v>
      </c>
      <c r="AF39">
        <v>2</v>
      </c>
      <c r="AG39">
        <f>IF(AE39*$H$13&gt;=AI39,1.0,(AI39/(AI39-AE39*$H$13)))</f>
        <v>0</v>
      </c>
      <c r="AH39">
        <f>(AG39-1)*100</f>
        <v>0</v>
      </c>
      <c r="AI39">
        <f>MAX(0,($B$13+$C$13*CE39)/(1+$D$13*CE39)*BX39/(BZ39+273)*$E$13)</f>
        <v>0</v>
      </c>
      <c r="AJ39" t="s">
        <v>286</v>
      </c>
      <c r="AK39">
        <v>715.476923076923</v>
      </c>
      <c r="AL39">
        <v>3262.08</v>
      </c>
      <c r="AM39">
        <f>AL39-AK39</f>
        <v>0</v>
      </c>
      <c r="AN39">
        <f>AM39/AL39</f>
        <v>0</v>
      </c>
      <c r="AO39">
        <v>-0.577747479816223</v>
      </c>
      <c r="AP39" t="s">
        <v>398</v>
      </c>
      <c r="AQ39">
        <v>536.452346153846</v>
      </c>
      <c r="AR39">
        <v>658.55</v>
      </c>
      <c r="AS39">
        <f>1-AQ39/AR39</f>
        <v>0</v>
      </c>
      <c r="AT39">
        <v>0.5</v>
      </c>
      <c r="AU39">
        <f>BI39</f>
        <v>0</v>
      </c>
      <c r="AV39">
        <f>J39</f>
        <v>0</v>
      </c>
      <c r="AW39">
        <f>AS39*AT39*AU39</f>
        <v>0</v>
      </c>
      <c r="AX39">
        <f>BC39/AR39</f>
        <v>0</v>
      </c>
      <c r="AY39">
        <f>(AV39-AO39)/AU39</f>
        <v>0</v>
      </c>
      <c r="AZ39">
        <f>(AL39-AR39)/AR39</f>
        <v>0</v>
      </c>
      <c r="BA39" t="s">
        <v>399</v>
      </c>
      <c r="BB39">
        <v>-0.03</v>
      </c>
      <c r="BC39">
        <f>AR39-BB39</f>
        <v>0</v>
      </c>
      <c r="BD39">
        <f>(AR39-AQ39)/(AR39-BB39)</f>
        <v>0</v>
      </c>
      <c r="BE39">
        <f>(AL39-AR39)/(AL39-BB39)</f>
        <v>0</v>
      </c>
      <c r="BF39">
        <f>(AR39-AQ39)/(AR39-AK39)</f>
        <v>0</v>
      </c>
      <c r="BG39">
        <f>(AL39-AR39)/(AL39-AK39)</f>
        <v>0</v>
      </c>
      <c r="BH39">
        <f>$B$11*CF39+$C$11*CG39+$F$11*CH39*(1-CK39)</f>
        <v>0</v>
      </c>
      <c r="BI39">
        <f>BH39*BJ39</f>
        <v>0</v>
      </c>
      <c r="BJ39">
        <f>($B$11*$D$9+$C$11*$D$9+$F$11*((CU39+CM39)/MAX(CU39+CM39+CV39, 0.1)*$I$9+CV39/MAX(CU39+CM39+CV39, 0.1)*$J$9))/($B$11+$C$11+$F$11)</f>
        <v>0</v>
      </c>
      <c r="BK39">
        <f>($B$11*$K$9+$C$11*$K$9+$F$11*((CU39+CM39)/MAX(CU39+CM39+CV39, 0.1)*$P$9+CV39/MAX(CU39+CM39+CV39, 0.1)*$Q$9))/($B$11+$C$11+$F$11)</f>
        <v>0</v>
      </c>
      <c r="BL39">
        <v>6</v>
      </c>
      <c r="BM39">
        <v>0.5</v>
      </c>
      <c r="BN39" t="s">
        <v>289</v>
      </c>
      <c r="BO39">
        <v>2</v>
      </c>
      <c r="BP39">
        <v>1604010942.5</v>
      </c>
      <c r="BQ39">
        <v>392.683129032258</v>
      </c>
      <c r="BR39">
        <v>400.011483870968</v>
      </c>
      <c r="BS39">
        <v>14.2337225806452</v>
      </c>
      <c r="BT39">
        <v>10.6491193548387</v>
      </c>
      <c r="BU39">
        <v>390.789580645161</v>
      </c>
      <c r="BV39">
        <v>14.2919032258065</v>
      </c>
      <c r="BW39">
        <v>500.026580645161</v>
      </c>
      <c r="BX39">
        <v>101.43564516129</v>
      </c>
      <c r="BY39">
        <v>0.0515112322580645</v>
      </c>
      <c r="BZ39">
        <v>37.2087290322581</v>
      </c>
      <c r="CA39">
        <v>36.9261451612903</v>
      </c>
      <c r="CB39">
        <v>999.9</v>
      </c>
      <c r="CC39">
        <v>0</v>
      </c>
      <c r="CD39">
        <v>0</v>
      </c>
      <c r="CE39">
        <v>9997.46290322581</v>
      </c>
      <c r="CF39">
        <v>0</v>
      </c>
      <c r="CG39">
        <v>202.802483870968</v>
      </c>
      <c r="CH39">
        <v>1300.00193548387</v>
      </c>
      <c r="CI39">
        <v>0.899996387096774</v>
      </c>
      <c r="CJ39">
        <v>0.100003687096774</v>
      </c>
      <c r="CK39">
        <v>0</v>
      </c>
      <c r="CL39">
        <v>537.144129032258</v>
      </c>
      <c r="CM39">
        <v>4.99938</v>
      </c>
      <c r="CN39">
        <v>7081.58387096774</v>
      </c>
      <c r="CO39">
        <v>10364.0258064516</v>
      </c>
      <c r="CP39">
        <v>46.75</v>
      </c>
      <c r="CQ39">
        <v>48.437</v>
      </c>
      <c r="CR39">
        <v>47.25</v>
      </c>
      <c r="CS39">
        <v>48.687</v>
      </c>
      <c r="CT39">
        <v>49.1128064516129</v>
      </c>
      <c r="CU39">
        <v>1165.49774193548</v>
      </c>
      <c r="CV39">
        <v>129.504193548387</v>
      </c>
      <c r="CW39">
        <v>0</v>
      </c>
      <c r="CX39">
        <v>144</v>
      </c>
      <c r="CY39">
        <v>0</v>
      </c>
      <c r="CZ39">
        <v>536.452346153846</v>
      </c>
      <c r="DA39">
        <v>-54.6375726419026</v>
      </c>
      <c r="DB39">
        <v>-680.327521237913</v>
      </c>
      <c r="DC39">
        <v>7072.94538461539</v>
      </c>
      <c r="DD39">
        <v>15</v>
      </c>
      <c r="DE39">
        <v>1604010879</v>
      </c>
      <c r="DF39" t="s">
        <v>400</v>
      </c>
      <c r="DG39">
        <v>1604010878.5</v>
      </c>
      <c r="DH39">
        <v>1604010879</v>
      </c>
      <c r="DI39">
        <v>7</v>
      </c>
      <c r="DJ39">
        <v>-0.131</v>
      </c>
      <c r="DK39">
        <v>-0.077</v>
      </c>
      <c r="DL39">
        <v>1.893</v>
      </c>
      <c r="DM39">
        <v>-0.058</v>
      </c>
      <c r="DN39">
        <v>400</v>
      </c>
      <c r="DO39">
        <v>11</v>
      </c>
      <c r="DP39">
        <v>0.71</v>
      </c>
      <c r="DQ39">
        <v>0.03</v>
      </c>
      <c r="DR39">
        <v>4.92259281727015</v>
      </c>
      <c r="DS39">
        <v>-0.927105736388151</v>
      </c>
      <c r="DT39">
        <v>0.0687132240546551</v>
      </c>
      <c r="DU39">
        <v>0</v>
      </c>
      <c r="DV39">
        <v>-7.32839709677419</v>
      </c>
      <c r="DW39">
        <v>1.12735645161292</v>
      </c>
      <c r="DX39">
        <v>0.0868136869019325</v>
      </c>
      <c r="DY39">
        <v>0</v>
      </c>
      <c r="DZ39">
        <v>3.58460419354839</v>
      </c>
      <c r="EA39">
        <v>0.0487359677419345</v>
      </c>
      <c r="EB39">
        <v>0.00499493599958583</v>
      </c>
      <c r="EC39">
        <v>1</v>
      </c>
      <c r="ED39">
        <v>1</v>
      </c>
      <c r="EE39">
        <v>3</v>
      </c>
      <c r="EF39" t="s">
        <v>291</v>
      </c>
      <c r="EG39">
        <v>100</v>
      </c>
      <c r="EH39">
        <v>100</v>
      </c>
      <c r="EI39">
        <v>1.893</v>
      </c>
      <c r="EJ39">
        <v>-0.0582</v>
      </c>
      <c r="EK39">
        <v>1.89345000000009</v>
      </c>
      <c r="EL39">
        <v>0</v>
      </c>
      <c r="EM39">
        <v>0</v>
      </c>
      <c r="EN39">
        <v>0</v>
      </c>
      <c r="EO39">
        <v>-0.0581809523809529</v>
      </c>
      <c r="EP39">
        <v>0</v>
      </c>
      <c r="EQ39">
        <v>0</v>
      </c>
      <c r="ER39">
        <v>0</v>
      </c>
      <c r="ES39">
        <v>-1</v>
      </c>
      <c r="ET39">
        <v>-1</v>
      </c>
      <c r="EU39">
        <v>-1</v>
      </c>
      <c r="EV39">
        <v>-1</v>
      </c>
      <c r="EW39">
        <v>1.2</v>
      </c>
      <c r="EX39">
        <v>1.2</v>
      </c>
      <c r="EY39">
        <v>2</v>
      </c>
      <c r="EZ39">
        <v>472.86</v>
      </c>
      <c r="FA39">
        <v>508.423</v>
      </c>
      <c r="FB39">
        <v>36.2694</v>
      </c>
      <c r="FC39">
        <v>34.4369</v>
      </c>
      <c r="FD39">
        <v>30.0007</v>
      </c>
      <c r="FE39">
        <v>33.9826</v>
      </c>
      <c r="FF39">
        <v>34.0438</v>
      </c>
      <c r="FG39">
        <v>19.7354</v>
      </c>
      <c r="FH39">
        <v>0</v>
      </c>
      <c r="FI39">
        <v>100</v>
      </c>
      <c r="FJ39">
        <v>-999.9</v>
      </c>
      <c r="FK39">
        <v>400</v>
      </c>
      <c r="FL39">
        <v>13.7995</v>
      </c>
      <c r="FM39">
        <v>101.012</v>
      </c>
      <c r="FN39">
        <v>100.475</v>
      </c>
    </row>
    <row r="40" spans="1:170">
      <c r="A40">
        <v>24</v>
      </c>
      <c r="B40">
        <v>1604011065</v>
      </c>
      <c r="C40">
        <v>2904.5</v>
      </c>
      <c r="D40" t="s">
        <v>401</v>
      </c>
      <c r="E40" t="s">
        <v>402</v>
      </c>
      <c r="F40" t="s">
        <v>351</v>
      </c>
      <c r="G40" t="s">
        <v>311</v>
      </c>
      <c r="H40">
        <v>1604011057</v>
      </c>
      <c r="I40">
        <f>BW40*AG40*(BS40-BT40)/(100*BL40*(1000-AG40*BS40))</f>
        <v>0</v>
      </c>
      <c r="J40">
        <f>BW40*AG40*(BR40-BQ40*(1000-AG40*BT40)/(1000-AG40*BS40))/(100*BL40)</f>
        <v>0</v>
      </c>
      <c r="K40">
        <f>BQ40 - IF(AG40&gt;1, J40*BL40*100.0/(AI40*CE40), 0)</f>
        <v>0</v>
      </c>
      <c r="L40">
        <f>((R40-I40/2)*K40-J40)/(R40+I40/2)</f>
        <v>0</v>
      </c>
      <c r="M40">
        <f>L40*(BX40+BY40)/1000.0</f>
        <v>0</v>
      </c>
      <c r="N40">
        <f>(BQ40 - IF(AG40&gt;1, J40*BL40*100.0/(AI40*CE40), 0))*(BX40+BY40)/1000.0</f>
        <v>0</v>
      </c>
      <c r="O40">
        <f>2.0/((1/Q40-1/P40)+SIGN(Q40)*SQRT((1/Q40-1/P40)*(1/Q40-1/P40) + 4*BM40/((BM40+1)*(BM40+1))*(2*1/Q40*1/P40-1/P40*1/P40)))</f>
        <v>0</v>
      </c>
      <c r="P40">
        <f>IF(LEFT(BN40,1)&lt;&gt;"0",IF(LEFT(BN40,1)="1",3.0,BO40),$D$5+$E$5*(CE40*BX40/($K$5*1000))+$F$5*(CE40*BX40/($K$5*1000))*MAX(MIN(BL40,$J$5),$I$5)*MAX(MIN(BL40,$J$5),$I$5)+$G$5*MAX(MIN(BL40,$J$5),$I$5)*(CE40*BX40/($K$5*1000))+$H$5*(CE40*BX40/($K$5*1000))*(CE40*BX40/($K$5*1000)))</f>
        <v>0</v>
      </c>
      <c r="Q40">
        <f>I40*(1000-(1000*0.61365*exp(17.502*U40/(240.97+U40))/(BX40+BY40)+BS40)/2)/(1000*0.61365*exp(17.502*U40/(240.97+U40))/(BX40+BY40)-BS40)</f>
        <v>0</v>
      </c>
      <c r="R40">
        <f>1/((BM40+1)/(O40/1.6)+1/(P40/1.37)) + BM40/((BM40+1)/(O40/1.6) + BM40/(P40/1.37))</f>
        <v>0</v>
      </c>
      <c r="S40">
        <f>(BI40*BK40)</f>
        <v>0</v>
      </c>
      <c r="T40">
        <f>(BZ40+(S40+2*0.95*5.67E-8*(((BZ40+$B$7)+273)^4-(BZ40+273)^4)-44100*I40)/(1.84*29.3*P40+8*0.95*5.67E-8*(BZ40+273)^3))</f>
        <v>0</v>
      </c>
      <c r="U40">
        <f>($C$7*CA40+$D$7*CB40+$E$7*T40)</f>
        <v>0</v>
      </c>
      <c r="V40">
        <f>0.61365*exp(17.502*U40/(240.97+U40))</f>
        <v>0</v>
      </c>
      <c r="W40">
        <f>(X40/Y40*100)</f>
        <v>0</v>
      </c>
      <c r="X40">
        <f>BS40*(BX40+BY40)/1000</f>
        <v>0</v>
      </c>
      <c r="Y40">
        <f>0.61365*exp(17.502*BZ40/(240.97+BZ40))</f>
        <v>0</v>
      </c>
      <c r="Z40">
        <f>(V40-BS40*(BX40+BY40)/1000)</f>
        <v>0</v>
      </c>
      <c r="AA40">
        <f>(-I40*44100)</f>
        <v>0</v>
      </c>
      <c r="AB40">
        <f>2*29.3*P40*0.92*(BZ40-U40)</f>
        <v>0</v>
      </c>
      <c r="AC40">
        <f>2*0.95*5.67E-8*(((BZ40+$B$7)+273)^4-(U40+273)^4)</f>
        <v>0</v>
      </c>
      <c r="AD40">
        <f>S40+AC40+AA40+AB40</f>
        <v>0</v>
      </c>
      <c r="AE40">
        <v>0</v>
      </c>
      <c r="AF40">
        <v>0</v>
      </c>
      <c r="AG40">
        <f>IF(AE40*$H$13&gt;=AI40,1.0,(AI40/(AI40-AE40*$H$13)))</f>
        <v>0</v>
      </c>
      <c r="AH40">
        <f>(AG40-1)*100</f>
        <v>0</v>
      </c>
      <c r="AI40">
        <f>MAX(0,($B$13+$C$13*CE40)/(1+$D$13*CE40)*BX40/(BZ40+273)*$E$13)</f>
        <v>0</v>
      </c>
      <c r="AJ40" t="s">
        <v>286</v>
      </c>
      <c r="AK40">
        <v>715.476923076923</v>
      </c>
      <c r="AL40">
        <v>3262.08</v>
      </c>
      <c r="AM40">
        <f>AL40-AK40</f>
        <v>0</v>
      </c>
      <c r="AN40">
        <f>AM40/AL40</f>
        <v>0</v>
      </c>
      <c r="AO40">
        <v>-0.577747479816223</v>
      </c>
      <c r="AP40" t="s">
        <v>403</v>
      </c>
      <c r="AQ40">
        <v>582.88856</v>
      </c>
      <c r="AR40">
        <v>0.43</v>
      </c>
      <c r="AS40">
        <f>1-AQ40/AR40</f>
        <v>0</v>
      </c>
      <c r="AT40">
        <v>0.5</v>
      </c>
      <c r="AU40">
        <f>BI40</f>
        <v>0</v>
      </c>
      <c r="AV40">
        <f>J40</f>
        <v>0</v>
      </c>
      <c r="AW40">
        <f>AS40*AT40*AU40</f>
        <v>0</v>
      </c>
      <c r="AX40">
        <f>BC40/AR40</f>
        <v>0</v>
      </c>
      <c r="AY40">
        <f>(AV40-AO40)/AU40</f>
        <v>0</v>
      </c>
      <c r="AZ40">
        <f>(AL40-AR40)/AR40</f>
        <v>0</v>
      </c>
      <c r="BA40" t="s">
        <v>404</v>
      </c>
      <c r="BB40">
        <v>0.75</v>
      </c>
      <c r="BC40">
        <f>AR40-BB40</f>
        <v>0</v>
      </c>
      <c r="BD40">
        <f>(AR40-AQ40)/(AR40-BB40)</f>
        <v>0</v>
      </c>
      <c r="BE40">
        <f>(AL40-AR40)/(AL40-BB40)</f>
        <v>0</v>
      </c>
      <c r="BF40">
        <f>(AR40-AQ40)/(AR40-AK40)</f>
        <v>0</v>
      </c>
      <c r="BG40">
        <f>(AL40-AR40)/(AL40-AK40)</f>
        <v>0</v>
      </c>
      <c r="BH40">
        <f>$B$11*CF40+$C$11*CG40+$F$11*CH40*(1-CK40)</f>
        <v>0</v>
      </c>
      <c r="BI40">
        <f>BH40*BJ40</f>
        <v>0</v>
      </c>
      <c r="BJ40">
        <f>($B$11*$D$9+$C$11*$D$9+$F$11*((CU40+CM40)/MAX(CU40+CM40+CV40, 0.1)*$I$9+CV40/MAX(CU40+CM40+CV40, 0.1)*$J$9))/($B$11+$C$11+$F$11)</f>
        <v>0</v>
      </c>
      <c r="BK40">
        <f>($B$11*$K$9+$C$11*$K$9+$F$11*((CU40+CM40)/MAX(CU40+CM40+CV40, 0.1)*$P$9+CV40/MAX(CU40+CM40+CV40, 0.1)*$Q$9))/($B$11+$C$11+$F$11)</f>
        <v>0</v>
      </c>
      <c r="BL40">
        <v>6</v>
      </c>
      <c r="BM40">
        <v>0.5</v>
      </c>
      <c r="BN40" t="s">
        <v>289</v>
      </c>
      <c r="BO40">
        <v>2</v>
      </c>
      <c r="BP40">
        <v>1604011057</v>
      </c>
      <c r="BQ40">
        <v>387.773677419355</v>
      </c>
      <c r="BR40">
        <v>400.071935483871</v>
      </c>
      <c r="BS40">
        <v>16.4604483870968</v>
      </c>
      <c r="BT40">
        <v>10.3756709677419</v>
      </c>
      <c r="BU40">
        <v>385.880322580645</v>
      </c>
      <c r="BV40">
        <v>16.5186193548387</v>
      </c>
      <c r="BW40">
        <v>499.977516129032</v>
      </c>
      <c r="BX40">
        <v>101.436903225806</v>
      </c>
      <c r="BY40">
        <v>0.0501834161290322</v>
      </c>
      <c r="BZ40">
        <v>36.988135483871</v>
      </c>
      <c r="CA40">
        <v>36.1370419354839</v>
      </c>
      <c r="CB40">
        <v>999.9</v>
      </c>
      <c r="CC40">
        <v>0</v>
      </c>
      <c r="CD40">
        <v>0</v>
      </c>
      <c r="CE40">
        <v>9988.4864516129</v>
      </c>
      <c r="CF40">
        <v>0</v>
      </c>
      <c r="CG40">
        <v>225.476129032258</v>
      </c>
      <c r="CH40">
        <v>1299.99096774194</v>
      </c>
      <c r="CI40">
        <v>0.900001806451613</v>
      </c>
      <c r="CJ40">
        <v>0.0999980387096774</v>
      </c>
      <c r="CK40">
        <v>0</v>
      </c>
      <c r="CL40">
        <v>583.905096774193</v>
      </c>
      <c r="CM40">
        <v>4.99938</v>
      </c>
      <c r="CN40">
        <v>7686.94064516129</v>
      </c>
      <c r="CO40">
        <v>10363.9548387097</v>
      </c>
      <c r="CP40">
        <v>46.637</v>
      </c>
      <c r="CQ40">
        <v>48.312</v>
      </c>
      <c r="CR40">
        <v>47.157</v>
      </c>
      <c r="CS40">
        <v>48.562</v>
      </c>
      <c r="CT40">
        <v>49</v>
      </c>
      <c r="CU40">
        <v>1165.49290322581</v>
      </c>
      <c r="CV40">
        <v>129.498064516129</v>
      </c>
      <c r="CW40">
        <v>0</v>
      </c>
      <c r="CX40">
        <v>113.400000095367</v>
      </c>
      <c r="CY40">
        <v>0</v>
      </c>
      <c r="CZ40">
        <v>582.88856</v>
      </c>
      <c r="DA40">
        <v>-106.54315368117</v>
      </c>
      <c r="DB40">
        <v>-1373.99307472255</v>
      </c>
      <c r="DC40">
        <v>7673.7656</v>
      </c>
      <c r="DD40">
        <v>15</v>
      </c>
      <c r="DE40">
        <v>1604010879</v>
      </c>
      <c r="DF40" t="s">
        <v>400</v>
      </c>
      <c r="DG40">
        <v>1604010878.5</v>
      </c>
      <c r="DH40">
        <v>1604010879</v>
      </c>
      <c r="DI40">
        <v>7</v>
      </c>
      <c r="DJ40">
        <v>-0.131</v>
      </c>
      <c r="DK40">
        <v>-0.077</v>
      </c>
      <c r="DL40">
        <v>1.893</v>
      </c>
      <c r="DM40">
        <v>-0.058</v>
      </c>
      <c r="DN40">
        <v>400</v>
      </c>
      <c r="DO40">
        <v>11</v>
      </c>
      <c r="DP40">
        <v>0.71</v>
      </c>
      <c r="DQ40">
        <v>0.03</v>
      </c>
      <c r="DR40">
        <v>8.25913609188875</v>
      </c>
      <c r="DS40">
        <v>-0.393876930201009</v>
      </c>
      <c r="DT40">
        <v>0.0467697009568273</v>
      </c>
      <c r="DU40">
        <v>1</v>
      </c>
      <c r="DV40">
        <v>-12.3034</v>
      </c>
      <c r="DW40">
        <v>0.273658064516173</v>
      </c>
      <c r="DX40">
        <v>0.0471046809536158</v>
      </c>
      <c r="DY40">
        <v>0</v>
      </c>
      <c r="DZ40">
        <v>6.08177322580645</v>
      </c>
      <c r="EA40">
        <v>0.38819177419353</v>
      </c>
      <c r="EB40">
        <v>0.029205991032232</v>
      </c>
      <c r="EC40">
        <v>0</v>
      </c>
      <c r="ED40">
        <v>1</v>
      </c>
      <c r="EE40">
        <v>3</v>
      </c>
      <c r="EF40" t="s">
        <v>291</v>
      </c>
      <c r="EG40">
        <v>100</v>
      </c>
      <c r="EH40">
        <v>100</v>
      </c>
      <c r="EI40">
        <v>1.893</v>
      </c>
      <c r="EJ40">
        <v>-0.0581</v>
      </c>
      <c r="EK40">
        <v>1.89345000000009</v>
      </c>
      <c r="EL40">
        <v>0</v>
      </c>
      <c r="EM40">
        <v>0</v>
      </c>
      <c r="EN40">
        <v>0</v>
      </c>
      <c r="EO40">
        <v>-0.0581809523809529</v>
      </c>
      <c r="EP40">
        <v>0</v>
      </c>
      <c r="EQ40">
        <v>0</v>
      </c>
      <c r="ER40">
        <v>0</v>
      </c>
      <c r="ES40">
        <v>-1</v>
      </c>
      <c r="ET40">
        <v>-1</v>
      </c>
      <c r="EU40">
        <v>-1</v>
      </c>
      <c r="EV40">
        <v>-1</v>
      </c>
      <c r="EW40">
        <v>3.1</v>
      </c>
      <c r="EX40">
        <v>3.1</v>
      </c>
      <c r="EY40">
        <v>2</v>
      </c>
      <c r="EZ40">
        <v>490.748</v>
      </c>
      <c r="FA40">
        <v>508.931</v>
      </c>
      <c r="FB40">
        <v>36.2052</v>
      </c>
      <c r="FC40">
        <v>34.4402</v>
      </c>
      <c r="FD40">
        <v>30.0001</v>
      </c>
      <c r="FE40">
        <v>34.0045</v>
      </c>
      <c r="FF40">
        <v>34.0599</v>
      </c>
      <c r="FG40">
        <v>19.6571</v>
      </c>
      <c r="FH40">
        <v>0</v>
      </c>
      <c r="FI40">
        <v>100</v>
      </c>
      <c r="FJ40">
        <v>-999.9</v>
      </c>
      <c r="FK40">
        <v>400</v>
      </c>
      <c r="FL40">
        <v>13.7995</v>
      </c>
      <c r="FM40">
        <v>101.016</v>
      </c>
      <c r="FN40">
        <v>100.488</v>
      </c>
    </row>
    <row r="41" spans="1:170">
      <c r="A41">
        <v>25</v>
      </c>
      <c r="B41">
        <v>1604011304</v>
      </c>
      <c r="C41">
        <v>3143.5</v>
      </c>
      <c r="D41" t="s">
        <v>405</v>
      </c>
      <c r="E41" t="s">
        <v>406</v>
      </c>
      <c r="F41" t="s">
        <v>310</v>
      </c>
      <c r="G41" t="s">
        <v>321</v>
      </c>
      <c r="H41">
        <v>1604011296</v>
      </c>
      <c r="I41">
        <f>BW41*AG41*(BS41-BT41)/(100*BL41*(1000-AG41*BS41))</f>
        <v>0</v>
      </c>
      <c r="J41">
        <f>BW41*AG41*(BR41-BQ41*(1000-AG41*BT41)/(1000-AG41*BS41))/(100*BL41)</f>
        <v>0</v>
      </c>
      <c r="K41">
        <f>BQ41 - IF(AG41&gt;1, J41*BL41*100.0/(AI41*CE41), 0)</f>
        <v>0</v>
      </c>
      <c r="L41">
        <f>((R41-I41/2)*K41-J41)/(R41+I41/2)</f>
        <v>0</v>
      </c>
      <c r="M41">
        <f>L41*(BX41+BY41)/1000.0</f>
        <v>0</v>
      </c>
      <c r="N41">
        <f>(BQ41 - IF(AG41&gt;1, J41*BL41*100.0/(AI41*CE41), 0))*(BX41+BY41)/1000.0</f>
        <v>0</v>
      </c>
      <c r="O41">
        <f>2.0/((1/Q41-1/P41)+SIGN(Q41)*SQRT((1/Q41-1/P41)*(1/Q41-1/P41) + 4*BM41/((BM41+1)*(BM41+1))*(2*1/Q41*1/P41-1/P41*1/P41)))</f>
        <v>0</v>
      </c>
      <c r="P41">
        <f>IF(LEFT(BN41,1)&lt;&gt;"0",IF(LEFT(BN41,1)="1",3.0,BO41),$D$5+$E$5*(CE41*BX41/($K$5*1000))+$F$5*(CE41*BX41/($K$5*1000))*MAX(MIN(BL41,$J$5),$I$5)*MAX(MIN(BL41,$J$5),$I$5)+$G$5*MAX(MIN(BL41,$J$5),$I$5)*(CE41*BX41/($K$5*1000))+$H$5*(CE41*BX41/($K$5*1000))*(CE41*BX41/($K$5*1000)))</f>
        <v>0</v>
      </c>
      <c r="Q41">
        <f>I41*(1000-(1000*0.61365*exp(17.502*U41/(240.97+U41))/(BX41+BY41)+BS41)/2)/(1000*0.61365*exp(17.502*U41/(240.97+U41))/(BX41+BY41)-BS41)</f>
        <v>0</v>
      </c>
      <c r="R41">
        <f>1/((BM41+1)/(O41/1.6)+1/(P41/1.37)) + BM41/((BM41+1)/(O41/1.6) + BM41/(P41/1.37))</f>
        <v>0</v>
      </c>
      <c r="S41">
        <f>(BI41*BK41)</f>
        <v>0</v>
      </c>
      <c r="T41">
        <f>(BZ41+(S41+2*0.95*5.67E-8*(((BZ41+$B$7)+273)^4-(BZ41+273)^4)-44100*I41)/(1.84*29.3*P41+8*0.95*5.67E-8*(BZ41+273)^3))</f>
        <v>0</v>
      </c>
      <c r="U41">
        <f>($C$7*CA41+$D$7*CB41+$E$7*T41)</f>
        <v>0</v>
      </c>
      <c r="V41">
        <f>0.61365*exp(17.502*U41/(240.97+U41))</f>
        <v>0</v>
      </c>
      <c r="W41">
        <f>(X41/Y41*100)</f>
        <v>0</v>
      </c>
      <c r="X41">
        <f>BS41*(BX41+BY41)/1000</f>
        <v>0</v>
      </c>
      <c r="Y41">
        <f>0.61365*exp(17.502*BZ41/(240.97+BZ41))</f>
        <v>0</v>
      </c>
      <c r="Z41">
        <f>(V41-BS41*(BX41+BY41)/1000)</f>
        <v>0</v>
      </c>
      <c r="AA41">
        <f>(-I41*44100)</f>
        <v>0</v>
      </c>
      <c r="AB41">
        <f>2*29.3*P41*0.92*(BZ41-U41)</f>
        <v>0</v>
      </c>
      <c r="AC41">
        <f>2*0.95*5.67E-8*(((BZ41+$B$7)+273)^4-(U41+273)^4)</f>
        <v>0</v>
      </c>
      <c r="AD41">
        <f>S41+AC41+AA41+AB41</f>
        <v>0</v>
      </c>
      <c r="AE41">
        <v>38</v>
      </c>
      <c r="AF41">
        <v>8</v>
      </c>
      <c r="AG41">
        <f>IF(AE41*$H$13&gt;=AI41,1.0,(AI41/(AI41-AE41*$H$13)))</f>
        <v>0</v>
      </c>
      <c r="AH41">
        <f>(AG41-1)*100</f>
        <v>0</v>
      </c>
      <c r="AI41">
        <f>MAX(0,($B$13+$C$13*CE41)/(1+$D$13*CE41)*BX41/(BZ41+273)*$E$13)</f>
        <v>0</v>
      </c>
      <c r="AJ41" t="s">
        <v>286</v>
      </c>
      <c r="AK41">
        <v>715.476923076923</v>
      </c>
      <c r="AL41">
        <v>3262.08</v>
      </c>
      <c r="AM41">
        <f>AL41-AK41</f>
        <v>0</v>
      </c>
      <c r="AN41">
        <f>AM41/AL41</f>
        <v>0</v>
      </c>
      <c r="AO41">
        <v>-0.577747479816223</v>
      </c>
      <c r="AP41" t="s">
        <v>407</v>
      </c>
      <c r="AQ41">
        <v>659.5992</v>
      </c>
      <c r="AR41">
        <v>0.38</v>
      </c>
      <c r="AS41">
        <f>1-AQ41/AR41</f>
        <v>0</v>
      </c>
      <c r="AT41">
        <v>0.5</v>
      </c>
      <c r="AU41">
        <f>BI41</f>
        <v>0</v>
      </c>
      <c r="AV41">
        <f>J41</f>
        <v>0</v>
      </c>
      <c r="AW41">
        <f>AS41*AT41*AU41</f>
        <v>0</v>
      </c>
      <c r="AX41">
        <f>BC41/AR41</f>
        <v>0</v>
      </c>
      <c r="AY41">
        <f>(AV41-AO41)/AU41</f>
        <v>0</v>
      </c>
      <c r="AZ41">
        <f>(AL41-AR41)/AR41</f>
        <v>0</v>
      </c>
      <c r="BA41" t="s">
        <v>408</v>
      </c>
      <c r="BB41">
        <v>1.42</v>
      </c>
      <c r="BC41">
        <f>AR41-BB41</f>
        <v>0</v>
      </c>
      <c r="BD41">
        <f>(AR41-AQ41)/(AR41-BB41)</f>
        <v>0</v>
      </c>
      <c r="BE41">
        <f>(AL41-AR41)/(AL41-BB41)</f>
        <v>0</v>
      </c>
      <c r="BF41">
        <f>(AR41-AQ41)/(AR41-AK41)</f>
        <v>0</v>
      </c>
      <c r="BG41">
        <f>(AL41-AR41)/(AL41-AK41)</f>
        <v>0</v>
      </c>
      <c r="BH41">
        <f>$B$11*CF41+$C$11*CG41+$F$11*CH41*(1-CK41)</f>
        <v>0</v>
      </c>
      <c r="BI41">
        <f>BH41*BJ41</f>
        <v>0</v>
      </c>
      <c r="BJ41">
        <f>($B$11*$D$9+$C$11*$D$9+$F$11*((CU41+CM41)/MAX(CU41+CM41+CV41, 0.1)*$I$9+CV41/MAX(CU41+CM41+CV41, 0.1)*$J$9))/($B$11+$C$11+$F$11)</f>
        <v>0</v>
      </c>
      <c r="BK41">
        <f>($B$11*$K$9+$C$11*$K$9+$F$11*((CU41+CM41)/MAX(CU41+CM41+CV41, 0.1)*$P$9+CV41/MAX(CU41+CM41+CV41, 0.1)*$Q$9))/($B$11+$C$11+$F$11)</f>
        <v>0</v>
      </c>
      <c r="BL41">
        <v>6</v>
      </c>
      <c r="BM41">
        <v>0.5</v>
      </c>
      <c r="BN41" t="s">
        <v>289</v>
      </c>
      <c r="BO41">
        <v>2</v>
      </c>
      <c r="BP41">
        <v>1604011296</v>
      </c>
      <c r="BQ41">
        <v>392.824709677419</v>
      </c>
      <c r="BR41">
        <v>399.932064516129</v>
      </c>
      <c r="BS41">
        <v>13.1493967741935</v>
      </c>
      <c r="BT41">
        <v>10.1406612903226</v>
      </c>
      <c r="BU41">
        <v>390.931161290322</v>
      </c>
      <c r="BV41">
        <v>13.2075870967742</v>
      </c>
      <c r="BW41">
        <v>499.998225806452</v>
      </c>
      <c r="BX41">
        <v>101.434387096774</v>
      </c>
      <c r="BY41">
        <v>0.0491822677419355</v>
      </c>
      <c r="BZ41">
        <v>37.0321290322581</v>
      </c>
      <c r="CA41">
        <v>36.4512612903226</v>
      </c>
      <c r="CB41">
        <v>999.9</v>
      </c>
      <c r="CC41">
        <v>0</v>
      </c>
      <c r="CD41">
        <v>0</v>
      </c>
      <c r="CE41">
        <v>9989.2535483871</v>
      </c>
      <c r="CF41">
        <v>0</v>
      </c>
      <c r="CG41">
        <v>272.754806451613</v>
      </c>
      <c r="CH41">
        <v>1299.98741935484</v>
      </c>
      <c r="CI41">
        <v>0.899998</v>
      </c>
      <c r="CJ41">
        <v>0.100002006451613</v>
      </c>
      <c r="CK41">
        <v>0</v>
      </c>
      <c r="CL41">
        <v>668.605483870968</v>
      </c>
      <c r="CM41">
        <v>4.99938</v>
      </c>
      <c r="CN41">
        <v>8741.44548387097</v>
      </c>
      <c r="CO41">
        <v>10363.9193548387</v>
      </c>
      <c r="CP41">
        <v>46.437</v>
      </c>
      <c r="CQ41">
        <v>48.125</v>
      </c>
      <c r="CR41">
        <v>46.937</v>
      </c>
      <c r="CS41">
        <v>48.437</v>
      </c>
      <c r="CT41">
        <v>48.776</v>
      </c>
      <c r="CU41">
        <v>1165.48774193548</v>
      </c>
      <c r="CV41">
        <v>129.501935483871</v>
      </c>
      <c r="CW41">
        <v>0</v>
      </c>
      <c r="CX41">
        <v>238.299999952316</v>
      </c>
      <c r="CY41">
        <v>0</v>
      </c>
      <c r="CZ41">
        <v>659.5992</v>
      </c>
      <c r="DA41">
        <v>-333.475385557872</v>
      </c>
      <c r="DB41">
        <v>1565.85156479466</v>
      </c>
      <c r="DC41">
        <v>8878.4288</v>
      </c>
      <c r="DD41">
        <v>15</v>
      </c>
      <c r="DE41">
        <v>1604010879</v>
      </c>
      <c r="DF41" t="s">
        <v>400</v>
      </c>
      <c r="DG41">
        <v>1604010878.5</v>
      </c>
      <c r="DH41">
        <v>1604010879</v>
      </c>
      <c r="DI41">
        <v>7</v>
      </c>
      <c r="DJ41">
        <v>-0.131</v>
      </c>
      <c r="DK41">
        <v>-0.077</v>
      </c>
      <c r="DL41">
        <v>1.893</v>
      </c>
      <c r="DM41">
        <v>-0.058</v>
      </c>
      <c r="DN41">
        <v>400</v>
      </c>
      <c r="DO41">
        <v>11</v>
      </c>
      <c r="DP41">
        <v>0.71</v>
      </c>
      <c r="DQ41">
        <v>0.03</v>
      </c>
      <c r="DR41">
        <v>4.93649024883989</v>
      </c>
      <c r="DS41">
        <v>-0.855170546411886</v>
      </c>
      <c r="DT41">
        <v>0.0653229073167741</v>
      </c>
      <c r="DU41">
        <v>0</v>
      </c>
      <c r="DV41">
        <v>-7.11423387096774</v>
      </c>
      <c r="DW41">
        <v>1.02224612903229</v>
      </c>
      <c r="DX41">
        <v>0.0780608404853143</v>
      </c>
      <c r="DY41">
        <v>0</v>
      </c>
      <c r="DZ41">
        <v>3.00855483870968</v>
      </c>
      <c r="EA41">
        <v>0.0328804838709561</v>
      </c>
      <c r="EB41">
        <v>0.00352387879306019</v>
      </c>
      <c r="EC41">
        <v>1</v>
      </c>
      <c r="ED41">
        <v>1</v>
      </c>
      <c r="EE41">
        <v>3</v>
      </c>
      <c r="EF41" t="s">
        <v>291</v>
      </c>
      <c r="EG41">
        <v>100</v>
      </c>
      <c r="EH41">
        <v>100</v>
      </c>
      <c r="EI41">
        <v>1.893</v>
      </c>
      <c r="EJ41">
        <v>-0.0582</v>
      </c>
      <c r="EK41">
        <v>1.89345000000009</v>
      </c>
      <c r="EL41">
        <v>0</v>
      </c>
      <c r="EM41">
        <v>0</v>
      </c>
      <c r="EN41">
        <v>0</v>
      </c>
      <c r="EO41">
        <v>-0.0581809523809529</v>
      </c>
      <c r="EP41">
        <v>0</v>
      </c>
      <c r="EQ41">
        <v>0</v>
      </c>
      <c r="ER41">
        <v>0</v>
      </c>
      <c r="ES41">
        <v>-1</v>
      </c>
      <c r="ET41">
        <v>-1</v>
      </c>
      <c r="EU41">
        <v>-1</v>
      </c>
      <c r="EV41">
        <v>-1</v>
      </c>
      <c r="EW41">
        <v>7.1</v>
      </c>
      <c r="EX41">
        <v>7.1</v>
      </c>
      <c r="EY41">
        <v>2</v>
      </c>
      <c r="EZ41">
        <v>439.394</v>
      </c>
      <c r="FA41">
        <v>507.244</v>
      </c>
      <c r="FB41">
        <v>36.1398</v>
      </c>
      <c r="FC41">
        <v>34.2725</v>
      </c>
      <c r="FD41">
        <v>29.9998</v>
      </c>
      <c r="FE41">
        <v>33.8779</v>
      </c>
      <c r="FF41">
        <v>33.937</v>
      </c>
      <c r="FG41">
        <v>19.6009</v>
      </c>
      <c r="FH41">
        <v>0</v>
      </c>
      <c r="FI41">
        <v>100</v>
      </c>
      <c r="FJ41">
        <v>-999.9</v>
      </c>
      <c r="FK41">
        <v>400</v>
      </c>
      <c r="FL41">
        <v>13.7995</v>
      </c>
      <c r="FM41">
        <v>101.052</v>
      </c>
      <c r="FN41">
        <v>100.518</v>
      </c>
    </row>
    <row r="42" spans="1:170">
      <c r="A42">
        <v>26</v>
      </c>
      <c r="B42">
        <v>1604011452</v>
      </c>
      <c r="C42">
        <v>3291.5</v>
      </c>
      <c r="D42" t="s">
        <v>409</v>
      </c>
      <c r="E42" t="s">
        <v>410</v>
      </c>
      <c r="F42" t="s">
        <v>310</v>
      </c>
      <c r="G42" t="s">
        <v>321</v>
      </c>
      <c r="H42">
        <v>1604011444.25</v>
      </c>
      <c r="I42">
        <f>BW42*AG42*(BS42-BT42)/(100*BL42*(1000-AG42*BS42))</f>
        <v>0</v>
      </c>
      <c r="J42">
        <f>BW42*AG42*(BR42-BQ42*(1000-AG42*BT42)/(1000-AG42*BS42))/(100*BL42)</f>
        <v>0</v>
      </c>
      <c r="K42">
        <f>BQ42 - IF(AG42&gt;1, J42*BL42*100.0/(AI42*CE42), 0)</f>
        <v>0</v>
      </c>
      <c r="L42">
        <f>((R42-I42/2)*K42-J42)/(R42+I42/2)</f>
        <v>0</v>
      </c>
      <c r="M42">
        <f>L42*(BX42+BY42)/1000.0</f>
        <v>0</v>
      </c>
      <c r="N42">
        <f>(BQ42 - IF(AG42&gt;1, J42*BL42*100.0/(AI42*CE42), 0))*(BX42+BY42)/1000.0</f>
        <v>0</v>
      </c>
      <c r="O42">
        <f>2.0/((1/Q42-1/P42)+SIGN(Q42)*SQRT((1/Q42-1/P42)*(1/Q42-1/P42) + 4*BM42/((BM42+1)*(BM42+1))*(2*1/Q42*1/P42-1/P42*1/P42)))</f>
        <v>0</v>
      </c>
      <c r="P42">
        <f>IF(LEFT(BN42,1)&lt;&gt;"0",IF(LEFT(BN42,1)="1",3.0,BO42),$D$5+$E$5*(CE42*BX42/($K$5*1000))+$F$5*(CE42*BX42/($K$5*1000))*MAX(MIN(BL42,$J$5),$I$5)*MAX(MIN(BL42,$J$5),$I$5)+$G$5*MAX(MIN(BL42,$J$5),$I$5)*(CE42*BX42/($K$5*1000))+$H$5*(CE42*BX42/($K$5*1000))*(CE42*BX42/($K$5*1000)))</f>
        <v>0</v>
      </c>
      <c r="Q42">
        <f>I42*(1000-(1000*0.61365*exp(17.502*U42/(240.97+U42))/(BX42+BY42)+BS42)/2)/(1000*0.61365*exp(17.502*U42/(240.97+U42))/(BX42+BY42)-BS42)</f>
        <v>0</v>
      </c>
      <c r="R42">
        <f>1/((BM42+1)/(O42/1.6)+1/(P42/1.37)) + BM42/((BM42+1)/(O42/1.6) + BM42/(P42/1.37))</f>
        <v>0</v>
      </c>
      <c r="S42">
        <f>(BI42*BK42)</f>
        <v>0</v>
      </c>
      <c r="T42">
        <f>(BZ42+(S42+2*0.95*5.67E-8*(((BZ42+$B$7)+273)^4-(BZ42+273)^4)-44100*I42)/(1.84*29.3*P42+8*0.95*5.67E-8*(BZ42+273)^3))</f>
        <v>0</v>
      </c>
      <c r="U42">
        <f>($C$7*CA42+$D$7*CB42+$E$7*T42)</f>
        <v>0</v>
      </c>
      <c r="V42">
        <f>0.61365*exp(17.502*U42/(240.97+U42))</f>
        <v>0</v>
      </c>
      <c r="W42">
        <f>(X42/Y42*100)</f>
        <v>0</v>
      </c>
      <c r="X42">
        <f>BS42*(BX42+BY42)/1000</f>
        <v>0</v>
      </c>
      <c r="Y42">
        <f>0.61365*exp(17.502*BZ42/(240.97+BZ42))</f>
        <v>0</v>
      </c>
      <c r="Z42">
        <f>(V42-BS42*(BX42+BY42)/1000)</f>
        <v>0</v>
      </c>
      <c r="AA42">
        <f>(-I42*44100)</f>
        <v>0</v>
      </c>
      <c r="AB42">
        <f>2*29.3*P42*0.92*(BZ42-U42)</f>
        <v>0</v>
      </c>
      <c r="AC42">
        <f>2*0.95*5.67E-8*(((BZ42+$B$7)+273)^4-(U42+273)^4)</f>
        <v>0</v>
      </c>
      <c r="AD42">
        <f>S42+AC42+AA42+AB42</f>
        <v>0</v>
      </c>
      <c r="AE42">
        <v>73</v>
      </c>
      <c r="AF42">
        <v>15</v>
      </c>
      <c r="AG42">
        <f>IF(AE42*$H$13&gt;=AI42,1.0,(AI42/(AI42-AE42*$H$13)))</f>
        <v>0</v>
      </c>
      <c r="AH42">
        <f>(AG42-1)*100</f>
        <v>0</v>
      </c>
      <c r="AI42">
        <f>MAX(0,($B$13+$C$13*CE42)/(1+$D$13*CE42)*BX42/(BZ42+273)*$E$13)</f>
        <v>0</v>
      </c>
      <c r="AJ42" t="s">
        <v>286</v>
      </c>
      <c r="AK42">
        <v>715.476923076923</v>
      </c>
      <c r="AL42">
        <v>3262.08</v>
      </c>
      <c r="AM42">
        <f>AL42-AK42</f>
        <v>0</v>
      </c>
      <c r="AN42">
        <f>AM42/AL42</f>
        <v>0</v>
      </c>
      <c r="AO42">
        <v>-0.577747479816223</v>
      </c>
      <c r="AP42" t="s">
        <v>411</v>
      </c>
      <c r="AQ42">
        <v>590.04932</v>
      </c>
      <c r="AR42">
        <v>-0.48</v>
      </c>
      <c r="AS42">
        <f>1-AQ42/AR42</f>
        <v>0</v>
      </c>
      <c r="AT42">
        <v>0.5</v>
      </c>
      <c r="AU42">
        <f>BI42</f>
        <v>0</v>
      </c>
      <c r="AV42">
        <f>J42</f>
        <v>0</v>
      </c>
      <c r="AW42">
        <f>AS42*AT42*AU42</f>
        <v>0</v>
      </c>
      <c r="AX42">
        <f>BC42/AR42</f>
        <v>0</v>
      </c>
      <c r="AY42">
        <f>(AV42-AO42)/AU42</f>
        <v>0</v>
      </c>
      <c r="AZ42">
        <f>(AL42-AR42)/AR42</f>
        <v>0</v>
      </c>
      <c r="BA42" t="s">
        <v>412</v>
      </c>
      <c r="BB42">
        <v>-0.12</v>
      </c>
      <c r="BC42">
        <f>AR42-BB42</f>
        <v>0</v>
      </c>
      <c r="BD42">
        <f>(AR42-AQ42)/(AR42-BB42)</f>
        <v>0</v>
      </c>
      <c r="BE42">
        <f>(AL42-AR42)/(AL42-BB42)</f>
        <v>0</v>
      </c>
      <c r="BF42">
        <f>(AR42-AQ42)/(AR42-AK42)</f>
        <v>0</v>
      </c>
      <c r="BG42">
        <f>(AL42-AR42)/(AL42-AK42)</f>
        <v>0</v>
      </c>
      <c r="BH42">
        <f>$B$11*CF42+$C$11*CG42+$F$11*CH42*(1-CK42)</f>
        <v>0</v>
      </c>
      <c r="BI42">
        <f>BH42*BJ42</f>
        <v>0</v>
      </c>
      <c r="BJ42">
        <f>($B$11*$D$9+$C$11*$D$9+$F$11*((CU42+CM42)/MAX(CU42+CM42+CV42, 0.1)*$I$9+CV42/MAX(CU42+CM42+CV42, 0.1)*$J$9))/($B$11+$C$11+$F$11)</f>
        <v>0</v>
      </c>
      <c r="BK42">
        <f>($B$11*$K$9+$C$11*$K$9+$F$11*((CU42+CM42)/MAX(CU42+CM42+CV42, 0.1)*$P$9+CV42/MAX(CU42+CM42+CV42, 0.1)*$Q$9))/($B$11+$C$11+$F$11)</f>
        <v>0</v>
      </c>
      <c r="BL42">
        <v>6</v>
      </c>
      <c r="BM42">
        <v>0.5</v>
      </c>
      <c r="BN42" t="s">
        <v>289</v>
      </c>
      <c r="BO42">
        <v>2</v>
      </c>
      <c r="BP42">
        <v>1604011444.25</v>
      </c>
      <c r="BQ42">
        <v>389.781466666667</v>
      </c>
      <c r="BR42">
        <v>399.893933333333</v>
      </c>
      <c r="BS42">
        <v>15.0093933333333</v>
      </c>
      <c r="BT42">
        <v>10.3063366666667</v>
      </c>
      <c r="BU42">
        <v>387.8879</v>
      </c>
      <c r="BV42">
        <v>15.06757</v>
      </c>
      <c r="BW42">
        <v>500.023733333333</v>
      </c>
      <c r="BX42">
        <v>101.437366666667</v>
      </c>
      <c r="BY42">
        <v>0.0468495566666667</v>
      </c>
      <c r="BZ42">
        <v>36.8017533333333</v>
      </c>
      <c r="CA42">
        <v>36.1541433333333</v>
      </c>
      <c r="CB42">
        <v>999.9</v>
      </c>
      <c r="CC42">
        <v>0</v>
      </c>
      <c r="CD42">
        <v>0</v>
      </c>
      <c r="CE42">
        <v>10008.8793333333</v>
      </c>
      <c r="CF42">
        <v>0</v>
      </c>
      <c r="CG42">
        <v>277.9173</v>
      </c>
      <c r="CH42">
        <v>1300.01233333333</v>
      </c>
      <c r="CI42">
        <v>0.900008233333333</v>
      </c>
      <c r="CJ42">
        <v>0.0999912833333333</v>
      </c>
      <c r="CK42">
        <v>0</v>
      </c>
      <c r="CL42">
        <v>590.544033333333</v>
      </c>
      <c r="CM42">
        <v>4.99938</v>
      </c>
      <c r="CN42">
        <v>7763.23333333333</v>
      </c>
      <c r="CO42">
        <v>10364.13</v>
      </c>
      <c r="CP42">
        <v>46.2562</v>
      </c>
      <c r="CQ42">
        <v>47.937</v>
      </c>
      <c r="CR42">
        <v>46.8078666666666</v>
      </c>
      <c r="CS42">
        <v>48.2269</v>
      </c>
      <c r="CT42">
        <v>48.625</v>
      </c>
      <c r="CU42">
        <v>1165.52233333333</v>
      </c>
      <c r="CV42">
        <v>129.49</v>
      </c>
      <c r="CW42">
        <v>0</v>
      </c>
      <c r="CX42">
        <v>147</v>
      </c>
      <c r="CY42">
        <v>0</v>
      </c>
      <c r="CZ42">
        <v>590.04932</v>
      </c>
      <c r="DA42">
        <v>-71.76169219859</v>
      </c>
      <c r="DB42">
        <v>-909.347690914115</v>
      </c>
      <c r="DC42">
        <v>7757.152</v>
      </c>
      <c r="DD42">
        <v>15</v>
      </c>
      <c r="DE42">
        <v>1604010879</v>
      </c>
      <c r="DF42" t="s">
        <v>400</v>
      </c>
      <c r="DG42">
        <v>1604010878.5</v>
      </c>
      <c r="DH42">
        <v>1604010879</v>
      </c>
      <c r="DI42">
        <v>7</v>
      </c>
      <c r="DJ42">
        <v>-0.131</v>
      </c>
      <c r="DK42">
        <v>-0.077</v>
      </c>
      <c r="DL42">
        <v>1.893</v>
      </c>
      <c r="DM42">
        <v>-0.058</v>
      </c>
      <c r="DN42">
        <v>400</v>
      </c>
      <c r="DO42">
        <v>11</v>
      </c>
      <c r="DP42">
        <v>0.71</v>
      </c>
      <c r="DQ42">
        <v>0.03</v>
      </c>
      <c r="DR42">
        <v>6.86259332971194</v>
      </c>
      <c r="DS42">
        <v>0.474323731387722</v>
      </c>
      <c r="DT42">
        <v>0.0425170704817151</v>
      </c>
      <c r="DU42">
        <v>1</v>
      </c>
      <c r="DV42">
        <v>-10.096845483871</v>
      </c>
      <c r="DW42">
        <v>-0.844681451612909</v>
      </c>
      <c r="DX42">
        <v>0.0698500661481069</v>
      </c>
      <c r="DY42">
        <v>0</v>
      </c>
      <c r="DZ42">
        <v>4.69515580645161</v>
      </c>
      <c r="EA42">
        <v>0.611176451612888</v>
      </c>
      <c r="EB42">
        <v>0.0456825424250243</v>
      </c>
      <c r="EC42">
        <v>0</v>
      </c>
      <c r="ED42">
        <v>1</v>
      </c>
      <c r="EE42">
        <v>3</v>
      </c>
      <c r="EF42" t="s">
        <v>291</v>
      </c>
      <c r="EG42">
        <v>100</v>
      </c>
      <c r="EH42">
        <v>100</v>
      </c>
      <c r="EI42">
        <v>1.894</v>
      </c>
      <c r="EJ42">
        <v>-0.0582</v>
      </c>
      <c r="EK42">
        <v>1.89345000000009</v>
      </c>
      <c r="EL42">
        <v>0</v>
      </c>
      <c r="EM42">
        <v>0</v>
      </c>
      <c r="EN42">
        <v>0</v>
      </c>
      <c r="EO42">
        <v>-0.0581809523809529</v>
      </c>
      <c r="EP42">
        <v>0</v>
      </c>
      <c r="EQ42">
        <v>0</v>
      </c>
      <c r="ER42">
        <v>0</v>
      </c>
      <c r="ES42">
        <v>-1</v>
      </c>
      <c r="ET42">
        <v>-1</v>
      </c>
      <c r="EU42">
        <v>-1</v>
      </c>
      <c r="EV42">
        <v>-1</v>
      </c>
      <c r="EW42">
        <v>9.6</v>
      </c>
      <c r="EX42">
        <v>9.6</v>
      </c>
      <c r="EY42">
        <v>2</v>
      </c>
      <c r="EZ42">
        <v>394.557</v>
      </c>
      <c r="FA42">
        <v>508.686</v>
      </c>
      <c r="FB42">
        <v>36.014</v>
      </c>
      <c r="FC42">
        <v>34.0601</v>
      </c>
      <c r="FD42">
        <v>30</v>
      </c>
      <c r="FE42">
        <v>33.7035</v>
      </c>
      <c r="FF42">
        <v>33.7592</v>
      </c>
      <c r="FG42">
        <v>19.7135</v>
      </c>
      <c r="FH42">
        <v>0</v>
      </c>
      <c r="FI42">
        <v>100</v>
      </c>
      <c r="FJ42">
        <v>-999.9</v>
      </c>
      <c r="FK42">
        <v>400</v>
      </c>
      <c r="FL42">
        <v>13.7995</v>
      </c>
      <c r="FM42">
        <v>101.074</v>
      </c>
      <c r="FN42">
        <v>100.541</v>
      </c>
    </row>
    <row r="43" spans="1:170">
      <c r="A43">
        <v>27</v>
      </c>
      <c r="B43">
        <v>1604011566.5</v>
      </c>
      <c r="C43">
        <v>3406</v>
      </c>
      <c r="D43" t="s">
        <v>413</v>
      </c>
      <c r="E43" t="s">
        <v>414</v>
      </c>
      <c r="F43" t="s">
        <v>415</v>
      </c>
      <c r="G43" t="s">
        <v>371</v>
      </c>
      <c r="H43">
        <v>1604011558.75</v>
      </c>
      <c r="I43">
        <f>BW43*AG43*(BS43-BT43)/(100*BL43*(1000-AG43*BS43))</f>
        <v>0</v>
      </c>
      <c r="J43">
        <f>BW43*AG43*(BR43-BQ43*(1000-AG43*BT43)/(1000-AG43*BS43))/(100*BL43)</f>
        <v>0</v>
      </c>
      <c r="K43">
        <f>BQ43 - IF(AG43&gt;1, J43*BL43*100.0/(AI43*CE43), 0)</f>
        <v>0</v>
      </c>
      <c r="L43">
        <f>((R43-I43/2)*K43-J43)/(R43+I43/2)</f>
        <v>0</v>
      </c>
      <c r="M43">
        <f>L43*(BX43+BY43)/1000.0</f>
        <v>0</v>
      </c>
      <c r="N43">
        <f>(BQ43 - IF(AG43&gt;1, J43*BL43*100.0/(AI43*CE43), 0))*(BX43+BY43)/1000.0</f>
        <v>0</v>
      </c>
      <c r="O43">
        <f>2.0/((1/Q43-1/P43)+SIGN(Q43)*SQRT((1/Q43-1/P43)*(1/Q43-1/P43) + 4*BM43/((BM43+1)*(BM43+1))*(2*1/Q43*1/P43-1/P43*1/P43)))</f>
        <v>0</v>
      </c>
      <c r="P43">
        <f>IF(LEFT(BN43,1)&lt;&gt;"0",IF(LEFT(BN43,1)="1",3.0,BO43),$D$5+$E$5*(CE43*BX43/($K$5*1000))+$F$5*(CE43*BX43/($K$5*1000))*MAX(MIN(BL43,$J$5),$I$5)*MAX(MIN(BL43,$J$5),$I$5)+$G$5*MAX(MIN(BL43,$J$5),$I$5)*(CE43*BX43/($K$5*1000))+$H$5*(CE43*BX43/($K$5*1000))*(CE43*BX43/($K$5*1000)))</f>
        <v>0</v>
      </c>
      <c r="Q43">
        <f>I43*(1000-(1000*0.61365*exp(17.502*U43/(240.97+U43))/(BX43+BY43)+BS43)/2)/(1000*0.61365*exp(17.502*U43/(240.97+U43))/(BX43+BY43)-BS43)</f>
        <v>0</v>
      </c>
      <c r="R43">
        <f>1/((BM43+1)/(O43/1.6)+1/(P43/1.37)) + BM43/((BM43+1)/(O43/1.6) + BM43/(P43/1.37))</f>
        <v>0</v>
      </c>
      <c r="S43">
        <f>(BI43*BK43)</f>
        <v>0</v>
      </c>
      <c r="T43">
        <f>(BZ43+(S43+2*0.95*5.67E-8*(((BZ43+$B$7)+273)^4-(BZ43+273)^4)-44100*I43)/(1.84*29.3*P43+8*0.95*5.67E-8*(BZ43+273)^3))</f>
        <v>0</v>
      </c>
      <c r="U43">
        <f>($C$7*CA43+$D$7*CB43+$E$7*T43)</f>
        <v>0</v>
      </c>
      <c r="V43">
        <f>0.61365*exp(17.502*U43/(240.97+U43))</f>
        <v>0</v>
      </c>
      <c r="W43">
        <f>(X43/Y43*100)</f>
        <v>0</v>
      </c>
      <c r="X43">
        <f>BS43*(BX43+BY43)/1000</f>
        <v>0</v>
      </c>
      <c r="Y43">
        <f>0.61365*exp(17.502*BZ43/(240.97+BZ43))</f>
        <v>0</v>
      </c>
      <c r="Z43">
        <f>(V43-BS43*(BX43+BY43)/1000)</f>
        <v>0</v>
      </c>
      <c r="AA43">
        <f>(-I43*44100)</f>
        <v>0</v>
      </c>
      <c r="AB43">
        <f>2*29.3*P43*0.92*(BZ43-U43)</f>
        <v>0</v>
      </c>
      <c r="AC43">
        <f>2*0.95*5.67E-8*(((BZ43+$B$7)+273)^4-(U43+273)^4)</f>
        <v>0</v>
      </c>
      <c r="AD43">
        <f>S43+AC43+AA43+AB43</f>
        <v>0</v>
      </c>
      <c r="AE43">
        <v>1</v>
      </c>
      <c r="AF43">
        <v>0</v>
      </c>
      <c r="AG43">
        <f>IF(AE43*$H$13&gt;=AI43,1.0,(AI43/(AI43-AE43*$H$13)))</f>
        <v>0</v>
      </c>
      <c r="AH43">
        <f>(AG43-1)*100</f>
        <v>0</v>
      </c>
      <c r="AI43">
        <f>MAX(0,($B$13+$C$13*CE43)/(1+$D$13*CE43)*BX43/(BZ43+273)*$E$13)</f>
        <v>0</v>
      </c>
      <c r="AJ43" t="s">
        <v>286</v>
      </c>
      <c r="AK43">
        <v>715.476923076923</v>
      </c>
      <c r="AL43">
        <v>3262.08</v>
      </c>
      <c r="AM43">
        <f>AL43-AK43</f>
        <v>0</v>
      </c>
      <c r="AN43">
        <f>AM43/AL43</f>
        <v>0</v>
      </c>
      <c r="AO43">
        <v>-0.577747479816223</v>
      </c>
      <c r="AP43" t="s">
        <v>416</v>
      </c>
      <c r="AQ43">
        <v>639.83996</v>
      </c>
      <c r="AR43">
        <v>1.47</v>
      </c>
      <c r="AS43">
        <f>1-AQ43/AR43</f>
        <v>0</v>
      </c>
      <c r="AT43">
        <v>0.5</v>
      </c>
      <c r="AU43">
        <f>BI43</f>
        <v>0</v>
      </c>
      <c r="AV43">
        <f>J43</f>
        <v>0</v>
      </c>
      <c r="AW43">
        <f>AS43*AT43*AU43</f>
        <v>0</v>
      </c>
      <c r="AX43">
        <f>BC43/AR43</f>
        <v>0</v>
      </c>
      <c r="AY43">
        <f>(AV43-AO43)/AU43</f>
        <v>0</v>
      </c>
      <c r="AZ43">
        <f>(AL43-AR43)/AR43</f>
        <v>0</v>
      </c>
      <c r="BA43" t="s">
        <v>417</v>
      </c>
      <c r="BB43">
        <v>0.89</v>
      </c>
      <c r="BC43">
        <f>AR43-BB43</f>
        <v>0</v>
      </c>
      <c r="BD43">
        <f>(AR43-AQ43)/(AR43-BB43)</f>
        <v>0</v>
      </c>
      <c r="BE43">
        <f>(AL43-AR43)/(AL43-BB43)</f>
        <v>0</v>
      </c>
      <c r="BF43">
        <f>(AR43-AQ43)/(AR43-AK43)</f>
        <v>0</v>
      </c>
      <c r="BG43">
        <f>(AL43-AR43)/(AL43-AK43)</f>
        <v>0</v>
      </c>
      <c r="BH43">
        <f>$B$11*CF43+$C$11*CG43+$F$11*CH43*(1-CK43)</f>
        <v>0</v>
      </c>
      <c r="BI43">
        <f>BH43*BJ43</f>
        <v>0</v>
      </c>
      <c r="BJ43">
        <f>($B$11*$D$9+$C$11*$D$9+$F$11*((CU43+CM43)/MAX(CU43+CM43+CV43, 0.1)*$I$9+CV43/MAX(CU43+CM43+CV43, 0.1)*$J$9))/($B$11+$C$11+$F$11)</f>
        <v>0</v>
      </c>
      <c r="BK43">
        <f>($B$11*$K$9+$C$11*$K$9+$F$11*((CU43+CM43)/MAX(CU43+CM43+CV43, 0.1)*$P$9+CV43/MAX(CU43+CM43+CV43, 0.1)*$Q$9))/($B$11+$C$11+$F$11)</f>
        <v>0</v>
      </c>
      <c r="BL43">
        <v>6</v>
      </c>
      <c r="BM43">
        <v>0.5</v>
      </c>
      <c r="BN43" t="s">
        <v>289</v>
      </c>
      <c r="BO43">
        <v>2</v>
      </c>
      <c r="BP43">
        <v>1604011558.75</v>
      </c>
      <c r="BQ43">
        <v>388.0385</v>
      </c>
      <c r="BR43">
        <v>399.922433333333</v>
      </c>
      <c r="BS43">
        <v>16.91503</v>
      </c>
      <c r="BT43">
        <v>10.52249</v>
      </c>
      <c r="BU43">
        <v>386.145</v>
      </c>
      <c r="BV43">
        <v>16.9732066666667</v>
      </c>
      <c r="BW43">
        <v>500.0078</v>
      </c>
      <c r="BX43">
        <v>101.432166666667</v>
      </c>
      <c r="BY43">
        <v>0.0494051633333333</v>
      </c>
      <c r="BZ43">
        <v>36.7435033333333</v>
      </c>
      <c r="CA43">
        <v>36.2319866666667</v>
      </c>
      <c r="CB43">
        <v>999.9</v>
      </c>
      <c r="CC43">
        <v>0</v>
      </c>
      <c r="CD43">
        <v>0</v>
      </c>
      <c r="CE43">
        <v>10000.904</v>
      </c>
      <c r="CF43">
        <v>0</v>
      </c>
      <c r="CG43">
        <v>281.879266666667</v>
      </c>
      <c r="CH43">
        <v>1299.98433333333</v>
      </c>
      <c r="CI43">
        <v>0.900009933333333</v>
      </c>
      <c r="CJ43">
        <v>0.0999900666666667</v>
      </c>
      <c r="CK43">
        <v>0</v>
      </c>
      <c r="CL43">
        <v>640.104933333333</v>
      </c>
      <c r="CM43">
        <v>4.99938</v>
      </c>
      <c r="CN43">
        <v>8356.61</v>
      </c>
      <c r="CO43">
        <v>10363.93</v>
      </c>
      <c r="CP43">
        <v>46.187</v>
      </c>
      <c r="CQ43">
        <v>47.875</v>
      </c>
      <c r="CR43">
        <v>46.6996</v>
      </c>
      <c r="CS43">
        <v>48.083</v>
      </c>
      <c r="CT43">
        <v>48.562</v>
      </c>
      <c r="CU43">
        <v>1165.50033333333</v>
      </c>
      <c r="CV43">
        <v>129.485</v>
      </c>
      <c r="CW43">
        <v>0</v>
      </c>
      <c r="CX43">
        <v>113.400000095367</v>
      </c>
      <c r="CY43">
        <v>0</v>
      </c>
      <c r="CZ43">
        <v>639.83996</v>
      </c>
      <c r="DA43">
        <v>-53.4780768269561</v>
      </c>
      <c r="DB43">
        <v>-672.716921928655</v>
      </c>
      <c r="DC43">
        <v>8353.1132</v>
      </c>
      <c r="DD43">
        <v>15</v>
      </c>
      <c r="DE43">
        <v>1604010879</v>
      </c>
      <c r="DF43" t="s">
        <v>400</v>
      </c>
      <c r="DG43">
        <v>1604010878.5</v>
      </c>
      <c r="DH43">
        <v>1604010879</v>
      </c>
      <c r="DI43">
        <v>7</v>
      </c>
      <c r="DJ43">
        <v>-0.131</v>
      </c>
      <c r="DK43">
        <v>-0.077</v>
      </c>
      <c r="DL43">
        <v>1.893</v>
      </c>
      <c r="DM43">
        <v>-0.058</v>
      </c>
      <c r="DN43">
        <v>400</v>
      </c>
      <c r="DO43">
        <v>11</v>
      </c>
      <c r="DP43">
        <v>0.71</v>
      </c>
      <c r="DQ43">
        <v>0.03</v>
      </c>
      <c r="DR43">
        <v>7.80680709215235</v>
      </c>
      <c r="DS43">
        <v>-0.337657461744861</v>
      </c>
      <c r="DT43">
        <v>0.0360146117820974</v>
      </c>
      <c r="DU43">
        <v>1</v>
      </c>
      <c r="DV43">
        <v>-11.8860096774194</v>
      </c>
      <c r="DW43">
        <v>0.32955</v>
      </c>
      <c r="DX43">
        <v>0.0391229274816527</v>
      </c>
      <c r="DY43">
        <v>0</v>
      </c>
      <c r="DZ43">
        <v>6.39177709677419</v>
      </c>
      <c r="EA43">
        <v>0.129723870967726</v>
      </c>
      <c r="EB43">
        <v>0.010616719678534</v>
      </c>
      <c r="EC43">
        <v>1</v>
      </c>
      <c r="ED43">
        <v>2</v>
      </c>
      <c r="EE43">
        <v>3</v>
      </c>
      <c r="EF43" t="s">
        <v>348</v>
      </c>
      <c r="EG43">
        <v>100</v>
      </c>
      <c r="EH43">
        <v>100</v>
      </c>
      <c r="EI43">
        <v>1.894</v>
      </c>
      <c r="EJ43">
        <v>-0.0582</v>
      </c>
      <c r="EK43">
        <v>1.89345000000009</v>
      </c>
      <c r="EL43">
        <v>0</v>
      </c>
      <c r="EM43">
        <v>0</v>
      </c>
      <c r="EN43">
        <v>0</v>
      </c>
      <c r="EO43">
        <v>-0.0581809523809529</v>
      </c>
      <c r="EP43">
        <v>0</v>
      </c>
      <c r="EQ43">
        <v>0</v>
      </c>
      <c r="ER43">
        <v>0</v>
      </c>
      <c r="ES43">
        <v>-1</v>
      </c>
      <c r="ET43">
        <v>-1</v>
      </c>
      <c r="EU43">
        <v>-1</v>
      </c>
      <c r="EV43">
        <v>-1</v>
      </c>
      <c r="EW43">
        <v>11.5</v>
      </c>
      <c r="EX43">
        <v>11.5</v>
      </c>
      <c r="EY43">
        <v>2</v>
      </c>
      <c r="EZ43">
        <v>481.385</v>
      </c>
      <c r="FA43">
        <v>509.125</v>
      </c>
      <c r="FB43">
        <v>35.9519</v>
      </c>
      <c r="FC43">
        <v>33.9226</v>
      </c>
      <c r="FD43">
        <v>29.9997</v>
      </c>
      <c r="FE43">
        <v>33.5587</v>
      </c>
      <c r="FF43">
        <v>33.6185</v>
      </c>
      <c r="FG43">
        <v>19.8073</v>
      </c>
      <c r="FH43">
        <v>0</v>
      </c>
      <c r="FI43">
        <v>100</v>
      </c>
      <c r="FJ43">
        <v>-999.9</v>
      </c>
      <c r="FK43">
        <v>400</v>
      </c>
      <c r="FL43">
        <v>13.7995</v>
      </c>
      <c r="FM43">
        <v>101.102</v>
      </c>
      <c r="FN43">
        <v>100.565</v>
      </c>
    </row>
    <row r="44" spans="1:170">
      <c r="A44">
        <v>28</v>
      </c>
      <c r="B44">
        <v>1604011690.5</v>
      </c>
      <c r="C44">
        <v>3530</v>
      </c>
      <c r="D44" t="s">
        <v>418</v>
      </c>
      <c r="E44" t="s">
        <v>419</v>
      </c>
      <c r="F44" t="s">
        <v>415</v>
      </c>
      <c r="G44" t="s">
        <v>371</v>
      </c>
      <c r="H44">
        <v>1604011682.5</v>
      </c>
      <c r="I44">
        <f>BW44*AG44*(BS44-BT44)/(100*BL44*(1000-AG44*BS44))</f>
        <v>0</v>
      </c>
      <c r="J44">
        <f>BW44*AG44*(BR44-BQ44*(1000-AG44*BT44)/(1000-AG44*BS44))/(100*BL44)</f>
        <v>0</v>
      </c>
      <c r="K44">
        <f>BQ44 - IF(AG44&gt;1, J44*BL44*100.0/(AI44*CE44), 0)</f>
        <v>0</v>
      </c>
      <c r="L44">
        <f>((R44-I44/2)*K44-J44)/(R44+I44/2)</f>
        <v>0</v>
      </c>
      <c r="M44">
        <f>L44*(BX44+BY44)/1000.0</f>
        <v>0</v>
      </c>
      <c r="N44">
        <f>(BQ44 - IF(AG44&gt;1, J44*BL44*100.0/(AI44*CE44), 0))*(BX44+BY44)/1000.0</f>
        <v>0</v>
      </c>
      <c r="O44">
        <f>2.0/((1/Q44-1/P44)+SIGN(Q44)*SQRT((1/Q44-1/P44)*(1/Q44-1/P44) + 4*BM44/((BM44+1)*(BM44+1))*(2*1/Q44*1/P44-1/P44*1/P44)))</f>
        <v>0</v>
      </c>
      <c r="P44">
        <f>IF(LEFT(BN44,1)&lt;&gt;"0",IF(LEFT(BN44,1)="1",3.0,BO44),$D$5+$E$5*(CE44*BX44/($K$5*1000))+$F$5*(CE44*BX44/($K$5*1000))*MAX(MIN(BL44,$J$5),$I$5)*MAX(MIN(BL44,$J$5),$I$5)+$G$5*MAX(MIN(BL44,$J$5),$I$5)*(CE44*BX44/($K$5*1000))+$H$5*(CE44*BX44/($K$5*1000))*(CE44*BX44/($K$5*1000)))</f>
        <v>0</v>
      </c>
      <c r="Q44">
        <f>I44*(1000-(1000*0.61365*exp(17.502*U44/(240.97+U44))/(BX44+BY44)+BS44)/2)/(1000*0.61365*exp(17.502*U44/(240.97+U44))/(BX44+BY44)-BS44)</f>
        <v>0</v>
      </c>
      <c r="R44">
        <f>1/((BM44+1)/(O44/1.6)+1/(P44/1.37)) + BM44/((BM44+1)/(O44/1.6) + BM44/(P44/1.37))</f>
        <v>0</v>
      </c>
      <c r="S44">
        <f>(BI44*BK44)</f>
        <v>0</v>
      </c>
      <c r="T44">
        <f>(BZ44+(S44+2*0.95*5.67E-8*(((BZ44+$B$7)+273)^4-(BZ44+273)^4)-44100*I44)/(1.84*29.3*P44+8*0.95*5.67E-8*(BZ44+273)^3))</f>
        <v>0</v>
      </c>
      <c r="U44">
        <f>($C$7*CA44+$D$7*CB44+$E$7*T44)</f>
        <v>0</v>
      </c>
      <c r="V44">
        <f>0.61365*exp(17.502*U44/(240.97+U44))</f>
        <v>0</v>
      </c>
      <c r="W44">
        <f>(X44/Y44*100)</f>
        <v>0</v>
      </c>
      <c r="X44">
        <f>BS44*(BX44+BY44)/1000</f>
        <v>0</v>
      </c>
      <c r="Y44">
        <f>0.61365*exp(17.502*BZ44/(240.97+BZ44))</f>
        <v>0</v>
      </c>
      <c r="Z44">
        <f>(V44-BS44*(BX44+BY44)/1000)</f>
        <v>0</v>
      </c>
      <c r="AA44">
        <f>(-I44*44100)</f>
        <v>0</v>
      </c>
      <c r="AB44">
        <f>2*29.3*P44*0.92*(BZ44-U44)</f>
        <v>0</v>
      </c>
      <c r="AC44">
        <f>2*0.95*5.67E-8*(((BZ44+$B$7)+273)^4-(U44+273)^4)</f>
        <v>0</v>
      </c>
      <c r="AD44">
        <f>S44+AC44+AA44+AB44</f>
        <v>0</v>
      </c>
      <c r="AE44">
        <v>7</v>
      </c>
      <c r="AF44">
        <v>1</v>
      </c>
      <c r="AG44">
        <f>IF(AE44*$H$13&gt;=AI44,1.0,(AI44/(AI44-AE44*$H$13)))</f>
        <v>0</v>
      </c>
      <c r="AH44">
        <f>(AG44-1)*100</f>
        <v>0</v>
      </c>
      <c r="AI44">
        <f>MAX(0,($B$13+$C$13*CE44)/(1+$D$13*CE44)*BX44/(BZ44+273)*$E$13)</f>
        <v>0</v>
      </c>
      <c r="AJ44" t="s">
        <v>286</v>
      </c>
      <c r="AK44">
        <v>715.476923076923</v>
      </c>
      <c r="AL44">
        <v>3262.08</v>
      </c>
      <c r="AM44">
        <f>AL44-AK44</f>
        <v>0</v>
      </c>
      <c r="AN44">
        <f>AM44/AL44</f>
        <v>0</v>
      </c>
      <c r="AO44">
        <v>-0.577747479816223</v>
      </c>
      <c r="AP44" t="s">
        <v>420</v>
      </c>
      <c r="AQ44">
        <v>736.173807692308</v>
      </c>
      <c r="AR44">
        <v>1327.39</v>
      </c>
      <c r="AS44">
        <f>1-AQ44/AR44</f>
        <v>0</v>
      </c>
      <c r="AT44">
        <v>0.5</v>
      </c>
      <c r="AU44">
        <f>BI44</f>
        <v>0</v>
      </c>
      <c r="AV44">
        <f>J44</f>
        <v>0</v>
      </c>
      <c r="AW44">
        <f>AS44*AT44*AU44</f>
        <v>0</v>
      </c>
      <c r="AX44">
        <f>BC44/AR44</f>
        <v>0</v>
      </c>
      <c r="AY44">
        <f>(AV44-AO44)/AU44</f>
        <v>0</v>
      </c>
      <c r="AZ44">
        <f>(AL44-AR44)/AR44</f>
        <v>0</v>
      </c>
      <c r="BA44" t="s">
        <v>421</v>
      </c>
      <c r="BB44">
        <v>2.68</v>
      </c>
      <c r="BC44">
        <f>AR44-BB44</f>
        <v>0</v>
      </c>
      <c r="BD44">
        <f>(AR44-AQ44)/(AR44-BB44)</f>
        <v>0</v>
      </c>
      <c r="BE44">
        <f>(AL44-AR44)/(AL44-BB44)</f>
        <v>0</v>
      </c>
      <c r="BF44">
        <f>(AR44-AQ44)/(AR44-AK44)</f>
        <v>0</v>
      </c>
      <c r="BG44">
        <f>(AL44-AR44)/(AL44-AK44)</f>
        <v>0</v>
      </c>
      <c r="BH44">
        <f>$B$11*CF44+$C$11*CG44+$F$11*CH44*(1-CK44)</f>
        <v>0</v>
      </c>
      <c r="BI44">
        <f>BH44*BJ44</f>
        <v>0</v>
      </c>
      <c r="BJ44">
        <f>($B$11*$D$9+$C$11*$D$9+$F$11*((CU44+CM44)/MAX(CU44+CM44+CV44, 0.1)*$I$9+CV44/MAX(CU44+CM44+CV44, 0.1)*$J$9))/($B$11+$C$11+$F$11)</f>
        <v>0</v>
      </c>
      <c r="BK44">
        <f>($B$11*$K$9+$C$11*$K$9+$F$11*((CU44+CM44)/MAX(CU44+CM44+CV44, 0.1)*$P$9+CV44/MAX(CU44+CM44+CV44, 0.1)*$Q$9))/($B$11+$C$11+$F$11)</f>
        <v>0</v>
      </c>
      <c r="BL44">
        <v>6</v>
      </c>
      <c r="BM44">
        <v>0.5</v>
      </c>
      <c r="BN44" t="s">
        <v>289</v>
      </c>
      <c r="BO44">
        <v>2</v>
      </c>
      <c r="BP44">
        <v>1604011682.5</v>
      </c>
      <c r="BQ44">
        <v>386.604709677419</v>
      </c>
      <c r="BR44">
        <v>399.974129032258</v>
      </c>
      <c r="BS44">
        <v>17.8672677419355</v>
      </c>
      <c r="BT44">
        <v>10.7557032258065</v>
      </c>
      <c r="BU44">
        <v>384.710967741936</v>
      </c>
      <c r="BV44">
        <v>17.9254419354839</v>
      </c>
      <c r="BW44">
        <v>499.95864516129</v>
      </c>
      <c r="BX44">
        <v>101.432838709677</v>
      </c>
      <c r="BY44">
        <v>0.0481167709677419</v>
      </c>
      <c r="BZ44">
        <v>36.6027709677419</v>
      </c>
      <c r="CA44">
        <v>34.9711483870968</v>
      </c>
      <c r="CB44">
        <v>999.9</v>
      </c>
      <c r="CC44">
        <v>0</v>
      </c>
      <c r="CD44">
        <v>0</v>
      </c>
      <c r="CE44">
        <v>9960.26548387097</v>
      </c>
      <c r="CF44">
        <v>0</v>
      </c>
      <c r="CG44">
        <v>298.663967741935</v>
      </c>
      <c r="CH44">
        <v>1300.01290322581</v>
      </c>
      <c r="CI44">
        <v>0.90000035483871</v>
      </c>
      <c r="CJ44">
        <v>0.0999993870967742</v>
      </c>
      <c r="CK44">
        <v>0</v>
      </c>
      <c r="CL44">
        <v>736.790419354839</v>
      </c>
      <c r="CM44">
        <v>4.99938</v>
      </c>
      <c r="CN44">
        <v>9581.73548387097</v>
      </c>
      <c r="CO44">
        <v>10364.1161290323</v>
      </c>
      <c r="CP44">
        <v>46</v>
      </c>
      <c r="CQ44">
        <v>47.687</v>
      </c>
      <c r="CR44">
        <v>46.504</v>
      </c>
      <c r="CS44">
        <v>47.883</v>
      </c>
      <c r="CT44">
        <v>48.375</v>
      </c>
      <c r="CU44">
        <v>1165.51096774194</v>
      </c>
      <c r="CV44">
        <v>129.503548387097</v>
      </c>
      <c r="CW44">
        <v>0</v>
      </c>
      <c r="CX44">
        <v>123.099999904633</v>
      </c>
      <c r="CY44">
        <v>0</v>
      </c>
      <c r="CZ44">
        <v>736.173807692308</v>
      </c>
      <c r="DA44">
        <v>-81.3923077029876</v>
      </c>
      <c r="DB44">
        <v>-1030.0365813237</v>
      </c>
      <c r="DC44">
        <v>9573.91423076923</v>
      </c>
      <c r="DD44">
        <v>15</v>
      </c>
      <c r="DE44">
        <v>1604010879</v>
      </c>
      <c r="DF44" t="s">
        <v>400</v>
      </c>
      <c r="DG44">
        <v>1604010878.5</v>
      </c>
      <c r="DH44">
        <v>1604010879</v>
      </c>
      <c r="DI44">
        <v>7</v>
      </c>
      <c r="DJ44">
        <v>-0.131</v>
      </c>
      <c r="DK44">
        <v>-0.077</v>
      </c>
      <c r="DL44">
        <v>1.893</v>
      </c>
      <c r="DM44">
        <v>-0.058</v>
      </c>
      <c r="DN44">
        <v>400</v>
      </c>
      <c r="DO44">
        <v>11</v>
      </c>
      <c r="DP44">
        <v>0.71</v>
      </c>
      <c r="DQ44">
        <v>0.03</v>
      </c>
      <c r="DR44">
        <v>8.81046239494688</v>
      </c>
      <c r="DS44">
        <v>-0.109886299908926</v>
      </c>
      <c r="DT44">
        <v>0.0410604091464509</v>
      </c>
      <c r="DU44">
        <v>1</v>
      </c>
      <c r="DV44">
        <v>-13.3695612903226</v>
      </c>
      <c r="DW44">
        <v>0.0702919354839051</v>
      </c>
      <c r="DX44">
        <v>0.0501498700826116</v>
      </c>
      <c r="DY44">
        <v>1</v>
      </c>
      <c r="DZ44">
        <v>7.11155258064516</v>
      </c>
      <c r="EA44">
        <v>0.292542096774193</v>
      </c>
      <c r="EB44">
        <v>0.0220360976534387</v>
      </c>
      <c r="EC44">
        <v>0</v>
      </c>
      <c r="ED44">
        <v>2</v>
      </c>
      <c r="EE44">
        <v>3</v>
      </c>
      <c r="EF44" t="s">
        <v>348</v>
      </c>
      <c r="EG44">
        <v>100</v>
      </c>
      <c r="EH44">
        <v>100</v>
      </c>
      <c r="EI44">
        <v>1.893</v>
      </c>
      <c r="EJ44">
        <v>-0.0582</v>
      </c>
      <c r="EK44">
        <v>1.89345000000009</v>
      </c>
      <c r="EL44">
        <v>0</v>
      </c>
      <c r="EM44">
        <v>0</v>
      </c>
      <c r="EN44">
        <v>0</v>
      </c>
      <c r="EO44">
        <v>-0.0581809523809529</v>
      </c>
      <c r="EP44">
        <v>0</v>
      </c>
      <c r="EQ44">
        <v>0</v>
      </c>
      <c r="ER44">
        <v>0</v>
      </c>
      <c r="ES44">
        <v>-1</v>
      </c>
      <c r="ET44">
        <v>-1</v>
      </c>
      <c r="EU44">
        <v>-1</v>
      </c>
      <c r="EV44">
        <v>-1</v>
      </c>
      <c r="EW44">
        <v>13.5</v>
      </c>
      <c r="EX44">
        <v>13.5</v>
      </c>
      <c r="EY44">
        <v>2</v>
      </c>
      <c r="EZ44">
        <v>473.966</v>
      </c>
      <c r="FA44">
        <v>509.587</v>
      </c>
      <c r="FB44">
        <v>35.8143</v>
      </c>
      <c r="FC44">
        <v>33.6808</v>
      </c>
      <c r="FD44">
        <v>29.9995</v>
      </c>
      <c r="FE44">
        <v>33.3397</v>
      </c>
      <c r="FF44">
        <v>33.3977</v>
      </c>
      <c r="FG44">
        <v>19.8582</v>
      </c>
      <c r="FH44">
        <v>0</v>
      </c>
      <c r="FI44">
        <v>100</v>
      </c>
      <c r="FJ44">
        <v>-999.9</v>
      </c>
      <c r="FK44">
        <v>400</v>
      </c>
      <c r="FL44">
        <v>13.7995</v>
      </c>
      <c r="FM44">
        <v>101.139</v>
      </c>
      <c r="FN44">
        <v>100.603</v>
      </c>
    </row>
    <row r="45" spans="1:170">
      <c r="A45">
        <v>29</v>
      </c>
      <c r="B45">
        <v>1604011824</v>
      </c>
      <c r="C45">
        <v>3663.5</v>
      </c>
      <c r="D45" t="s">
        <v>422</v>
      </c>
      <c r="E45" t="s">
        <v>423</v>
      </c>
      <c r="F45" t="s">
        <v>380</v>
      </c>
      <c r="G45" t="s">
        <v>311</v>
      </c>
      <c r="H45">
        <v>1604011816.25</v>
      </c>
      <c r="I45">
        <f>BW45*AG45*(BS45-BT45)/(100*BL45*(1000-AG45*BS45))</f>
        <v>0</v>
      </c>
      <c r="J45">
        <f>BW45*AG45*(BR45-BQ45*(1000-AG45*BT45)/(1000-AG45*BS45))/(100*BL45)</f>
        <v>0</v>
      </c>
      <c r="K45">
        <f>BQ45 - IF(AG45&gt;1, J45*BL45*100.0/(AI45*CE45), 0)</f>
        <v>0</v>
      </c>
      <c r="L45">
        <f>((R45-I45/2)*K45-J45)/(R45+I45/2)</f>
        <v>0</v>
      </c>
      <c r="M45">
        <f>L45*(BX45+BY45)/1000.0</f>
        <v>0</v>
      </c>
      <c r="N45">
        <f>(BQ45 - IF(AG45&gt;1, J45*BL45*100.0/(AI45*CE45), 0))*(BX45+BY45)/1000.0</f>
        <v>0</v>
      </c>
      <c r="O45">
        <f>2.0/((1/Q45-1/P45)+SIGN(Q45)*SQRT((1/Q45-1/P45)*(1/Q45-1/P45) + 4*BM45/((BM45+1)*(BM45+1))*(2*1/Q45*1/P45-1/P45*1/P45)))</f>
        <v>0</v>
      </c>
      <c r="P45">
        <f>IF(LEFT(BN45,1)&lt;&gt;"0",IF(LEFT(BN45,1)="1",3.0,BO45),$D$5+$E$5*(CE45*BX45/($K$5*1000))+$F$5*(CE45*BX45/($K$5*1000))*MAX(MIN(BL45,$J$5),$I$5)*MAX(MIN(BL45,$J$5),$I$5)+$G$5*MAX(MIN(BL45,$J$5),$I$5)*(CE45*BX45/($K$5*1000))+$H$5*(CE45*BX45/($K$5*1000))*(CE45*BX45/($K$5*1000)))</f>
        <v>0</v>
      </c>
      <c r="Q45">
        <f>I45*(1000-(1000*0.61365*exp(17.502*U45/(240.97+U45))/(BX45+BY45)+BS45)/2)/(1000*0.61365*exp(17.502*U45/(240.97+U45))/(BX45+BY45)-BS45)</f>
        <v>0</v>
      </c>
      <c r="R45">
        <f>1/((BM45+1)/(O45/1.6)+1/(P45/1.37)) + BM45/((BM45+1)/(O45/1.6) + BM45/(P45/1.37))</f>
        <v>0</v>
      </c>
      <c r="S45">
        <f>(BI45*BK45)</f>
        <v>0</v>
      </c>
      <c r="T45">
        <f>(BZ45+(S45+2*0.95*5.67E-8*(((BZ45+$B$7)+273)^4-(BZ45+273)^4)-44100*I45)/(1.84*29.3*P45+8*0.95*5.67E-8*(BZ45+273)^3))</f>
        <v>0</v>
      </c>
      <c r="U45">
        <f>($C$7*CA45+$D$7*CB45+$E$7*T45)</f>
        <v>0</v>
      </c>
      <c r="V45">
        <f>0.61365*exp(17.502*U45/(240.97+U45))</f>
        <v>0</v>
      </c>
      <c r="W45">
        <f>(X45/Y45*100)</f>
        <v>0</v>
      </c>
      <c r="X45">
        <f>BS45*(BX45+BY45)/1000</f>
        <v>0</v>
      </c>
      <c r="Y45">
        <f>0.61365*exp(17.502*BZ45/(240.97+BZ45))</f>
        <v>0</v>
      </c>
      <c r="Z45">
        <f>(V45-BS45*(BX45+BY45)/1000)</f>
        <v>0</v>
      </c>
      <c r="AA45">
        <f>(-I45*44100)</f>
        <v>0</v>
      </c>
      <c r="AB45">
        <f>2*29.3*P45*0.92*(BZ45-U45)</f>
        <v>0</v>
      </c>
      <c r="AC45">
        <f>2*0.95*5.67E-8*(((BZ45+$B$7)+273)^4-(U45+273)^4)</f>
        <v>0</v>
      </c>
      <c r="AD45">
        <f>S45+AC45+AA45+AB45</f>
        <v>0</v>
      </c>
      <c r="AE45">
        <v>0</v>
      </c>
      <c r="AF45">
        <v>0</v>
      </c>
      <c r="AG45">
        <f>IF(AE45*$H$13&gt;=AI45,1.0,(AI45/(AI45-AE45*$H$13)))</f>
        <v>0</v>
      </c>
      <c r="AH45">
        <f>(AG45-1)*100</f>
        <v>0</v>
      </c>
      <c r="AI45">
        <f>MAX(0,($B$13+$C$13*CE45)/(1+$D$13*CE45)*BX45/(BZ45+273)*$E$13)</f>
        <v>0</v>
      </c>
      <c r="AJ45" t="s">
        <v>286</v>
      </c>
      <c r="AK45">
        <v>715.476923076923</v>
      </c>
      <c r="AL45">
        <v>3262.08</v>
      </c>
      <c r="AM45">
        <f>AL45-AK45</f>
        <v>0</v>
      </c>
      <c r="AN45">
        <f>AM45/AL45</f>
        <v>0</v>
      </c>
      <c r="AO45">
        <v>-0.577747479816223</v>
      </c>
      <c r="AP45" t="s">
        <v>424</v>
      </c>
      <c r="AQ45">
        <v>805.521384615385</v>
      </c>
      <c r="AR45">
        <v>-0.16</v>
      </c>
      <c r="AS45">
        <f>1-AQ45/AR45</f>
        <v>0</v>
      </c>
      <c r="AT45">
        <v>0.5</v>
      </c>
      <c r="AU45">
        <f>BI45</f>
        <v>0</v>
      </c>
      <c r="AV45">
        <f>J45</f>
        <v>0</v>
      </c>
      <c r="AW45">
        <f>AS45*AT45*AU45</f>
        <v>0</v>
      </c>
      <c r="AX45">
        <f>BC45/AR45</f>
        <v>0</v>
      </c>
      <c r="AY45">
        <f>(AV45-AO45)/AU45</f>
        <v>0</v>
      </c>
      <c r="AZ45">
        <f>(AL45-AR45)/AR45</f>
        <v>0</v>
      </c>
      <c r="BA45" t="s">
        <v>425</v>
      </c>
      <c r="BB45">
        <v>3.13</v>
      </c>
      <c r="BC45">
        <f>AR45-BB45</f>
        <v>0</v>
      </c>
      <c r="BD45">
        <f>(AR45-AQ45)/(AR45-BB45)</f>
        <v>0</v>
      </c>
      <c r="BE45">
        <f>(AL45-AR45)/(AL45-BB45)</f>
        <v>0</v>
      </c>
      <c r="BF45">
        <f>(AR45-AQ45)/(AR45-AK45)</f>
        <v>0</v>
      </c>
      <c r="BG45">
        <f>(AL45-AR45)/(AL45-AK45)</f>
        <v>0</v>
      </c>
      <c r="BH45">
        <f>$B$11*CF45+$C$11*CG45+$F$11*CH45*(1-CK45)</f>
        <v>0</v>
      </c>
      <c r="BI45">
        <f>BH45*BJ45</f>
        <v>0</v>
      </c>
      <c r="BJ45">
        <f>($B$11*$D$9+$C$11*$D$9+$F$11*((CU45+CM45)/MAX(CU45+CM45+CV45, 0.1)*$I$9+CV45/MAX(CU45+CM45+CV45, 0.1)*$J$9))/($B$11+$C$11+$F$11)</f>
        <v>0</v>
      </c>
      <c r="BK45">
        <f>($B$11*$K$9+$C$11*$K$9+$F$11*((CU45+CM45)/MAX(CU45+CM45+CV45, 0.1)*$P$9+CV45/MAX(CU45+CM45+CV45, 0.1)*$Q$9))/($B$11+$C$11+$F$11)</f>
        <v>0</v>
      </c>
      <c r="BL45">
        <v>6</v>
      </c>
      <c r="BM45">
        <v>0.5</v>
      </c>
      <c r="BN45" t="s">
        <v>289</v>
      </c>
      <c r="BO45">
        <v>2</v>
      </c>
      <c r="BP45">
        <v>1604011816.25</v>
      </c>
      <c r="BQ45">
        <v>393.2939</v>
      </c>
      <c r="BR45">
        <v>399.964066666667</v>
      </c>
      <c r="BS45">
        <v>13.5152033333333</v>
      </c>
      <c r="BT45">
        <v>10.9302</v>
      </c>
      <c r="BU45">
        <v>391.400466666667</v>
      </c>
      <c r="BV45">
        <v>13.5733933333333</v>
      </c>
      <c r="BW45">
        <v>499.998</v>
      </c>
      <c r="BX45">
        <v>101.429366666667</v>
      </c>
      <c r="BY45">
        <v>0.0502270133333333</v>
      </c>
      <c r="BZ45">
        <v>36.5490366666667</v>
      </c>
      <c r="CA45">
        <v>36.5168266666667</v>
      </c>
      <c r="CB45">
        <v>999.9</v>
      </c>
      <c r="CC45">
        <v>0</v>
      </c>
      <c r="CD45">
        <v>0</v>
      </c>
      <c r="CE45">
        <v>9986.31266666667</v>
      </c>
      <c r="CF45">
        <v>0</v>
      </c>
      <c r="CG45">
        <v>220.973866666667</v>
      </c>
      <c r="CH45">
        <v>1299.97066666667</v>
      </c>
      <c r="CI45">
        <v>0.899997366666666</v>
      </c>
      <c r="CJ45">
        <v>0.10000251</v>
      </c>
      <c r="CK45">
        <v>0</v>
      </c>
      <c r="CL45">
        <v>806.4154</v>
      </c>
      <c r="CM45">
        <v>4.99938</v>
      </c>
      <c r="CN45">
        <v>10432.6466666667</v>
      </c>
      <c r="CO45">
        <v>10363.7766666667</v>
      </c>
      <c r="CP45">
        <v>45.875</v>
      </c>
      <c r="CQ45">
        <v>47.5434</v>
      </c>
      <c r="CR45">
        <v>46.375</v>
      </c>
      <c r="CS45">
        <v>47.75</v>
      </c>
      <c r="CT45">
        <v>48.2101</v>
      </c>
      <c r="CU45">
        <v>1165.47</v>
      </c>
      <c r="CV45">
        <v>129.501333333333</v>
      </c>
      <c r="CW45">
        <v>0</v>
      </c>
      <c r="CX45">
        <v>132.599999904633</v>
      </c>
      <c r="CY45">
        <v>0</v>
      </c>
      <c r="CZ45">
        <v>805.521384615385</v>
      </c>
      <c r="DA45">
        <v>-309.129572692771</v>
      </c>
      <c r="DB45">
        <v>-3917.0974364938</v>
      </c>
      <c r="DC45">
        <v>10421.2269230769</v>
      </c>
      <c r="DD45">
        <v>15</v>
      </c>
      <c r="DE45">
        <v>1604010879</v>
      </c>
      <c r="DF45" t="s">
        <v>400</v>
      </c>
      <c r="DG45">
        <v>1604010878.5</v>
      </c>
      <c r="DH45">
        <v>1604010879</v>
      </c>
      <c r="DI45">
        <v>7</v>
      </c>
      <c r="DJ45">
        <v>-0.131</v>
      </c>
      <c r="DK45">
        <v>-0.077</v>
      </c>
      <c r="DL45">
        <v>1.893</v>
      </c>
      <c r="DM45">
        <v>-0.058</v>
      </c>
      <c r="DN45">
        <v>400</v>
      </c>
      <c r="DO45">
        <v>11</v>
      </c>
      <c r="DP45">
        <v>0.71</v>
      </c>
      <c r="DQ45">
        <v>0.03</v>
      </c>
      <c r="DR45">
        <v>4.6965995603737</v>
      </c>
      <c r="DS45">
        <v>0.0337529870123727</v>
      </c>
      <c r="DT45">
        <v>0.0204589370196674</v>
      </c>
      <c r="DU45">
        <v>1</v>
      </c>
      <c r="DV45">
        <v>-6.66544258064516</v>
      </c>
      <c r="DW45">
        <v>-0.119586290322554</v>
      </c>
      <c r="DX45">
        <v>0.0261408666549008</v>
      </c>
      <c r="DY45">
        <v>1</v>
      </c>
      <c r="DZ45">
        <v>2.58229677419355</v>
      </c>
      <c r="EA45">
        <v>0.223117741935482</v>
      </c>
      <c r="EB45">
        <v>0.0167334851444056</v>
      </c>
      <c r="EC45">
        <v>0</v>
      </c>
      <c r="ED45">
        <v>2</v>
      </c>
      <c r="EE45">
        <v>3</v>
      </c>
      <c r="EF45" t="s">
        <v>348</v>
      </c>
      <c r="EG45">
        <v>100</v>
      </c>
      <c r="EH45">
        <v>100</v>
      </c>
      <c r="EI45">
        <v>1.894</v>
      </c>
      <c r="EJ45">
        <v>-0.0582</v>
      </c>
      <c r="EK45">
        <v>1.89345000000009</v>
      </c>
      <c r="EL45">
        <v>0</v>
      </c>
      <c r="EM45">
        <v>0</v>
      </c>
      <c r="EN45">
        <v>0</v>
      </c>
      <c r="EO45">
        <v>-0.0581809523809529</v>
      </c>
      <c r="EP45">
        <v>0</v>
      </c>
      <c r="EQ45">
        <v>0</v>
      </c>
      <c r="ER45">
        <v>0</v>
      </c>
      <c r="ES45">
        <v>-1</v>
      </c>
      <c r="ET45">
        <v>-1</v>
      </c>
      <c r="EU45">
        <v>-1</v>
      </c>
      <c r="EV45">
        <v>-1</v>
      </c>
      <c r="EW45">
        <v>15.8</v>
      </c>
      <c r="EX45">
        <v>15.8</v>
      </c>
      <c r="EY45">
        <v>2</v>
      </c>
      <c r="EZ45">
        <v>484.875</v>
      </c>
      <c r="FA45">
        <v>508.954</v>
      </c>
      <c r="FB45">
        <v>35.6825</v>
      </c>
      <c r="FC45">
        <v>33.5179</v>
      </c>
      <c r="FD45">
        <v>30</v>
      </c>
      <c r="FE45">
        <v>33.1859</v>
      </c>
      <c r="FF45">
        <v>33.2661</v>
      </c>
      <c r="FG45">
        <v>19.894</v>
      </c>
      <c r="FH45">
        <v>0</v>
      </c>
      <c r="FI45">
        <v>100</v>
      </c>
      <c r="FJ45">
        <v>-999.9</v>
      </c>
      <c r="FK45">
        <v>400</v>
      </c>
      <c r="FL45">
        <v>13.7995</v>
      </c>
      <c r="FM45">
        <v>101.165</v>
      </c>
      <c r="FN45">
        <v>100.613</v>
      </c>
    </row>
    <row r="46" spans="1:170">
      <c r="A46">
        <v>30</v>
      </c>
      <c r="B46">
        <v>1604011939.6</v>
      </c>
      <c r="C46">
        <v>3779.09999990463</v>
      </c>
      <c r="D46" t="s">
        <v>426</v>
      </c>
      <c r="E46" t="s">
        <v>427</v>
      </c>
      <c r="F46" t="s">
        <v>380</v>
      </c>
      <c r="G46" t="s">
        <v>311</v>
      </c>
      <c r="H46">
        <v>1604011931.85</v>
      </c>
      <c r="I46">
        <f>BW46*AG46*(BS46-BT46)/(100*BL46*(1000-AG46*BS46))</f>
        <v>0</v>
      </c>
      <c r="J46">
        <f>BW46*AG46*(BR46-BQ46*(1000-AG46*BT46)/(1000-AG46*BS46))/(100*BL46)</f>
        <v>0</v>
      </c>
      <c r="K46">
        <f>BQ46 - IF(AG46&gt;1, J46*BL46*100.0/(AI46*CE46), 0)</f>
        <v>0</v>
      </c>
      <c r="L46">
        <f>((R46-I46/2)*K46-J46)/(R46+I46/2)</f>
        <v>0</v>
      </c>
      <c r="M46">
        <f>L46*(BX46+BY46)/1000.0</f>
        <v>0</v>
      </c>
      <c r="N46">
        <f>(BQ46 - IF(AG46&gt;1, J46*BL46*100.0/(AI46*CE46), 0))*(BX46+BY46)/1000.0</f>
        <v>0</v>
      </c>
      <c r="O46">
        <f>2.0/((1/Q46-1/P46)+SIGN(Q46)*SQRT((1/Q46-1/P46)*(1/Q46-1/P46) + 4*BM46/((BM46+1)*(BM46+1))*(2*1/Q46*1/P46-1/P46*1/P46)))</f>
        <v>0</v>
      </c>
      <c r="P46">
        <f>IF(LEFT(BN46,1)&lt;&gt;"0",IF(LEFT(BN46,1)="1",3.0,BO46),$D$5+$E$5*(CE46*BX46/($K$5*1000))+$F$5*(CE46*BX46/($K$5*1000))*MAX(MIN(BL46,$J$5),$I$5)*MAX(MIN(BL46,$J$5),$I$5)+$G$5*MAX(MIN(BL46,$J$5),$I$5)*(CE46*BX46/($K$5*1000))+$H$5*(CE46*BX46/($K$5*1000))*(CE46*BX46/($K$5*1000)))</f>
        <v>0</v>
      </c>
      <c r="Q46">
        <f>I46*(1000-(1000*0.61365*exp(17.502*U46/(240.97+U46))/(BX46+BY46)+BS46)/2)/(1000*0.61365*exp(17.502*U46/(240.97+U46))/(BX46+BY46)-BS46)</f>
        <v>0</v>
      </c>
      <c r="R46">
        <f>1/((BM46+1)/(O46/1.6)+1/(P46/1.37)) + BM46/((BM46+1)/(O46/1.6) + BM46/(P46/1.37))</f>
        <v>0</v>
      </c>
      <c r="S46">
        <f>(BI46*BK46)</f>
        <v>0</v>
      </c>
      <c r="T46">
        <f>(BZ46+(S46+2*0.95*5.67E-8*(((BZ46+$B$7)+273)^4-(BZ46+273)^4)-44100*I46)/(1.84*29.3*P46+8*0.95*5.67E-8*(BZ46+273)^3))</f>
        <v>0</v>
      </c>
      <c r="U46">
        <f>($C$7*CA46+$D$7*CB46+$E$7*T46)</f>
        <v>0</v>
      </c>
      <c r="V46">
        <f>0.61365*exp(17.502*U46/(240.97+U46))</f>
        <v>0</v>
      </c>
      <c r="W46">
        <f>(X46/Y46*100)</f>
        <v>0</v>
      </c>
      <c r="X46">
        <f>BS46*(BX46+BY46)/1000</f>
        <v>0</v>
      </c>
      <c r="Y46">
        <f>0.61365*exp(17.502*BZ46/(240.97+BZ46))</f>
        <v>0</v>
      </c>
      <c r="Z46">
        <f>(V46-BS46*(BX46+BY46)/1000)</f>
        <v>0</v>
      </c>
      <c r="AA46">
        <f>(-I46*44100)</f>
        <v>0</v>
      </c>
      <c r="AB46">
        <f>2*29.3*P46*0.92*(BZ46-U46)</f>
        <v>0</v>
      </c>
      <c r="AC46">
        <f>2*0.95*5.67E-8*(((BZ46+$B$7)+273)^4-(U46+273)^4)</f>
        <v>0</v>
      </c>
      <c r="AD46">
        <f>S46+AC46+AA46+AB46</f>
        <v>0</v>
      </c>
      <c r="AE46">
        <v>0</v>
      </c>
      <c r="AF46">
        <v>0</v>
      </c>
      <c r="AG46">
        <f>IF(AE46*$H$13&gt;=AI46,1.0,(AI46/(AI46-AE46*$H$13)))</f>
        <v>0</v>
      </c>
      <c r="AH46">
        <f>(AG46-1)*100</f>
        <v>0</v>
      </c>
      <c r="AI46">
        <f>MAX(0,($B$13+$C$13*CE46)/(1+$D$13*CE46)*BX46/(BZ46+273)*$E$13)</f>
        <v>0</v>
      </c>
      <c r="AJ46" t="s">
        <v>286</v>
      </c>
      <c r="AK46">
        <v>715.476923076923</v>
      </c>
      <c r="AL46">
        <v>3262.08</v>
      </c>
      <c r="AM46">
        <f>AL46-AK46</f>
        <v>0</v>
      </c>
      <c r="AN46">
        <f>AM46/AL46</f>
        <v>0</v>
      </c>
      <c r="AO46">
        <v>-0.577747479816223</v>
      </c>
      <c r="AP46" t="s">
        <v>428</v>
      </c>
      <c r="AQ46">
        <v>761.260269230769</v>
      </c>
      <c r="AR46">
        <v>0.54</v>
      </c>
      <c r="AS46">
        <f>1-AQ46/AR46</f>
        <v>0</v>
      </c>
      <c r="AT46">
        <v>0.5</v>
      </c>
      <c r="AU46">
        <f>BI46</f>
        <v>0</v>
      </c>
      <c r="AV46">
        <f>J46</f>
        <v>0</v>
      </c>
      <c r="AW46">
        <f>AS46*AT46*AU46</f>
        <v>0</v>
      </c>
      <c r="AX46">
        <f>BC46/AR46</f>
        <v>0</v>
      </c>
      <c r="AY46">
        <f>(AV46-AO46)/AU46</f>
        <v>0</v>
      </c>
      <c r="AZ46">
        <f>(AL46-AR46)/AR46</f>
        <v>0</v>
      </c>
      <c r="BA46" t="s">
        <v>429</v>
      </c>
      <c r="BB46">
        <v>1.06</v>
      </c>
      <c r="BC46">
        <f>AR46-BB46</f>
        <v>0</v>
      </c>
      <c r="BD46">
        <f>(AR46-AQ46)/(AR46-BB46)</f>
        <v>0</v>
      </c>
      <c r="BE46">
        <f>(AL46-AR46)/(AL46-BB46)</f>
        <v>0</v>
      </c>
      <c r="BF46">
        <f>(AR46-AQ46)/(AR46-AK46)</f>
        <v>0</v>
      </c>
      <c r="BG46">
        <f>(AL46-AR46)/(AL46-AK46)</f>
        <v>0</v>
      </c>
      <c r="BH46">
        <f>$B$11*CF46+$C$11*CG46+$F$11*CH46*(1-CK46)</f>
        <v>0</v>
      </c>
      <c r="BI46">
        <f>BH46*BJ46</f>
        <v>0</v>
      </c>
      <c r="BJ46">
        <f>($B$11*$D$9+$C$11*$D$9+$F$11*((CU46+CM46)/MAX(CU46+CM46+CV46, 0.1)*$I$9+CV46/MAX(CU46+CM46+CV46, 0.1)*$J$9))/($B$11+$C$11+$F$11)</f>
        <v>0</v>
      </c>
      <c r="BK46">
        <f>($B$11*$K$9+$C$11*$K$9+$F$11*((CU46+CM46)/MAX(CU46+CM46+CV46, 0.1)*$P$9+CV46/MAX(CU46+CM46+CV46, 0.1)*$Q$9))/($B$11+$C$11+$F$11)</f>
        <v>0</v>
      </c>
      <c r="BL46">
        <v>6</v>
      </c>
      <c r="BM46">
        <v>0.5</v>
      </c>
      <c r="BN46" t="s">
        <v>289</v>
      </c>
      <c r="BO46">
        <v>2</v>
      </c>
      <c r="BP46">
        <v>1604011931.85</v>
      </c>
      <c r="BQ46">
        <v>392.833033333333</v>
      </c>
      <c r="BR46">
        <v>399.884233333333</v>
      </c>
      <c r="BS46">
        <v>13.7503266666667</v>
      </c>
      <c r="BT46">
        <v>11.02086</v>
      </c>
      <c r="BU46">
        <v>390.939566666667</v>
      </c>
      <c r="BV46">
        <v>13.8085066666667</v>
      </c>
      <c r="BW46">
        <v>500.001733333333</v>
      </c>
      <c r="BX46">
        <v>101.425033333333</v>
      </c>
      <c r="BY46">
        <v>0.05028111</v>
      </c>
      <c r="BZ46">
        <v>36.4416333333333</v>
      </c>
      <c r="CA46">
        <v>36.0787833333333</v>
      </c>
      <c r="CB46">
        <v>999.9</v>
      </c>
      <c r="CC46">
        <v>0</v>
      </c>
      <c r="CD46">
        <v>0</v>
      </c>
      <c r="CE46">
        <v>9988.22866666666</v>
      </c>
      <c r="CF46">
        <v>0</v>
      </c>
      <c r="CG46">
        <v>221.780733333333</v>
      </c>
      <c r="CH46">
        <v>1299.98666666667</v>
      </c>
      <c r="CI46">
        <v>0.899991566666667</v>
      </c>
      <c r="CJ46">
        <v>0.100008533333333</v>
      </c>
      <c r="CK46">
        <v>0</v>
      </c>
      <c r="CL46">
        <v>762.0947</v>
      </c>
      <c r="CM46">
        <v>4.99938</v>
      </c>
      <c r="CN46">
        <v>9879.557</v>
      </c>
      <c r="CO46">
        <v>10363.8966666667</v>
      </c>
      <c r="CP46">
        <v>45.687</v>
      </c>
      <c r="CQ46">
        <v>47.3246</v>
      </c>
      <c r="CR46">
        <v>46.187</v>
      </c>
      <c r="CS46">
        <v>47.625</v>
      </c>
      <c r="CT46">
        <v>48.062</v>
      </c>
      <c r="CU46">
        <v>1165.47666666667</v>
      </c>
      <c r="CV46">
        <v>129.510666666667</v>
      </c>
      <c r="CW46">
        <v>0</v>
      </c>
      <c r="CX46">
        <v>114.799999952316</v>
      </c>
      <c r="CY46">
        <v>0</v>
      </c>
      <c r="CZ46">
        <v>761.260269230769</v>
      </c>
      <c r="DA46">
        <v>-183.270666817939</v>
      </c>
      <c r="DB46">
        <v>-2294.04342039049</v>
      </c>
      <c r="DC46">
        <v>9869.26269230769</v>
      </c>
      <c r="DD46">
        <v>15</v>
      </c>
      <c r="DE46">
        <v>1604010879</v>
      </c>
      <c r="DF46" t="s">
        <v>400</v>
      </c>
      <c r="DG46">
        <v>1604010878.5</v>
      </c>
      <c r="DH46">
        <v>1604010879</v>
      </c>
      <c r="DI46">
        <v>7</v>
      </c>
      <c r="DJ46">
        <v>-0.131</v>
      </c>
      <c r="DK46">
        <v>-0.077</v>
      </c>
      <c r="DL46">
        <v>1.893</v>
      </c>
      <c r="DM46">
        <v>-0.058</v>
      </c>
      <c r="DN46">
        <v>400</v>
      </c>
      <c r="DO46">
        <v>11</v>
      </c>
      <c r="DP46">
        <v>0.71</v>
      </c>
      <c r="DQ46">
        <v>0.03</v>
      </c>
      <c r="DR46">
        <v>4.97524977910698</v>
      </c>
      <c r="DS46">
        <v>-0.38937293091504</v>
      </c>
      <c r="DT46">
        <v>0.0354589158356925</v>
      </c>
      <c r="DU46">
        <v>1</v>
      </c>
      <c r="DV46">
        <v>-7.051206</v>
      </c>
      <c r="DW46">
        <v>0.409354571746382</v>
      </c>
      <c r="DX46">
        <v>0.0370681427104191</v>
      </c>
      <c r="DY46">
        <v>0</v>
      </c>
      <c r="DZ46">
        <v>2.72946333333333</v>
      </c>
      <c r="EA46">
        <v>0.0264416462736342</v>
      </c>
      <c r="EB46">
        <v>0.00311541365186424</v>
      </c>
      <c r="EC46">
        <v>1</v>
      </c>
      <c r="ED46">
        <v>2</v>
      </c>
      <c r="EE46">
        <v>3</v>
      </c>
      <c r="EF46" t="s">
        <v>348</v>
      </c>
      <c r="EG46">
        <v>100</v>
      </c>
      <c r="EH46">
        <v>100</v>
      </c>
      <c r="EI46">
        <v>1.893</v>
      </c>
      <c r="EJ46">
        <v>-0.0582</v>
      </c>
      <c r="EK46">
        <v>1.89345000000009</v>
      </c>
      <c r="EL46">
        <v>0</v>
      </c>
      <c r="EM46">
        <v>0</v>
      </c>
      <c r="EN46">
        <v>0</v>
      </c>
      <c r="EO46">
        <v>-0.0581809523809529</v>
      </c>
      <c r="EP46">
        <v>0</v>
      </c>
      <c r="EQ46">
        <v>0</v>
      </c>
      <c r="ER46">
        <v>0</v>
      </c>
      <c r="ES46">
        <v>-1</v>
      </c>
      <c r="ET46">
        <v>-1</v>
      </c>
      <c r="EU46">
        <v>-1</v>
      </c>
      <c r="EV46">
        <v>-1</v>
      </c>
      <c r="EW46">
        <v>17.7</v>
      </c>
      <c r="EX46">
        <v>17.7</v>
      </c>
      <c r="EY46">
        <v>2</v>
      </c>
      <c r="EZ46">
        <v>485.297</v>
      </c>
      <c r="FA46">
        <v>508.223</v>
      </c>
      <c r="FB46">
        <v>35.5649</v>
      </c>
      <c r="FC46">
        <v>33.4489</v>
      </c>
      <c r="FD46">
        <v>30.0003</v>
      </c>
      <c r="FE46">
        <v>33.1117</v>
      </c>
      <c r="FF46">
        <v>33.1859</v>
      </c>
      <c r="FG46">
        <v>19.8714</v>
      </c>
      <c r="FH46">
        <v>0</v>
      </c>
      <c r="FI46">
        <v>100</v>
      </c>
      <c r="FJ46">
        <v>-999.9</v>
      </c>
      <c r="FK46">
        <v>400</v>
      </c>
      <c r="FL46">
        <v>13.7995</v>
      </c>
      <c r="FM46">
        <v>101.175</v>
      </c>
      <c r="FN46">
        <v>100.623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2020-10-29T16:00:18Z</dcterms:created>
  <dcterms:modified xsi:type="dcterms:W3CDTF">2020-10-29T16:00:18Z</dcterms:modified>
</cp:coreProperties>
</file>