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McElrone\"/>
    </mc:Choice>
  </mc:AlternateContent>
  <xr:revisionPtr revIDLastSave="0" documentId="13_ncr:1_{844C7A1F-2A09-40E7-8094-07F5B9D9EC7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7" i="1" l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X26" i="1"/>
  <c r="W26" i="1" s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I25" i="1" s="1"/>
  <c r="Y25" i="1"/>
  <c r="X25" i="1"/>
  <c r="W25" i="1"/>
  <c r="P25" i="1"/>
  <c r="N25" i="1"/>
  <c r="K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W23" i="1" s="1"/>
  <c r="P23" i="1"/>
  <c r="BK22" i="1"/>
  <c r="BJ22" i="1"/>
  <c r="BI22" i="1"/>
  <c r="BH22" i="1"/>
  <c r="BG22" i="1"/>
  <c r="BF22" i="1"/>
  <c r="BE22" i="1"/>
  <c r="BD22" i="1"/>
  <c r="BC22" i="1"/>
  <c r="AX22" i="1" s="1"/>
  <c r="AZ22" i="1"/>
  <c r="AW22" i="1"/>
  <c r="AU22" i="1"/>
  <c r="AS22" i="1"/>
  <c r="AN22" i="1"/>
  <c r="AM22" i="1"/>
  <c r="AI22" i="1"/>
  <c r="AG22" i="1"/>
  <c r="J22" i="1" s="1"/>
  <c r="AV22" i="1" s="1"/>
  <c r="AY22" i="1" s="1"/>
  <c r="Y22" i="1"/>
  <c r="X22" i="1"/>
  <c r="W22" i="1"/>
  <c r="S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V17" i="1"/>
  <c r="AS17" i="1"/>
  <c r="AN17" i="1"/>
  <c r="AM17" i="1"/>
  <c r="AI17" i="1"/>
  <c r="AG17" i="1"/>
  <c r="I17" i="1" s="1"/>
  <c r="Y17" i="1"/>
  <c r="X17" i="1"/>
  <c r="W17" i="1"/>
  <c r="P17" i="1"/>
  <c r="N17" i="1"/>
  <c r="K17" i="1"/>
  <c r="J17" i="1"/>
  <c r="AA17" i="1" l="1"/>
  <c r="AU23" i="1"/>
  <c r="AW23" i="1" s="1"/>
  <c r="S23" i="1"/>
  <c r="T24" i="1"/>
  <c r="U24" i="1" s="1"/>
  <c r="N18" i="1"/>
  <c r="K18" i="1"/>
  <c r="I18" i="1"/>
  <c r="J18" i="1"/>
  <c r="AV18" i="1" s="1"/>
  <c r="AY18" i="1" s="1"/>
  <c r="AH18" i="1"/>
  <c r="AU21" i="1"/>
  <c r="AW21" i="1" s="1"/>
  <c r="S21" i="1"/>
  <c r="N26" i="1"/>
  <c r="K26" i="1"/>
  <c r="J26" i="1"/>
  <c r="AV26" i="1" s="1"/>
  <c r="AY26" i="1" s="1"/>
  <c r="I26" i="1"/>
  <c r="AH26" i="1"/>
  <c r="AA25" i="1"/>
  <c r="K19" i="1"/>
  <c r="AH19" i="1"/>
  <c r="J19" i="1"/>
  <c r="AV19" i="1" s="1"/>
  <c r="I19" i="1"/>
  <c r="N19" i="1"/>
  <c r="AH20" i="1"/>
  <c r="N20" i="1"/>
  <c r="K20" i="1"/>
  <c r="J20" i="1"/>
  <c r="AV20" i="1" s="1"/>
  <c r="I20" i="1"/>
  <c r="K27" i="1"/>
  <c r="J27" i="1"/>
  <c r="AV27" i="1" s="1"/>
  <c r="AY27" i="1" s="1"/>
  <c r="AH27" i="1"/>
  <c r="I27" i="1"/>
  <c r="N27" i="1"/>
  <c r="AW17" i="1"/>
  <c r="AU17" i="1"/>
  <c r="AY17" i="1" s="1"/>
  <c r="S17" i="1"/>
  <c r="AU25" i="1"/>
  <c r="AW25" i="1" s="1"/>
  <c r="S25" i="1"/>
  <c r="AW19" i="1"/>
  <c r="S19" i="1"/>
  <c r="AU19" i="1"/>
  <c r="I24" i="1"/>
  <c r="K24" i="1"/>
  <c r="J24" i="1"/>
  <c r="AV24" i="1" s="1"/>
  <c r="AY24" i="1" s="1"/>
  <c r="AH24" i="1"/>
  <c r="N24" i="1"/>
  <c r="S27" i="1"/>
  <c r="AU27" i="1"/>
  <c r="AU20" i="1"/>
  <c r="AW20" i="1" s="1"/>
  <c r="S20" i="1"/>
  <c r="AA21" i="1"/>
  <c r="N23" i="1"/>
  <c r="K23" i="1"/>
  <c r="J23" i="1"/>
  <c r="AV23" i="1" s="1"/>
  <c r="AY23" i="1" s="1"/>
  <c r="I23" i="1"/>
  <c r="AH23" i="1"/>
  <c r="AW27" i="1"/>
  <c r="AB26" i="1"/>
  <c r="T26" i="1"/>
  <c r="U26" i="1" s="1"/>
  <c r="K22" i="1"/>
  <c r="AU24" i="1"/>
  <c r="AW24" i="1" s="1"/>
  <c r="J25" i="1"/>
  <c r="AV25" i="1" s="1"/>
  <c r="AY25" i="1" s="1"/>
  <c r="T22" i="1"/>
  <c r="U22" i="1" s="1"/>
  <c r="AB22" i="1" s="1"/>
  <c r="N22" i="1"/>
  <c r="AH22" i="1"/>
  <c r="S18" i="1"/>
  <c r="I22" i="1"/>
  <c r="AH25" i="1"/>
  <c r="AH17" i="1"/>
  <c r="V24" i="1" l="1"/>
  <c r="Z24" i="1" s="1"/>
  <c r="AC24" i="1"/>
  <c r="T23" i="1"/>
  <c r="U23" i="1" s="1"/>
  <c r="AA26" i="1"/>
  <c r="Q26" i="1"/>
  <c r="O26" i="1" s="1"/>
  <c r="R26" i="1" s="1"/>
  <c r="L26" i="1" s="1"/>
  <c r="M26" i="1" s="1"/>
  <c r="AA27" i="1"/>
  <c r="T25" i="1"/>
  <c r="U25" i="1" s="1"/>
  <c r="T20" i="1"/>
  <c r="U20" i="1" s="1"/>
  <c r="AA19" i="1"/>
  <c r="AA18" i="1"/>
  <c r="AA23" i="1"/>
  <c r="Q24" i="1"/>
  <c r="O24" i="1" s="1"/>
  <c r="R24" i="1" s="1"/>
  <c r="L24" i="1" s="1"/>
  <c r="M24" i="1" s="1"/>
  <c r="AA24" i="1"/>
  <c r="T17" i="1"/>
  <c r="U17" i="1" s="1"/>
  <c r="AY19" i="1"/>
  <c r="AY21" i="1"/>
  <c r="AA20" i="1"/>
  <c r="V22" i="1"/>
  <c r="Z22" i="1" s="1"/>
  <c r="AC22" i="1"/>
  <c r="Q22" i="1"/>
  <c r="O22" i="1" s="1"/>
  <c r="R22" i="1" s="1"/>
  <c r="L22" i="1" s="1"/>
  <c r="M22" i="1" s="1"/>
  <c r="AA22" i="1"/>
  <c r="T27" i="1"/>
  <c r="U27" i="1" s="1"/>
  <c r="AY20" i="1"/>
  <c r="AB24" i="1"/>
  <c r="V26" i="1"/>
  <c r="Z26" i="1" s="1"/>
  <c r="AC26" i="1"/>
  <c r="AD26" i="1" s="1"/>
  <c r="T18" i="1"/>
  <c r="U18" i="1" s="1"/>
  <c r="Q18" i="1" s="1"/>
  <c r="O18" i="1" s="1"/>
  <c r="R18" i="1" s="1"/>
  <c r="L18" i="1" s="1"/>
  <c r="M18" i="1" s="1"/>
  <c r="T19" i="1"/>
  <c r="U19" i="1" s="1"/>
  <c r="T21" i="1"/>
  <c r="U21" i="1" s="1"/>
  <c r="V27" i="1" l="1"/>
  <c r="Z27" i="1" s="1"/>
  <c r="AC27" i="1"/>
  <c r="AD27" i="1" s="1"/>
  <c r="AB27" i="1"/>
  <c r="Q27" i="1"/>
  <c r="O27" i="1" s="1"/>
  <c r="R27" i="1" s="1"/>
  <c r="L27" i="1" s="1"/>
  <c r="M27" i="1" s="1"/>
  <c r="V19" i="1"/>
  <c r="Z19" i="1" s="1"/>
  <c r="AC19" i="1"/>
  <c r="AD19" i="1" s="1"/>
  <c r="AB19" i="1"/>
  <c r="AC20" i="1"/>
  <c r="AD20" i="1" s="1"/>
  <c r="V20" i="1"/>
  <c r="Z20" i="1" s="1"/>
  <c r="AB20" i="1"/>
  <c r="V23" i="1"/>
  <c r="Z23" i="1" s="1"/>
  <c r="AC23" i="1"/>
  <c r="AD23" i="1" s="1"/>
  <c r="AB23" i="1"/>
  <c r="V18" i="1"/>
  <c r="Z18" i="1" s="1"/>
  <c r="AC18" i="1"/>
  <c r="AB18" i="1"/>
  <c r="Q19" i="1"/>
  <c r="O19" i="1" s="1"/>
  <c r="R19" i="1" s="1"/>
  <c r="L19" i="1" s="1"/>
  <c r="M19" i="1" s="1"/>
  <c r="AD22" i="1"/>
  <c r="Q20" i="1"/>
  <c r="O20" i="1" s="1"/>
  <c r="R20" i="1" s="1"/>
  <c r="L20" i="1" s="1"/>
  <c r="M20" i="1" s="1"/>
  <c r="Q23" i="1"/>
  <c r="O23" i="1" s="1"/>
  <c r="R23" i="1" s="1"/>
  <c r="L23" i="1" s="1"/>
  <c r="M23" i="1" s="1"/>
  <c r="AD24" i="1"/>
  <c r="V17" i="1"/>
  <c r="Z17" i="1" s="1"/>
  <c r="AC17" i="1"/>
  <c r="AB17" i="1"/>
  <c r="Q17" i="1"/>
  <c r="O17" i="1" s="1"/>
  <c r="R17" i="1" s="1"/>
  <c r="L17" i="1" s="1"/>
  <c r="M17" i="1" s="1"/>
  <c r="AC21" i="1"/>
  <c r="V21" i="1"/>
  <c r="Z21" i="1" s="1"/>
  <c r="AB21" i="1"/>
  <c r="Q21" i="1"/>
  <c r="O21" i="1" s="1"/>
  <c r="R21" i="1" s="1"/>
  <c r="L21" i="1" s="1"/>
  <c r="M21" i="1" s="1"/>
  <c r="V25" i="1"/>
  <c r="Z25" i="1" s="1"/>
  <c r="AC25" i="1"/>
  <c r="AB25" i="1"/>
  <c r="Q25" i="1"/>
  <c r="O25" i="1" s="1"/>
  <c r="R25" i="1" s="1"/>
  <c r="L25" i="1" s="1"/>
  <c r="M25" i="1" s="1"/>
  <c r="AD25" i="1" l="1"/>
  <c r="AD17" i="1"/>
  <c r="AD18" i="1"/>
  <c r="AD21" i="1"/>
</calcChain>
</file>

<file path=xl/sharedStrings.xml><?xml version="1.0" encoding="utf-8"?>
<sst xmlns="http://schemas.openxmlformats.org/spreadsheetml/2006/main" count="653" uniqueCount="344">
  <si>
    <t>File opened</t>
  </si>
  <si>
    <t>2020-11-11 13:42:54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</si>
  <si>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</si>
  <si>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</si>
  <si>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</si>
  <si>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</si>
  <si>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</si>
  <si>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</si>
  <si>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</si>
  <si>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</si>
  <si>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</si>
  <si>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</si>
  <si>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</si>
  <si>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{"co2bspan2a": "0.182058", "co2bspanconc1": "995.1", "flowazero": "0.42501", "co2aspan2b": "0.182023", "h2oaspan2a": "0.0744543", "flowmeterzero": "0.990522", "h2obspanconc1": "13.5", "h2oaspan1": "1.01106", "h2oaspanconc1": "13.51", "co2aspan2": "0", "co2aspanconc2": "0", "h2obspan2a": "0.0741299", "h2oazero": "1.06897", "chamberpressurezero": "2.56567", "tbzero": "-0.0452194", "co2aspan1": "0.993652", "h2oaspan2": "0", "oxygen": "21", "h2obspan2b": "0.0756432", "co2bspanconc2": "0", "h2oaspan2b": "0.0752776", "co2bspan1": "0.994117", "h2oaspanconc2": "0", "h2obspanconc2": "0", "co2bspan2b": "0.180987", "ssb_ref": "34304.3", "h2obzero": "1.0713", "ssa_ref": "31243.3", "co2aspan2a": "0.183186", "co2bzero": "0.945393", "tazero": "-0.045269", "h2obspan1": "1.02041", "co2aspanconc1": "995.1", "h2obspan2": "0", "co2bspan2": "0", "co2azero": "0.968485", "flowbzero": "0.21903"}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</si>
  <si>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</si>
  <si>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</si>
  <si>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</si>
  <si>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</si>
  <si>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</si>
  <si>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</si>
  <si>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</si>
  <si>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</si>
  <si>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</si>
  <si>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13:42:54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</si>
  <si>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</si>
  <si>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</si>
  <si>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</si>
  <si>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</si>
  <si>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</si>
  <si>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</si>
  <si>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</si>
  <si>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</si>
  <si>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</si>
  <si>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</si>
  <si>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</si>
  <si>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</si>
  <si>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</si>
  <si>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</si>
  <si>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</si>
  <si>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</si>
  <si>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</si>
  <si>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</si>
  <si>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</si>
  <si>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</si>
  <si>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</si>
  <si>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</si>
  <si>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</si>
  <si>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</si>
  <si>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</si>
  <si>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</si>
  <si>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</si>
  <si>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</si>
  <si>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</si>
  <si>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</si>
  <si>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</si>
  <si>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</si>
  <si>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</si>
  <si>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</si>
  <si>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</si>
  <si>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</si>
  <si>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</si>
  <si>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</si>
  <si>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</si>
  <si>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</si>
  <si>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</si>
  <si>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</si>
  <si>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</si>
  <si>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</si>
  <si>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</si>
  <si>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</si>
  <si>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</si>
  <si>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</si>
  <si>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</si>
  <si>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</si>
  <si>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</si>
  <si>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</si>
  <si>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</si>
  <si>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0.56383 69.5508 368.119 601.904 838.343 1017.28 1170.63 1238.42</t>
  </si>
  <si>
    <t>Fs_true</t>
  </si>
  <si>
    <t>0.0387332 100.864 405.563 601.382 795.716 1005.68 1203.09 1400.71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</si>
  <si>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</si>
  <si>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</si>
  <si>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</si>
  <si>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</si>
  <si>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</si>
  <si>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</si>
  <si>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</si>
  <si>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</si>
  <si>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</si>
  <si>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</si>
  <si>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</si>
  <si>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</si>
  <si>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</si>
  <si>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</si>
  <si>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</si>
  <si>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</si>
  <si>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</si>
  <si>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</si>
  <si>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</si>
  <si>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</si>
  <si>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</si>
  <si>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</si>
  <si>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</si>
  <si>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</si>
  <si>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</si>
  <si>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</si>
  <si>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</si>
  <si>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</si>
  <si>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</si>
  <si>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</si>
  <si>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</si>
  <si>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</si>
  <si>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</si>
  <si>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</si>
  <si>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</si>
  <si>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</si>
  <si>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</si>
  <si>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</si>
  <si>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</si>
  <si>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</si>
  <si>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</si>
  <si>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</si>
  <si>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</si>
  <si>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</si>
  <si>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</si>
  <si>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</si>
  <si>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</si>
  <si>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</si>
  <si>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</si>
  <si>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</si>
  <si>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</si>
  <si>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</si>
  <si>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</si>
  <si>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</si>
  <si>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</si>
  <si>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</si>
  <si>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</si>
  <si>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</si>
  <si>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</si>
  <si>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</si>
  <si>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</si>
  <si>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</si>
  <si>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</si>
  <si>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</si>
  <si>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</si>
  <si>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</si>
  <si>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</si>
  <si>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</si>
  <si>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</si>
  <si>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</si>
  <si>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</si>
  <si>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</si>
  <si>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</si>
  <si>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</si>
  <si>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</si>
  <si>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</si>
  <si>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</si>
  <si>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</si>
  <si>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</si>
  <si>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</si>
  <si>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</si>
  <si>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</si>
  <si>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</si>
  <si>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</si>
  <si>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</si>
  <si>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</si>
  <si>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</si>
  <si>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</si>
  <si>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</si>
  <si>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</si>
  <si>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</si>
  <si>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</si>
  <si>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</si>
  <si>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</si>
  <si>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</si>
  <si>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</si>
  <si>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</si>
  <si>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</si>
  <si>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</si>
  <si>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</si>
  <si>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</si>
  <si>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</si>
  <si>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</si>
  <si>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</si>
  <si>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</si>
  <si>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</si>
  <si>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</si>
  <si>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</si>
  <si>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</si>
  <si>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</si>
  <si>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</si>
  <si>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</si>
  <si>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</si>
  <si>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</si>
  <si>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</si>
  <si>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</si>
  <si>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</si>
  <si>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</si>
  <si>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</si>
  <si>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</si>
  <si>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</si>
  <si>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</si>
  <si>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</si>
  <si>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</si>
  <si>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</si>
  <si>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</si>
  <si>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</si>
  <si>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</si>
  <si>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</si>
  <si>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</si>
  <si>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</si>
  <si>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</si>
  <si>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</si>
  <si>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</si>
  <si>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</si>
  <si>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</si>
  <si>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</si>
  <si>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</si>
  <si>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</si>
  <si>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</si>
  <si>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</si>
  <si>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</si>
  <si>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</si>
  <si>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</si>
  <si>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</si>
  <si>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</si>
  <si>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</si>
  <si>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</si>
  <si>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</si>
  <si>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</si>
  <si>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</si>
  <si>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</si>
  <si>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</si>
  <si>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</si>
  <si>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</si>
  <si>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</si>
  <si>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</si>
  <si>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</si>
  <si>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</si>
  <si>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</si>
  <si>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</si>
  <si>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</si>
  <si>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</si>
  <si>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</si>
  <si>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</si>
  <si>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</si>
  <si>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</si>
  <si>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</si>
  <si>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</si>
  <si>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</si>
  <si>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</si>
  <si>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</si>
  <si>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</si>
  <si>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</si>
  <si>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</si>
  <si>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</si>
  <si>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</si>
  <si>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</si>
  <si>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</si>
  <si>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</si>
  <si>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</si>
  <si>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</si>
  <si>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</si>
  <si>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</si>
  <si>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</si>
  <si>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</si>
  <si>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</si>
  <si>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</si>
  <si>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</si>
  <si>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</si>
  <si>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</si>
  <si>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</si>
  <si>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</si>
  <si>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</si>
  <si>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</si>
  <si>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</si>
  <si>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</si>
  <si>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</si>
  <si>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</si>
  <si>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</si>
  <si>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</si>
  <si>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</si>
  <si>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</si>
  <si>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13:46:03</t>
  </si>
  <si>
    <t>13:46:03</t>
  </si>
  <si>
    <t>b42-34</t>
  </si>
  <si>
    <t>_6</t>
  </si>
  <si>
    <t>RECT-4143-20200907-06_33_50</t>
  </si>
  <si>
    <t>RECT-272-20201112-13_46_10</t>
  </si>
  <si>
    <t>DARK-273-20201112-13_46_12</t>
  </si>
  <si>
    <t>0: Broadleaf</t>
  </si>
  <si>
    <t>13:29:45</t>
  </si>
  <si>
    <t>0/3</t>
  </si>
  <si>
    <t>20201112 13:53:10</t>
  </si>
  <si>
    <t>13:53:10</t>
  </si>
  <si>
    <t>RECT-274-20201112-13_53_17</t>
  </si>
  <si>
    <t>DARK-275-20201112-13_53_19</t>
  </si>
  <si>
    <t>1/3</t>
  </si>
  <si>
    <t>20201112 13:57:26</t>
  </si>
  <si>
    <t>13:57:26</t>
  </si>
  <si>
    <t>OCK1-SO2</t>
  </si>
  <si>
    <t>_10</t>
  </si>
  <si>
    <t>RECT-276-20201112-13_57_33</t>
  </si>
  <si>
    <t>DARK-277-20201112-13_57_35</t>
  </si>
  <si>
    <t>20201112 14:02:04</t>
  </si>
  <si>
    <t>14:02:04</t>
  </si>
  <si>
    <t>RECT-278-20201112-14_02_10</t>
  </si>
  <si>
    <t>DARK-279-20201112-14_02_12</t>
  </si>
  <si>
    <t>20201112 14:06:07</t>
  </si>
  <si>
    <t>14:06:07</t>
  </si>
  <si>
    <t>9025</t>
  </si>
  <si>
    <t>_8</t>
  </si>
  <si>
    <t>RECT-280-20201112-14_06_13</t>
  </si>
  <si>
    <t>DARK-281-20201112-14_06_15</t>
  </si>
  <si>
    <t>20201112 14:09:07</t>
  </si>
  <si>
    <t>14:09:07</t>
  </si>
  <si>
    <t>RECT-282-20201112-14_09_14</t>
  </si>
  <si>
    <t>DARK-283-20201112-14_09_16</t>
  </si>
  <si>
    <t>2/3</t>
  </si>
  <si>
    <t>20201112 14:13:12</t>
  </si>
  <si>
    <t>14:13:12</t>
  </si>
  <si>
    <t>_2</t>
  </si>
  <si>
    <t>RECT-284-20201112-14_13_19</t>
  </si>
  <si>
    <t>DARK-285-20201112-14_13_21</t>
  </si>
  <si>
    <t>3/3</t>
  </si>
  <si>
    <t>20201112 14:17:11</t>
  </si>
  <si>
    <t>14:17:11</t>
  </si>
  <si>
    <t>RECT-286-20201112-14_17_18</t>
  </si>
  <si>
    <t>DARK-287-20201112-14_17_20</t>
  </si>
  <si>
    <t>20201112 14:28:02</t>
  </si>
  <si>
    <t>14:28:02</t>
  </si>
  <si>
    <t>9018</t>
  </si>
  <si>
    <t>RECT-288-20201112-14_28_09</t>
  </si>
  <si>
    <t>DARK-289-20201112-14_28_11</t>
  </si>
  <si>
    <t>14:23:14</t>
  </si>
  <si>
    <t>20201112 14:31:27</t>
  </si>
  <si>
    <t>14:31:27</t>
  </si>
  <si>
    <t>RECT-290-20201112-14_31_33</t>
  </si>
  <si>
    <t>DARK-291-20201112-14_31_35</t>
  </si>
  <si>
    <t>20201112 14:37:00</t>
  </si>
  <si>
    <t>14:37:00</t>
  </si>
  <si>
    <t>1149</t>
  </si>
  <si>
    <t>RECT-292-20201112-14_37_07</t>
  </si>
  <si>
    <t>DARK-293-20201112-14_37_09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</si>
</sst>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7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1605217563.5999999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1605217555.8499999</v>
      </c>
      <c r="I17">
        <f t="shared" ref="I17:I27" si="0">BW17*AG17*(BS17-BT17)/(100*BL17*(1000-AG17*BS17))</f>
        <v>2.7976516973331174E-3</v>
      </c>
      <c r="J17">
        <f t="shared" ref="J17:J27" si="1">BW17*AG17*(BR17-BQ17*(1000-AG17*BT17)/(1000-AG17*BS17))/(100*BL17)</f>
        <v>11.642198068544738</v>
      </c>
      <c r="K17">
        <f t="shared" ref="K17:K27" si="2">BQ17 - IF(AG17&gt;1, J17*BL17*100/(AI17*CE17), 0)</f>
        <v>384.937366666667</v>
      </c>
      <c r="L17">
        <f t="shared" ref="L17:L27" si="3">((R17-I17/2)*K17-J17)/(R17+I17/2)</f>
        <v>248.80931612403182</v>
      </c>
      <c r="M17">
        <f t="shared" ref="M17:M27" si="4">L17*(BX17+BY17)/1000</f>
        <v>25.324028118463406</v>
      </c>
      <c r="N17">
        <f t="shared" ref="N17:N27" si="5">(BQ17 - IF(AG17&gt;1, J17*BL17*100/(AI17*CE17), 0))*(BX17+BY17)/1000</f>
        <v>39.179259238245152</v>
      </c>
      <c r="O17">
        <f t="shared" ref="O17:O27" si="6">2/((1/Q17-1/P17)+SIGN(Q17)*SQRT((1/Q17-1/P17)*(1/Q17-1/P17) + 4*BM17/((BM17+1)*(BM17+1))*(2*1/Q17*1/P17-1/P17*1/P17)))</f>
        <v>0.15082620124709348</v>
      </c>
      <c r="P17">
        <f t="shared" ref="P17:P2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2.9551720678950297</v>
      </c>
      <c r="Q17">
        <f t="shared" ref="Q17:Q27" si="8">I17*(1000-(1000*0.61365*EXP(17.502*U17/(240.97+U17))/(BX17+BY17)+BS17)/2)/(1000*0.61365*EXP(17.502*U17/(240.97+U17))/(BX17+BY17)-BS17)</f>
        <v>0.14667649194114016</v>
      </c>
      <c r="R17">
        <f t="shared" ref="R17:R27" si="9">1/((BM17+1)/(O17/1.6)+1/(P17/1.37)) + BM17/((BM17+1)/(O17/1.6) + BM17/(P17/1.37))</f>
        <v>9.2036132597190734E-2</v>
      </c>
      <c r="S17">
        <f t="shared" ref="S17:S27" si="10">(BI17*BK17)</f>
        <v>214.77368761454463</v>
      </c>
      <c r="T17">
        <f t="shared" ref="T17:T27" si="11">(BZ17+(S17+2*0.95*0.0000000567*(((BZ17+$B$7)+273)^4-(BZ17+273)^4)-44100*I17)/(1.84*29.3*P17+8*0.95*0.0000000567*(BZ17+273)^3))</f>
        <v>36.337857989582915</v>
      </c>
      <c r="U17">
        <f t="shared" ref="U17:U27" si="12">($C$7*CA17+$D$7*CB17+$E$7*T17)</f>
        <v>35.968593333333303</v>
      </c>
      <c r="V17">
        <f t="shared" ref="V17:V27" si="13">0.61365*EXP(17.502*U17/(240.97+U17))</f>
        <v>5.9584902340433343</v>
      </c>
      <c r="W17">
        <f t="shared" ref="W17:W27" si="14">(X17/Y17*100)</f>
        <v>69.649518040650491</v>
      </c>
      <c r="X17">
        <f t="shared" ref="X17:X27" si="15">BS17*(BX17+BY17)/1000</f>
        <v>4.1132125356539744</v>
      </c>
      <c r="Y17">
        <f t="shared" ref="Y17:Y27" si="16">0.61365*EXP(17.502*BZ17/(240.97+BZ17))</f>
        <v>5.9055865013356224</v>
      </c>
      <c r="Z17">
        <f t="shared" ref="Z17:Z27" si="17">(V17-BS17*(BX17+BY17)/1000)</f>
        <v>1.84527769838936</v>
      </c>
      <c r="AA17">
        <f t="shared" ref="AA17:AA27" si="18">(-I17*44100)</f>
        <v>-123.37643985239048</v>
      </c>
      <c r="AB17">
        <f t="shared" ref="AB17:AB27" si="19">2*29.3*P17*0.92*(BZ17-U17)</f>
        <v>-25.823523984101143</v>
      </c>
      <c r="AC17">
        <f t="shared" ref="AC17:AC27" si="20">2*0.95*0.0000000567*(((BZ17+$B$7)+273)^4-(U17+273)^4)</f>
        <v>-2.0584730435712939</v>
      </c>
      <c r="AD17">
        <f t="shared" ref="AD17:AD27" si="21">S17+AC17+AA17+AB17</f>
        <v>63.515250734481711</v>
      </c>
      <c r="AE17">
        <v>0</v>
      </c>
      <c r="AF17">
        <v>0</v>
      </c>
      <c r="AG17">
        <f t="shared" ref="AG17:AG27" si="22">IF(AE17*$H$13&gt;=AI17,1,(AI17/(AI17-AE17*$H$13)))</f>
        <v>1</v>
      </c>
      <c r="AH17">
        <f t="shared" ref="AH17:AH27" si="23">(AG17-1)*100</f>
        <v>0</v>
      </c>
      <c r="AI17">
        <f t="shared" ref="AI17:AI27" si="24">MAX(0,($B$13+$C$13*CE17)/(1+$D$13*CE17)*BX17/(BZ17+273)*$E$13)</f>
        <v>52128.774440444446</v>
      </c>
      <c r="AJ17" t="s">
        <v>287</v>
      </c>
      <c r="AK17">
        <v>715.47692307692296</v>
      </c>
      <c r="AL17">
        <v>3262.08</v>
      </c>
      <c r="AM17">
        <f t="shared" ref="AM17:AM27" si="25">AL17-AK17</f>
        <v>2546.603076923077</v>
      </c>
      <c r="AN17">
        <f t="shared" ref="AN17:AN27" si="26">AM17/AL17</f>
        <v>0.78066849277855754</v>
      </c>
      <c r="AO17">
        <v>-0.57774747981622299</v>
      </c>
      <c r="AP17" t="s">
        <v>288</v>
      </c>
      <c r="AQ17">
        <v>802.60338461538504</v>
      </c>
      <c r="AR17">
        <v>1076.19</v>
      </c>
      <c r="AS17">
        <f t="shared" ref="AS17:AS27" si="27">1-AQ17/AR17</f>
        <v>0.25421776394931661</v>
      </c>
      <c r="AT17">
        <v>0.5</v>
      </c>
      <c r="AU17">
        <f t="shared" ref="AU17:AU27" si="28">BI17</f>
        <v>1095.9133568720988</v>
      </c>
      <c r="AV17">
        <f t="shared" ref="AV17:AV27" si="29">J17</f>
        <v>11.642198068544738</v>
      </c>
      <c r="AW17">
        <f t="shared" ref="AW17:AW27" si="30">AS17*AT17*AU17</f>
        <v>139.30032153310719</v>
      </c>
      <c r="AX17">
        <f t="shared" ref="AX17:AX27" si="31">BC17/AR17</f>
        <v>0.45501259071353573</v>
      </c>
      <c r="AY17">
        <f t="shared" ref="AY17:AY27" si="32">(AV17-AO17)/AU17</f>
        <v>1.1150466842778995E-2</v>
      </c>
      <c r="AZ17">
        <f t="shared" ref="AZ17:AZ27" si="33">(AL17-AR17)/AR17</f>
        <v>2.0311376243971786</v>
      </c>
      <c r="BA17" t="s">
        <v>289</v>
      </c>
      <c r="BB17">
        <v>586.51</v>
      </c>
      <c r="BC17">
        <f t="shared" ref="BC17:BC27" si="34">AR17-BB17</f>
        <v>489.68000000000006</v>
      </c>
      <c r="BD17">
        <f t="shared" ref="BD17:BD27" si="35">(AR17-AQ17)/(AR17-BB17)</f>
        <v>0.55870489990323269</v>
      </c>
      <c r="BE17">
        <f t="shared" ref="BE17:BE27" si="36">(AL17-AR17)/(AL17-BB17)</f>
        <v>0.81698105450427394</v>
      </c>
      <c r="BF17">
        <f t="shared" ref="BF17:BF27" si="37">(AR17-AQ17)/(AR17-AK17)</f>
        <v>0.75846048532074151</v>
      </c>
      <c r="BG17">
        <f t="shared" ref="BG17:BG27" si="38">(AL17-AR17)/(AL17-AK17)</f>
        <v>0.85835520258661302</v>
      </c>
      <c r="BH17">
        <f t="shared" ref="BH17:BH27" si="39">$B$11*CF17+$C$11*CG17+$F$11*CH17*(1-CK17)</f>
        <v>1300.0336666666699</v>
      </c>
      <c r="BI17">
        <f t="shared" ref="BI17:BI27" si="40">BH17*BJ17</f>
        <v>1095.9133568720988</v>
      </c>
      <c r="BJ17">
        <f t="shared" ref="BJ17:BJ27" si="41">($B$11*$D$9+$C$11*$D$9+$F$11*((CU17+CM17)/MAX(CU17+CM17+CV17, 0.1)*$I$9+CV17/MAX(CU17+CM17+CV17, 0.1)*$J$9))/($B$11+$C$11+$F$11)</f>
        <v>0.84298844327782485</v>
      </c>
      <c r="BK17">
        <f t="shared" ref="BK17:BK27" si="42">($B$11*$K$9+$C$11*$K$9+$F$11*((CU17+CM17)/MAX(CU17+CM17+CV17, 0.1)*$P$9+CV17/MAX(CU17+CM17+CV17, 0.1)*$Q$9))/($B$11+$C$11+$F$11)</f>
        <v>0.19597688655564977</v>
      </c>
      <c r="BL17">
        <v>6</v>
      </c>
      <c r="BM17">
        <v>0.5</v>
      </c>
      <c r="BN17" t="s">
        <v>290</v>
      </c>
      <c r="BO17">
        <v>2</v>
      </c>
      <c r="BP17">
        <v>1605217555.8499999</v>
      </c>
      <c r="BQ17">
        <v>384.937366666667</v>
      </c>
      <c r="BR17">
        <v>400.20166666666699</v>
      </c>
      <c r="BS17">
        <v>40.412433333333297</v>
      </c>
      <c r="BT17">
        <v>37.190636666666698</v>
      </c>
      <c r="BU17">
        <v>383.39893333333299</v>
      </c>
      <c r="BV17">
        <v>39.891923333333303</v>
      </c>
      <c r="BW17">
        <v>499.95553333333299</v>
      </c>
      <c r="BX17">
        <v>101.7312</v>
      </c>
      <c r="BY17">
        <v>4.9667826666666699E-2</v>
      </c>
      <c r="BZ17">
        <v>35.806506666666699</v>
      </c>
      <c r="CA17">
        <v>35.968593333333303</v>
      </c>
      <c r="CB17">
        <v>999.9</v>
      </c>
      <c r="CC17">
        <v>0</v>
      </c>
      <c r="CD17">
        <v>0</v>
      </c>
      <c r="CE17">
        <v>9974.1219999999994</v>
      </c>
      <c r="CF17">
        <v>0</v>
      </c>
      <c r="CG17">
        <v>303.39883333333302</v>
      </c>
      <c r="CH17">
        <v>1300.0336666666699</v>
      </c>
      <c r="CI17">
        <v>0.90000136666666697</v>
      </c>
      <c r="CJ17">
        <v>9.9998713333333294E-2</v>
      </c>
      <c r="CK17">
        <v>0</v>
      </c>
      <c r="CL17">
        <v>803.28906666666705</v>
      </c>
      <c r="CM17">
        <v>4.9993800000000004</v>
      </c>
      <c r="CN17">
        <v>10427.15</v>
      </c>
      <c r="CO17">
        <v>10364.299999999999</v>
      </c>
      <c r="CP17">
        <v>46.033066666666699</v>
      </c>
      <c r="CQ17">
        <v>47.5041333333333</v>
      </c>
      <c r="CR17">
        <v>46.495800000000003</v>
      </c>
      <c r="CS17">
        <v>47.811999999999998</v>
      </c>
      <c r="CT17">
        <v>48.299599999999998</v>
      </c>
      <c r="CU17">
        <v>1165.5326666666699</v>
      </c>
      <c r="CV17">
        <v>129.50266666666701</v>
      </c>
      <c r="CW17">
        <v>0</v>
      </c>
      <c r="CX17">
        <v>318.799999952316</v>
      </c>
      <c r="CY17">
        <v>0</v>
      </c>
      <c r="CZ17">
        <v>802.60338461538504</v>
      </c>
      <c r="DA17">
        <v>-106.963008567556</v>
      </c>
      <c r="DB17">
        <v>-1387.31623923496</v>
      </c>
      <c r="DC17">
        <v>10417.7307692308</v>
      </c>
      <c r="DD17">
        <v>15</v>
      </c>
      <c r="DE17">
        <v>1605216585</v>
      </c>
      <c r="DF17" t="s">
        <v>291</v>
      </c>
      <c r="DG17">
        <v>1605216585</v>
      </c>
      <c r="DH17">
        <v>1605216578</v>
      </c>
      <c r="DI17">
        <v>4</v>
      </c>
      <c r="DJ17">
        <v>-7.4999999999999997E-2</v>
      </c>
      <c r="DK17">
        <v>3.4000000000000002E-2</v>
      </c>
      <c r="DL17">
        <v>1.538</v>
      </c>
      <c r="DM17">
        <v>0.52100000000000002</v>
      </c>
      <c r="DN17">
        <v>402</v>
      </c>
      <c r="DO17">
        <v>36</v>
      </c>
      <c r="DP17">
        <v>0.5</v>
      </c>
      <c r="DQ17">
        <v>0.16</v>
      </c>
      <c r="DR17">
        <v>11.654929455684</v>
      </c>
      <c r="DS17">
        <v>-3.29871999298945</v>
      </c>
      <c r="DT17">
        <v>0.30157732528987302</v>
      </c>
      <c r="DU17">
        <v>0</v>
      </c>
      <c r="DV17">
        <v>-15.264340000000001</v>
      </c>
      <c r="DW17">
        <v>3.4601325917686299</v>
      </c>
      <c r="DX17">
        <v>0.34544744761926799</v>
      </c>
      <c r="DY17">
        <v>0</v>
      </c>
      <c r="DZ17">
        <v>3.2218103333333299</v>
      </c>
      <c r="EA17">
        <v>0.22116280311457301</v>
      </c>
      <c r="EB17">
        <v>1.5989443701670401E-2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1.538</v>
      </c>
      <c r="EJ17">
        <v>0.52049999999999996</v>
      </c>
      <c r="EK17">
        <v>1.5383999999998501</v>
      </c>
      <c r="EL17">
        <v>0</v>
      </c>
      <c r="EM17">
        <v>0</v>
      </c>
      <c r="EN17">
        <v>0</v>
      </c>
      <c r="EO17">
        <v>0.52052000000000498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16.3</v>
      </c>
      <c r="EX17">
        <v>16.399999999999999</v>
      </c>
      <c r="EY17">
        <v>2</v>
      </c>
      <c r="EZ17">
        <v>483.452</v>
      </c>
      <c r="FA17">
        <v>544.21299999999997</v>
      </c>
      <c r="FB17">
        <v>34.897599999999997</v>
      </c>
      <c r="FC17">
        <v>34.261800000000001</v>
      </c>
      <c r="FD17">
        <v>30.000499999999999</v>
      </c>
      <c r="FE17">
        <v>33.924500000000002</v>
      </c>
      <c r="FF17">
        <v>33.988</v>
      </c>
      <c r="FG17">
        <v>20.588999999999999</v>
      </c>
      <c r="FH17">
        <v>0</v>
      </c>
      <c r="FI17">
        <v>100</v>
      </c>
      <c r="FJ17">
        <v>-999.9</v>
      </c>
      <c r="FK17">
        <v>400</v>
      </c>
      <c r="FL17">
        <v>40.038400000000003</v>
      </c>
      <c r="FM17">
        <v>101.139</v>
      </c>
      <c r="FN17">
        <v>100.42100000000001</v>
      </c>
    </row>
    <row r="18" spans="1:170" x14ac:dyDescent="0.25">
      <c r="A18">
        <v>2</v>
      </c>
      <c r="B18">
        <v>1605217990.5999999</v>
      </c>
      <c r="C18">
        <v>427</v>
      </c>
      <c r="D18" t="s">
        <v>293</v>
      </c>
      <c r="E18" t="s">
        <v>294</v>
      </c>
      <c r="F18" t="s">
        <v>285</v>
      </c>
      <c r="G18" t="s">
        <v>286</v>
      </c>
      <c r="H18">
        <v>1605217982.8499999</v>
      </c>
      <c r="I18">
        <f t="shared" si="0"/>
        <v>2.9873932749145348E-3</v>
      </c>
      <c r="J18">
        <f t="shared" si="1"/>
        <v>11.137423021572374</v>
      </c>
      <c r="K18">
        <f t="shared" si="2"/>
        <v>385.18536666666699</v>
      </c>
      <c r="L18">
        <f t="shared" si="3"/>
        <v>264.18508858460137</v>
      </c>
      <c r="M18">
        <f t="shared" si="4"/>
        <v>26.884069311735075</v>
      </c>
      <c r="N18">
        <f t="shared" si="5"/>
        <v>39.197329988655341</v>
      </c>
      <c r="O18">
        <f t="shared" si="6"/>
        <v>0.16432615830742497</v>
      </c>
      <c r="P18">
        <f t="shared" si="7"/>
        <v>2.9532026385541736</v>
      </c>
      <c r="Q18">
        <f t="shared" si="8"/>
        <v>0.15941020558621982</v>
      </c>
      <c r="R18">
        <f t="shared" si="9"/>
        <v>0.10006080712338311</v>
      </c>
      <c r="S18">
        <f t="shared" si="10"/>
        <v>214.76884250361428</v>
      </c>
      <c r="T18">
        <f t="shared" si="11"/>
        <v>36.364109126326987</v>
      </c>
      <c r="U18">
        <f t="shared" si="12"/>
        <v>36.076803333333302</v>
      </c>
      <c r="V18">
        <f t="shared" si="13"/>
        <v>5.9940378045105644</v>
      </c>
      <c r="W18">
        <f t="shared" si="14"/>
        <v>70.529632382544392</v>
      </c>
      <c r="X18">
        <f t="shared" si="15"/>
        <v>4.1823379502995399</v>
      </c>
      <c r="Y18">
        <f t="shared" si="16"/>
        <v>5.9299018143395852</v>
      </c>
      <c r="Z18">
        <f t="shared" si="17"/>
        <v>1.8116998542110245</v>
      </c>
      <c r="AA18">
        <f t="shared" si="18"/>
        <v>-131.74404342373097</v>
      </c>
      <c r="AB18">
        <f t="shared" si="19"/>
        <v>-31.148973895710704</v>
      </c>
      <c r="AC18">
        <f t="shared" si="20"/>
        <v>-2.4868441033038073</v>
      </c>
      <c r="AD18">
        <f t="shared" si="21"/>
        <v>49.388981080868795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52059.905041008671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715.92427999999995</v>
      </c>
      <c r="AR18">
        <v>951.41</v>
      </c>
      <c r="AS18">
        <f t="shared" si="27"/>
        <v>0.24751234483555984</v>
      </c>
      <c r="AT18">
        <v>0.5</v>
      </c>
      <c r="AU18">
        <f t="shared" si="28"/>
        <v>1095.8903918527403</v>
      </c>
      <c r="AV18">
        <f t="shared" si="29"/>
        <v>11.137423021572374</v>
      </c>
      <c r="AW18">
        <f t="shared" si="30"/>
        <v>135.62320028511613</v>
      </c>
      <c r="AX18">
        <f t="shared" si="31"/>
        <v>0.44279542994082466</v>
      </c>
      <c r="AY18">
        <f t="shared" si="32"/>
        <v>1.0690093268892184E-2</v>
      </c>
      <c r="AZ18">
        <f t="shared" si="33"/>
        <v>2.4286795387897961</v>
      </c>
      <c r="BA18" t="s">
        <v>296</v>
      </c>
      <c r="BB18">
        <v>530.13</v>
      </c>
      <c r="BC18">
        <f t="shared" si="34"/>
        <v>421.28</v>
      </c>
      <c r="BD18">
        <f t="shared" si="35"/>
        <v>0.55897673756171673</v>
      </c>
      <c r="BE18">
        <f t="shared" si="36"/>
        <v>0.84579512802210888</v>
      </c>
      <c r="BF18">
        <f t="shared" si="37"/>
        <v>0.99810388213085166</v>
      </c>
      <c r="BG18">
        <f t="shared" si="38"/>
        <v>0.90735380827068579</v>
      </c>
      <c r="BH18">
        <f t="shared" si="39"/>
        <v>1300.0066666666701</v>
      </c>
      <c r="BI18">
        <f t="shared" si="40"/>
        <v>1095.8903918527403</v>
      </c>
      <c r="BJ18">
        <f t="shared" si="41"/>
        <v>0.84298828610063847</v>
      </c>
      <c r="BK18">
        <f t="shared" si="42"/>
        <v>0.19597657220127698</v>
      </c>
      <c r="BL18">
        <v>6</v>
      </c>
      <c r="BM18">
        <v>0.5</v>
      </c>
      <c r="BN18" t="s">
        <v>290</v>
      </c>
      <c r="BO18">
        <v>2</v>
      </c>
      <c r="BP18">
        <v>1605217982.8499999</v>
      </c>
      <c r="BQ18">
        <v>385.18536666666699</v>
      </c>
      <c r="BR18">
        <v>399.93189999999998</v>
      </c>
      <c r="BS18">
        <v>41.099110000000003</v>
      </c>
      <c r="BT18">
        <v>37.661389999999997</v>
      </c>
      <c r="BU18">
        <v>383.647066666667</v>
      </c>
      <c r="BV18">
        <v>40.578596666666698</v>
      </c>
      <c r="BW18">
        <v>499.973366666667</v>
      </c>
      <c r="BX18">
        <v>101.712533333333</v>
      </c>
      <c r="BY18">
        <v>4.9717730000000002E-2</v>
      </c>
      <c r="BZ18">
        <v>35.881160000000001</v>
      </c>
      <c r="CA18">
        <v>36.076803333333302</v>
      </c>
      <c r="CB18">
        <v>999.9</v>
      </c>
      <c r="CC18">
        <v>0</v>
      </c>
      <c r="CD18">
        <v>0</v>
      </c>
      <c r="CE18">
        <v>9964.8076666666693</v>
      </c>
      <c r="CF18">
        <v>0</v>
      </c>
      <c r="CG18">
        <v>416.699366666667</v>
      </c>
      <c r="CH18">
        <v>1300.0066666666701</v>
      </c>
      <c r="CI18">
        <v>0.90000516666666697</v>
      </c>
      <c r="CJ18">
        <v>9.9994833333333394E-2</v>
      </c>
      <c r="CK18">
        <v>0</v>
      </c>
      <c r="CL18">
        <v>715.97603333333302</v>
      </c>
      <c r="CM18">
        <v>4.9993800000000004</v>
      </c>
      <c r="CN18">
        <v>9333.75</v>
      </c>
      <c r="CO18">
        <v>10364.1</v>
      </c>
      <c r="CP18">
        <v>45.936999999999998</v>
      </c>
      <c r="CQ18">
        <v>47.5</v>
      </c>
      <c r="CR18">
        <v>46.375</v>
      </c>
      <c r="CS18">
        <v>47.75</v>
      </c>
      <c r="CT18">
        <v>48.186999999999998</v>
      </c>
      <c r="CU18">
        <v>1165.5136666666699</v>
      </c>
      <c r="CV18">
        <v>129.49299999999999</v>
      </c>
      <c r="CW18">
        <v>0</v>
      </c>
      <c r="CX18">
        <v>426.200000047684</v>
      </c>
      <c r="CY18">
        <v>0</v>
      </c>
      <c r="CZ18">
        <v>715.92427999999995</v>
      </c>
      <c r="DA18">
        <v>-1.86630771098939</v>
      </c>
      <c r="DB18">
        <v>-24.602307518651099</v>
      </c>
      <c r="DC18">
        <v>9333.2540000000008</v>
      </c>
      <c r="DD18">
        <v>15</v>
      </c>
      <c r="DE18">
        <v>1605216585</v>
      </c>
      <c r="DF18" t="s">
        <v>291</v>
      </c>
      <c r="DG18">
        <v>1605216585</v>
      </c>
      <c r="DH18">
        <v>1605216578</v>
      </c>
      <c r="DI18">
        <v>4</v>
      </c>
      <c r="DJ18">
        <v>-7.4999999999999997E-2</v>
      </c>
      <c r="DK18">
        <v>3.4000000000000002E-2</v>
      </c>
      <c r="DL18">
        <v>1.538</v>
      </c>
      <c r="DM18">
        <v>0.52100000000000002</v>
      </c>
      <c r="DN18">
        <v>402</v>
      </c>
      <c r="DO18">
        <v>36</v>
      </c>
      <c r="DP18">
        <v>0.5</v>
      </c>
      <c r="DQ18">
        <v>0.16</v>
      </c>
      <c r="DR18">
        <v>11.160309967984199</v>
      </c>
      <c r="DS18">
        <v>-0.87289095187083399</v>
      </c>
      <c r="DT18">
        <v>0.15384211827836899</v>
      </c>
      <c r="DU18">
        <v>0</v>
      </c>
      <c r="DV18">
        <v>-14.746409999999999</v>
      </c>
      <c r="DW18">
        <v>0.60357997775307204</v>
      </c>
      <c r="DX18">
        <v>0.161586631769669</v>
      </c>
      <c r="DY18">
        <v>0</v>
      </c>
      <c r="DZ18">
        <v>3.4377106666666699</v>
      </c>
      <c r="EA18">
        <v>7.46440044493899E-2</v>
      </c>
      <c r="EB18">
        <v>5.6347652617971603E-3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1.538</v>
      </c>
      <c r="EJ18">
        <v>0.52049999999999996</v>
      </c>
      <c r="EK18">
        <v>1.5383999999998501</v>
      </c>
      <c r="EL18">
        <v>0</v>
      </c>
      <c r="EM18">
        <v>0</v>
      </c>
      <c r="EN18">
        <v>0</v>
      </c>
      <c r="EO18">
        <v>0.52052000000000498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23.4</v>
      </c>
      <c r="EX18">
        <v>23.5</v>
      </c>
      <c r="EY18">
        <v>2</v>
      </c>
      <c r="EZ18">
        <v>489.22</v>
      </c>
      <c r="FA18">
        <v>543.45600000000002</v>
      </c>
      <c r="FB18">
        <v>34.9953</v>
      </c>
      <c r="FC18">
        <v>34.268999999999998</v>
      </c>
      <c r="FD18">
        <v>30</v>
      </c>
      <c r="FE18">
        <v>33.927799999999998</v>
      </c>
      <c r="FF18">
        <v>33.984200000000001</v>
      </c>
      <c r="FG18">
        <v>20.6829</v>
      </c>
      <c r="FH18">
        <v>0</v>
      </c>
      <c r="FI18">
        <v>100</v>
      </c>
      <c r="FJ18">
        <v>-999.9</v>
      </c>
      <c r="FK18">
        <v>400</v>
      </c>
      <c r="FL18">
        <v>41.071800000000003</v>
      </c>
      <c r="FM18">
        <v>101.126</v>
      </c>
      <c r="FN18">
        <v>100.42</v>
      </c>
    </row>
    <row r="19" spans="1:170" x14ac:dyDescent="0.25">
      <c r="A19">
        <v>3</v>
      </c>
      <c r="B19">
        <v>1605218246.5999999</v>
      </c>
      <c r="C19">
        <v>683</v>
      </c>
      <c r="D19" t="s">
        <v>298</v>
      </c>
      <c r="E19" t="s">
        <v>299</v>
      </c>
      <c r="F19" t="s">
        <v>300</v>
      </c>
      <c r="G19" t="s">
        <v>301</v>
      </c>
      <c r="H19">
        <v>1605218238.8499999</v>
      </c>
      <c r="I19">
        <f t="shared" si="0"/>
        <v>3.668774835081527E-3</v>
      </c>
      <c r="J19">
        <f t="shared" si="1"/>
        <v>17.331859481542033</v>
      </c>
      <c r="K19">
        <f t="shared" si="2"/>
        <v>377.72283333333303</v>
      </c>
      <c r="L19">
        <f t="shared" si="3"/>
        <v>226.05194244141464</v>
      </c>
      <c r="M19">
        <f t="shared" si="4"/>
        <v>23.004145226203864</v>
      </c>
      <c r="N19">
        <f t="shared" si="5"/>
        <v>38.438912841924143</v>
      </c>
      <c r="O19">
        <f t="shared" si="6"/>
        <v>0.20078484093847682</v>
      </c>
      <c r="P19">
        <f t="shared" si="7"/>
        <v>2.9582801382700277</v>
      </c>
      <c r="Q19">
        <f t="shared" si="8"/>
        <v>0.19350958899176285</v>
      </c>
      <c r="R19">
        <f t="shared" si="9"/>
        <v>0.1215751831140213</v>
      </c>
      <c r="S19">
        <f t="shared" si="10"/>
        <v>214.7711624934503</v>
      </c>
      <c r="T19">
        <f t="shared" si="11"/>
        <v>36.101416243577148</v>
      </c>
      <c r="U19">
        <f t="shared" si="12"/>
        <v>35.7637066666667</v>
      </c>
      <c r="V19">
        <f t="shared" si="13"/>
        <v>5.891685229737595</v>
      </c>
      <c r="W19">
        <f t="shared" si="14"/>
        <v>68.73956401801054</v>
      </c>
      <c r="X19">
        <f t="shared" si="15"/>
        <v>4.0566168249516839</v>
      </c>
      <c r="Y19">
        <f t="shared" si="16"/>
        <v>5.9014293775398459</v>
      </c>
      <c r="Z19">
        <f t="shared" si="17"/>
        <v>1.8350684047859112</v>
      </c>
      <c r="AA19">
        <f t="shared" si="18"/>
        <v>-161.79297022709534</v>
      </c>
      <c r="AB19">
        <f t="shared" si="19"/>
        <v>4.7861988324201103</v>
      </c>
      <c r="AC19">
        <f t="shared" si="20"/>
        <v>0.38071913070034247</v>
      </c>
      <c r="AD19">
        <f t="shared" si="21"/>
        <v>58.145110229475435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52218.854976054179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811.00012000000004</v>
      </c>
      <c r="AR19">
        <v>1323.92</v>
      </c>
      <c r="AS19">
        <f t="shared" si="27"/>
        <v>0.38742513142788082</v>
      </c>
      <c r="AT19">
        <v>0.5</v>
      </c>
      <c r="AU19">
        <f t="shared" si="28"/>
        <v>1095.8999318528674</v>
      </c>
      <c r="AV19">
        <f t="shared" si="29"/>
        <v>17.331859481542033</v>
      </c>
      <c r="AW19">
        <f t="shared" si="30"/>
        <v>212.2895875649514</v>
      </c>
      <c r="AX19">
        <f t="shared" si="31"/>
        <v>0.55620430237476592</v>
      </c>
      <c r="AY19">
        <f t="shared" si="32"/>
        <v>1.6342374372702081E-2</v>
      </c>
      <c r="AZ19">
        <f t="shared" si="33"/>
        <v>1.4639555260136563</v>
      </c>
      <c r="BA19" t="s">
        <v>303</v>
      </c>
      <c r="BB19">
        <v>587.54999999999995</v>
      </c>
      <c r="BC19">
        <f t="shared" si="34"/>
        <v>736.37000000000012</v>
      </c>
      <c r="BD19">
        <f t="shared" si="35"/>
        <v>0.696551842144574</v>
      </c>
      <c r="BE19">
        <f t="shared" si="36"/>
        <v>0.72467312013699603</v>
      </c>
      <c r="BF19">
        <f t="shared" si="37"/>
        <v>0.84300388886641298</v>
      </c>
      <c r="BG19">
        <f t="shared" si="38"/>
        <v>0.76107659554930485</v>
      </c>
      <c r="BH19">
        <f t="shared" si="39"/>
        <v>1300.01766666667</v>
      </c>
      <c r="BI19">
        <f t="shared" si="40"/>
        <v>1095.8999318528674</v>
      </c>
      <c r="BJ19">
        <f t="shared" si="41"/>
        <v>0.84298849158167699</v>
      </c>
      <c r="BK19">
        <f t="shared" si="42"/>
        <v>0.1959769831633541</v>
      </c>
      <c r="BL19">
        <v>6</v>
      </c>
      <c r="BM19">
        <v>0.5</v>
      </c>
      <c r="BN19" t="s">
        <v>290</v>
      </c>
      <c r="BO19">
        <v>2</v>
      </c>
      <c r="BP19">
        <v>1605218238.8499999</v>
      </c>
      <c r="BQ19">
        <v>377.72283333333303</v>
      </c>
      <c r="BR19">
        <v>400.18483333333302</v>
      </c>
      <c r="BS19">
        <v>39.862646666666699</v>
      </c>
      <c r="BT19">
        <v>35.635456666666698</v>
      </c>
      <c r="BU19">
        <v>376.184433333333</v>
      </c>
      <c r="BV19">
        <v>39.342126666666701</v>
      </c>
      <c r="BW19">
        <v>499.98146666666702</v>
      </c>
      <c r="BX19">
        <v>101.714166666667</v>
      </c>
      <c r="BY19">
        <v>5.0697539999999999E-2</v>
      </c>
      <c r="BZ19">
        <v>35.793716666666697</v>
      </c>
      <c r="CA19">
        <v>35.7637066666667</v>
      </c>
      <c r="CB19">
        <v>999.9</v>
      </c>
      <c r="CC19">
        <v>0</v>
      </c>
      <c r="CD19">
        <v>0</v>
      </c>
      <c r="CE19">
        <v>9993.3979999999992</v>
      </c>
      <c r="CF19">
        <v>0</v>
      </c>
      <c r="CG19">
        <v>395.22716666666702</v>
      </c>
      <c r="CH19">
        <v>1300.01766666667</v>
      </c>
      <c r="CI19">
        <v>0.89999943333333299</v>
      </c>
      <c r="CJ19">
        <v>0.100000676666667</v>
      </c>
      <c r="CK19">
        <v>0</v>
      </c>
      <c r="CL19">
        <v>811.17179999999996</v>
      </c>
      <c r="CM19">
        <v>4.9993800000000004</v>
      </c>
      <c r="CN19">
        <v>10513.2</v>
      </c>
      <c r="CO19">
        <v>10364.15</v>
      </c>
      <c r="CP19">
        <v>45.875</v>
      </c>
      <c r="CQ19">
        <v>47.5</v>
      </c>
      <c r="CR19">
        <v>46.362400000000001</v>
      </c>
      <c r="CS19">
        <v>47.75</v>
      </c>
      <c r="CT19">
        <v>48.178733333333298</v>
      </c>
      <c r="CU19">
        <v>1165.5146666666701</v>
      </c>
      <c r="CV19">
        <v>129.50299999999999</v>
      </c>
      <c r="CW19">
        <v>0</v>
      </c>
      <c r="CX19">
        <v>255</v>
      </c>
      <c r="CY19">
        <v>0</v>
      </c>
      <c r="CZ19">
        <v>811.00012000000004</v>
      </c>
      <c r="DA19">
        <v>-25.523769279797602</v>
      </c>
      <c r="DB19">
        <v>-332.40769277721398</v>
      </c>
      <c r="DC19">
        <v>10511.204</v>
      </c>
      <c r="DD19">
        <v>15</v>
      </c>
      <c r="DE19">
        <v>1605216585</v>
      </c>
      <c r="DF19" t="s">
        <v>291</v>
      </c>
      <c r="DG19">
        <v>1605216585</v>
      </c>
      <c r="DH19">
        <v>1605216578</v>
      </c>
      <c r="DI19">
        <v>4</v>
      </c>
      <c r="DJ19">
        <v>-7.4999999999999997E-2</v>
      </c>
      <c r="DK19">
        <v>3.4000000000000002E-2</v>
      </c>
      <c r="DL19">
        <v>1.538</v>
      </c>
      <c r="DM19">
        <v>0.52100000000000002</v>
      </c>
      <c r="DN19">
        <v>402</v>
      </c>
      <c r="DO19">
        <v>36</v>
      </c>
      <c r="DP19">
        <v>0.5</v>
      </c>
      <c r="DQ19">
        <v>0.16</v>
      </c>
      <c r="DR19">
        <v>17.328682708637501</v>
      </c>
      <c r="DS19">
        <v>2.2456134911708201</v>
      </c>
      <c r="DT19">
        <v>0.31556808520077501</v>
      </c>
      <c r="DU19">
        <v>0</v>
      </c>
      <c r="DV19">
        <v>-22.462070000000001</v>
      </c>
      <c r="DW19">
        <v>-3.8046887652947801</v>
      </c>
      <c r="DX19">
        <v>0.37875712019709901</v>
      </c>
      <c r="DY19">
        <v>0</v>
      </c>
      <c r="DZ19">
        <v>4.2271910000000004</v>
      </c>
      <c r="EA19">
        <v>-1.0837708565072399</v>
      </c>
      <c r="EB19">
        <v>8.0926297306046793E-2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1.5389999999999999</v>
      </c>
      <c r="EJ19">
        <v>0.52049999999999996</v>
      </c>
      <c r="EK19">
        <v>1.5383999999998501</v>
      </c>
      <c r="EL19">
        <v>0</v>
      </c>
      <c r="EM19">
        <v>0</v>
      </c>
      <c r="EN19">
        <v>0</v>
      </c>
      <c r="EO19">
        <v>0.52052000000000498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27.7</v>
      </c>
      <c r="EX19">
        <v>27.8</v>
      </c>
      <c r="EY19">
        <v>2</v>
      </c>
      <c r="EZ19">
        <v>482.12</v>
      </c>
      <c r="FA19">
        <v>539.15899999999999</v>
      </c>
      <c r="FB19">
        <v>34.947099999999999</v>
      </c>
      <c r="FC19">
        <v>34.213200000000001</v>
      </c>
      <c r="FD19">
        <v>29.9999</v>
      </c>
      <c r="FE19">
        <v>33.869100000000003</v>
      </c>
      <c r="FF19">
        <v>33.924799999999998</v>
      </c>
      <c r="FG19">
        <v>20.590199999999999</v>
      </c>
      <c r="FH19">
        <v>9.6963899999999992</v>
      </c>
      <c r="FI19">
        <v>100</v>
      </c>
      <c r="FJ19">
        <v>-999.9</v>
      </c>
      <c r="FK19">
        <v>400</v>
      </c>
      <c r="FL19">
        <v>35.958399999999997</v>
      </c>
      <c r="FM19">
        <v>101.137</v>
      </c>
      <c r="FN19">
        <v>100.437</v>
      </c>
    </row>
    <row r="20" spans="1:170" x14ac:dyDescent="0.25">
      <c r="A20">
        <v>4</v>
      </c>
      <c r="B20">
        <v>1605218524.0999999</v>
      </c>
      <c r="C20">
        <v>960.5</v>
      </c>
      <c r="D20" t="s">
        <v>304</v>
      </c>
      <c r="E20" t="s">
        <v>305</v>
      </c>
      <c r="F20" t="s">
        <v>300</v>
      </c>
      <c r="G20" t="s">
        <v>301</v>
      </c>
      <c r="H20">
        <v>1605218516.3499999</v>
      </c>
      <c r="I20">
        <f t="shared" si="0"/>
        <v>2.5122367431378296E-3</v>
      </c>
      <c r="J20">
        <f t="shared" si="1"/>
        <v>14.334335684323477</v>
      </c>
      <c r="K20">
        <f t="shared" si="2"/>
        <v>382.84269999999998</v>
      </c>
      <c r="L20">
        <f t="shared" si="3"/>
        <v>202.82551020205881</v>
      </c>
      <c r="M20">
        <f t="shared" si="4"/>
        <v>20.639491410640833</v>
      </c>
      <c r="N20">
        <f t="shared" si="5"/>
        <v>38.958011792524196</v>
      </c>
      <c r="O20">
        <f t="shared" si="6"/>
        <v>0.13688823284675289</v>
      </c>
      <c r="P20">
        <f t="shared" si="7"/>
        <v>2.9560517966724609</v>
      </c>
      <c r="Q20">
        <f t="shared" si="8"/>
        <v>0.13346164896491713</v>
      </c>
      <c r="R20">
        <f t="shared" si="9"/>
        <v>8.3714251398532391E-2</v>
      </c>
      <c r="S20">
        <f t="shared" si="10"/>
        <v>214.767661188614</v>
      </c>
      <c r="T20">
        <f t="shared" si="11"/>
        <v>36.44063861824749</v>
      </c>
      <c r="U20">
        <f t="shared" si="12"/>
        <v>36.052153333333301</v>
      </c>
      <c r="V20">
        <f t="shared" si="13"/>
        <v>5.9859239856613469</v>
      </c>
      <c r="W20">
        <f t="shared" si="14"/>
        <v>70.427319663187106</v>
      </c>
      <c r="X20">
        <f t="shared" si="15"/>
        <v>4.1659793201176409</v>
      </c>
      <c r="Y20">
        <f t="shared" si="16"/>
        <v>5.9152887544792225</v>
      </c>
      <c r="Z20">
        <f t="shared" si="17"/>
        <v>1.8199446655437059</v>
      </c>
      <c r="AA20">
        <f t="shared" si="18"/>
        <v>-110.78964037237829</v>
      </c>
      <c r="AB20">
        <f t="shared" si="19"/>
        <v>-34.395575968652501</v>
      </c>
      <c r="AC20">
        <f t="shared" si="20"/>
        <v>-2.7424714506004464</v>
      </c>
      <c r="AD20">
        <f t="shared" si="21"/>
        <v>66.839973396982771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52148.198620111543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703.82568000000003</v>
      </c>
      <c r="AR20">
        <v>1129.6500000000001</v>
      </c>
      <c r="AS20">
        <f t="shared" si="27"/>
        <v>0.37695243659540567</v>
      </c>
      <c r="AT20">
        <v>0.5</v>
      </c>
      <c r="AU20">
        <f t="shared" si="28"/>
        <v>1095.8862398605543</v>
      </c>
      <c r="AV20">
        <f t="shared" si="29"/>
        <v>14.334335684323477</v>
      </c>
      <c r="AW20">
        <f t="shared" si="30"/>
        <v>206.54849417340657</v>
      </c>
      <c r="AX20">
        <f t="shared" si="31"/>
        <v>0.79683087682025411</v>
      </c>
      <c r="AY20">
        <f t="shared" si="32"/>
        <v>1.3607327678498074E-2</v>
      </c>
      <c r="AZ20">
        <f t="shared" si="33"/>
        <v>1.8876908777054837</v>
      </c>
      <c r="BA20" t="s">
        <v>307</v>
      </c>
      <c r="BB20">
        <v>229.51</v>
      </c>
      <c r="BC20">
        <f t="shared" si="34"/>
        <v>900.1400000000001</v>
      </c>
      <c r="BD20">
        <f t="shared" si="35"/>
        <v>0.4730645455151421</v>
      </c>
      <c r="BE20">
        <f t="shared" si="36"/>
        <v>0.70317585414351524</v>
      </c>
      <c r="BF20">
        <f t="shared" si="37"/>
        <v>1.0281313386265494</v>
      </c>
      <c r="BG20">
        <f t="shared" si="38"/>
        <v>0.83736253180707687</v>
      </c>
      <c r="BH20">
        <f t="shared" si="39"/>
        <v>1300.002</v>
      </c>
      <c r="BI20">
        <f t="shared" si="40"/>
        <v>1095.8862398605543</v>
      </c>
      <c r="BJ20">
        <f t="shared" si="41"/>
        <v>0.84298811837255194</v>
      </c>
      <c r="BK20">
        <f t="shared" si="42"/>
        <v>0.19597623674510417</v>
      </c>
      <c r="BL20">
        <v>6</v>
      </c>
      <c r="BM20">
        <v>0.5</v>
      </c>
      <c r="BN20" t="s">
        <v>290</v>
      </c>
      <c r="BO20">
        <v>2</v>
      </c>
      <c r="BP20">
        <v>1605218516.3499999</v>
      </c>
      <c r="BQ20">
        <v>382.84269999999998</v>
      </c>
      <c r="BR20">
        <v>401.19799999999998</v>
      </c>
      <c r="BS20">
        <v>40.939326666666702</v>
      </c>
      <c r="BT20">
        <v>38.048070000000003</v>
      </c>
      <c r="BU20">
        <v>381.30436666666702</v>
      </c>
      <c r="BV20">
        <v>40.418806666666697</v>
      </c>
      <c r="BW20">
        <v>500.00143333333301</v>
      </c>
      <c r="BX20">
        <v>101.706133333333</v>
      </c>
      <c r="BY20">
        <v>5.3706393333333297E-2</v>
      </c>
      <c r="BZ20">
        <v>35.8363266666667</v>
      </c>
      <c r="CA20">
        <v>36.052153333333301</v>
      </c>
      <c r="CB20">
        <v>999.9</v>
      </c>
      <c r="CC20">
        <v>0</v>
      </c>
      <c r="CD20">
        <v>0</v>
      </c>
      <c r="CE20">
        <v>9981.5616666666701</v>
      </c>
      <c r="CF20">
        <v>0</v>
      </c>
      <c r="CG20">
        <v>371.56426666666698</v>
      </c>
      <c r="CH20">
        <v>1300.002</v>
      </c>
      <c r="CI20">
        <v>0.90001146666666698</v>
      </c>
      <c r="CJ20">
        <v>9.9988759999999996E-2</v>
      </c>
      <c r="CK20">
        <v>0</v>
      </c>
      <c r="CL20">
        <v>703.68796666666697</v>
      </c>
      <c r="CM20">
        <v>4.9993800000000004</v>
      </c>
      <c r="CN20">
        <v>9159.3763333333409</v>
      </c>
      <c r="CO20">
        <v>10364.06</v>
      </c>
      <c r="CP20">
        <v>46</v>
      </c>
      <c r="CQ20">
        <v>47.5</v>
      </c>
      <c r="CR20">
        <v>46.436999999999998</v>
      </c>
      <c r="CS20">
        <v>47.811999999999998</v>
      </c>
      <c r="CT20">
        <v>48.2164</v>
      </c>
      <c r="CU20">
        <v>1165.51733333333</v>
      </c>
      <c r="CV20">
        <v>129.48533333333299</v>
      </c>
      <c r="CW20">
        <v>0</v>
      </c>
      <c r="CX20">
        <v>276.60000014305098</v>
      </c>
      <c r="CY20">
        <v>0</v>
      </c>
      <c r="CZ20">
        <v>703.82568000000003</v>
      </c>
      <c r="DA20">
        <v>14.461307678569799</v>
      </c>
      <c r="DB20">
        <v>177.77230736284699</v>
      </c>
      <c r="DC20">
        <v>9161.0727999999999</v>
      </c>
      <c r="DD20">
        <v>15</v>
      </c>
      <c r="DE20">
        <v>1605216585</v>
      </c>
      <c r="DF20" t="s">
        <v>291</v>
      </c>
      <c r="DG20">
        <v>1605216585</v>
      </c>
      <c r="DH20">
        <v>1605216578</v>
      </c>
      <c r="DI20">
        <v>4</v>
      </c>
      <c r="DJ20">
        <v>-7.4999999999999997E-2</v>
      </c>
      <c r="DK20">
        <v>3.4000000000000002E-2</v>
      </c>
      <c r="DL20">
        <v>1.538</v>
      </c>
      <c r="DM20">
        <v>0.52100000000000002</v>
      </c>
      <c r="DN20">
        <v>402</v>
      </c>
      <c r="DO20">
        <v>36</v>
      </c>
      <c r="DP20">
        <v>0.5</v>
      </c>
      <c r="DQ20">
        <v>0.16</v>
      </c>
      <c r="DR20">
        <v>14.730177765448699</v>
      </c>
      <c r="DS20">
        <v>-1.0996423511279301</v>
      </c>
      <c r="DT20">
        <v>1.3715369679581599</v>
      </c>
      <c r="DU20">
        <v>0</v>
      </c>
      <c r="DV20">
        <v>-18.597293333333301</v>
      </c>
      <c r="DW20">
        <v>2.6947701890989899</v>
      </c>
      <c r="DX20">
        <v>1.7658623043588499</v>
      </c>
      <c r="DY20">
        <v>0</v>
      </c>
      <c r="DZ20">
        <v>2.8905383333333301</v>
      </c>
      <c r="EA20">
        <v>9.5214327030033005E-2</v>
      </c>
      <c r="EB20">
        <v>7.2744910856743497E-3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1.5389999999999999</v>
      </c>
      <c r="EJ20">
        <v>0.52059999999999995</v>
      </c>
      <c r="EK20">
        <v>1.5383999999998501</v>
      </c>
      <c r="EL20">
        <v>0</v>
      </c>
      <c r="EM20">
        <v>0</v>
      </c>
      <c r="EN20">
        <v>0</v>
      </c>
      <c r="EO20">
        <v>0.52052000000000498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32.299999999999997</v>
      </c>
      <c r="EX20">
        <v>32.4</v>
      </c>
      <c r="EY20">
        <v>2</v>
      </c>
      <c r="EZ20">
        <v>497.57600000000002</v>
      </c>
      <c r="FA20">
        <v>541.26499999999999</v>
      </c>
      <c r="FB20">
        <v>34.953899999999997</v>
      </c>
      <c r="FC20">
        <v>34.163699999999999</v>
      </c>
      <c r="FD20">
        <v>30.0001</v>
      </c>
      <c r="FE20">
        <v>33.817700000000002</v>
      </c>
      <c r="FF20">
        <v>33.875799999999998</v>
      </c>
      <c r="FG20">
        <v>20.4663</v>
      </c>
      <c r="FH20">
        <v>0</v>
      </c>
      <c r="FI20">
        <v>100</v>
      </c>
      <c r="FJ20">
        <v>-999.9</v>
      </c>
      <c r="FK20">
        <v>400</v>
      </c>
      <c r="FL20">
        <v>40.9452</v>
      </c>
      <c r="FM20">
        <v>101.128</v>
      </c>
      <c r="FN20">
        <v>100.428</v>
      </c>
    </row>
    <row r="21" spans="1:170" x14ac:dyDescent="0.25">
      <c r="A21">
        <v>5</v>
      </c>
      <c r="B21">
        <v>1605218767.0999999</v>
      </c>
      <c r="C21">
        <v>1203.5</v>
      </c>
      <c r="D21" t="s">
        <v>308</v>
      </c>
      <c r="E21" t="s">
        <v>309</v>
      </c>
      <c r="F21" t="s">
        <v>310</v>
      </c>
      <c r="G21" t="s">
        <v>311</v>
      </c>
      <c r="H21">
        <v>1605218759.0999999</v>
      </c>
      <c r="I21">
        <f t="shared" si="0"/>
        <v>1.7897131349568064E-3</v>
      </c>
      <c r="J21">
        <f t="shared" si="1"/>
        <v>8.1594504585229544</v>
      </c>
      <c r="K21">
        <f t="shared" si="2"/>
        <v>389.43954838709698</v>
      </c>
      <c r="L21">
        <f t="shared" si="3"/>
        <v>226.10331289865317</v>
      </c>
      <c r="M21">
        <f t="shared" si="4"/>
        <v>23.007367878026692</v>
      </c>
      <c r="N21">
        <f t="shared" si="5"/>
        <v>39.627809257313579</v>
      </c>
      <c r="O21">
        <f t="shared" si="6"/>
        <v>8.6509249425256993E-2</v>
      </c>
      <c r="P21">
        <f t="shared" si="7"/>
        <v>2.9582033331883428</v>
      </c>
      <c r="Q21">
        <f t="shared" si="8"/>
        <v>8.5127985111569701E-2</v>
      </c>
      <c r="R21">
        <f t="shared" si="9"/>
        <v>5.3327254693127886E-2</v>
      </c>
      <c r="S21">
        <f t="shared" si="10"/>
        <v>214.76827511672326</v>
      </c>
      <c r="T21">
        <f t="shared" si="11"/>
        <v>36.858312924921727</v>
      </c>
      <c r="U21">
        <f t="shared" si="12"/>
        <v>36.480535483871002</v>
      </c>
      <c r="V21">
        <f t="shared" si="13"/>
        <v>6.1282969254613038</v>
      </c>
      <c r="W21">
        <f t="shared" si="14"/>
        <v>68.370136501622696</v>
      </c>
      <c r="X21">
        <f t="shared" si="15"/>
        <v>4.096481740008949</v>
      </c>
      <c r="Y21">
        <f t="shared" si="16"/>
        <v>5.9916243401265152</v>
      </c>
      <c r="Z21">
        <f t="shared" si="17"/>
        <v>2.0318151854523547</v>
      </c>
      <c r="AA21">
        <f t="shared" si="18"/>
        <v>-78.92634925159517</v>
      </c>
      <c r="AB21">
        <f t="shared" si="19"/>
        <v>-65.55714722219129</v>
      </c>
      <c r="AC21">
        <f t="shared" si="20"/>
        <v>-5.2400796844101434</v>
      </c>
      <c r="AD21">
        <f t="shared" si="21"/>
        <v>65.044698958526638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52169.840844999635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650.37084615384595</v>
      </c>
      <c r="AR21">
        <v>847.89</v>
      </c>
      <c r="AS21">
        <f t="shared" si="27"/>
        <v>0.23295374853595874</v>
      </c>
      <c r="AT21">
        <v>0.5</v>
      </c>
      <c r="AU21">
        <f t="shared" si="28"/>
        <v>1095.8828631433137</v>
      </c>
      <c r="AV21">
        <f t="shared" si="29"/>
        <v>8.1594504585229544</v>
      </c>
      <c r="AW21">
        <f t="shared" si="30"/>
        <v>127.64501046277699</v>
      </c>
      <c r="AX21">
        <f t="shared" si="31"/>
        <v>0.38217221573553167</v>
      </c>
      <c r="AY21">
        <f t="shared" si="32"/>
        <v>7.9727480300935891E-3</v>
      </c>
      <c r="AZ21">
        <f t="shared" si="33"/>
        <v>2.8472915118706439</v>
      </c>
      <c r="BA21" t="s">
        <v>313</v>
      </c>
      <c r="BB21">
        <v>523.85</v>
      </c>
      <c r="BC21">
        <f t="shared" si="34"/>
        <v>324.03999999999996</v>
      </c>
      <c r="BD21">
        <f t="shared" si="35"/>
        <v>0.60955176473939654</v>
      </c>
      <c r="BE21">
        <f t="shared" si="36"/>
        <v>0.8816607808693937</v>
      </c>
      <c r="BF21">
        <f t="shared" si="37"/>
        <v>1.4916891778060501</v>
      </c>
      <c r="BG21">
        <f t="shared" si="38"/>
        <v>0.94800403795825749</v>
      </c>
      <c r="BH21">
        <f t="shared" si="39"/>
        <v>1299.9970967741899</v>
      </c>
      <c r="BI21">
        <f t="shared" si="40"/>
        <v>1095.8828631433137</v>
      </c>
      <c r="BJ21">
        <f t="shared" si="41"/>
        <v>0.84298870040758944</v>
      </c>
      <c r="BK21">
        <f t="shared" si="42"/>
        <v>0.19597740081517911</v>
      </c>
      <c r="BL21">
        <v>6</v>
      </c>
      <c r="BM21">
        <v>0.5</v>
      </c>
      <c r="BN21" t="s">
        <v>290</v>
      </c>
      <c r="BO21">
        <v>2</v>
      </c>
      <c r="BP21">
        <v>1605218759.0999999</v>
      </c>
      <c r="BQ21">
        <v>389.43954838709698</v>
      </c>
      <c r="BR21">
        <v>400.06719354838702</v>
      </c>
      <c r="BS21">
        <v>40.2578903225806</v>
      </c>
      <c r="BT21">
        <v>38.196709677419399</v>
      </c>
      <c r="BU21">
        <v>387.901096774194</v>
      </c>
      <c r="BV21">
        <v>39.737374193548398</v>
      </c>
      <c r="BW21">
        <v>500.00364516129002</v>
      </c>
      <c r="BX21">
        <v>101.70251612903201</v>
      </c>
      <c r="BY21">
        <v>5.3480203225806502E-2</v>
      </c>
      <c r="BZ21">
        <v>36.069474193548402</v>
      </c>
      <c r="CA21">
        <v>36.480535483871002</v>
      </c>
      <c r="CB21">
        <v>999.9</v>
      </c>
      <c r="CC21">
        <v>0</v>
      </c>
      <c r="CD21">
        <v>0</v>
      </c>
      <c r="CE21">
        <v>9994.1074193548393</v>
      </c>
      <c r="CF21">
        <v>0</v>
      </c>
      <c r="CG21">
        <v>438.81003225806501</v>
      </c>
      <c r="CH21">
        <v>1299.9970967741899</v>
      </c>
      <c r="CI21">
        <v>0.89998999999999996</v>
      </c>
      <c r="CJ21">
        <v>0.10001</v>
      </c>
      <c r="CK21">
        <v>0</v>
      </c>
      <c r="CL21">
        <v>650.44135483871003</v>
      </c>
      <c r="CM21">
        <v>4.9993800000000004</v>
      </c>
      <c r="CN21">
        <v>8509.5451612903198</v>
      </c>
      <c r="CO21">
        <v>10363.9774193548</v>
      </c>
      <c r="CP21">
        <v>46.092483870967698</v>
      </c>
      <c r="CQ21">
        <v>47.721548387096803</v>
      </c>
      <c r="CR21">
        <v>46.561999999999998</v>
      </c>
      <c r="CS21">
        <v>47.951225806451603</v>
      </c>
      <c r="CT21">
        <v>48.3546774193548</v>
      </c>
      <c r="CU21">
        <v>1165.4870967741899</v>
      </c>
      <c r="CV21">
        <v>129.51</v>
      </c>
      <c r="CW21">
        <v>0</v>
      </c>
      <c r="CX21">
        <v>242</v>
      </c>
      <c r="CY21">
        <v>0</v>
      </c>
      <c r="CZ21">
        <v>650.37084615384595</v>
      </c>
      <c r="DA21">
        <v>-14.547487170517799</v>
      </c>
      <c r="DB21">
        <v>-198.538119767182</v>
      </c>
      <c r="DC21">
        <v>8508.2169230769196</v>
      </c>
      <c r="DD21">
        <v>15</v>
      </c>
      <c r="DE21">
        <v>1605216585</v>
      </c>
      <c r="DF21" t="s">
        <v>291</v>
      </c>
      <c r="DG21">
        <v>1605216585</v>
      </c>
      <c r="DH21">
        <v>1605216578</v>
      </c>
      <c r="DI21">
        <v>4</v>
      </c>
      <c r="DJ21">
        <v>-7.4999999999999997E-2</v>
      </c>
      <c r="DK21">
        <v>3.4000000000000002E-2</v>
      </c>
      <c r="DL21">
        <v>1.538</v>
      </c>
      <c r="DM21">
        <v>0.52100000000000002</v>
      </c>
      <c r="DN21">
        <v>402</v>
      </c>
      <c r="DO21">
        <v>36</v>
      </c>
      <c r="DP21">
        <v>0.5</v>
      </c>
      <c r="DQ21">
        <v>0.16</v>
      </c>
      <c r="DR21">
        <v>8.2066773337871197</v>
      </c>
      <c r="DS21">
        <v>-9.4612669399444798</v>
      </c>
      <c r="DT21">
        <v>0.80764019633739803</v>
      </c>
      <c r="DU21">
        <v>0</v>
      </c>
      <c r="DV21">
        <v>-10.652559</v>
      </c>
      <c r="DW21">
        <v>12.014612769744099</v>
      </c>
      <c r="DX21">
        <v>0.98132267303658405</v>
      </c>
      <c r="DY21">
        <v>0</v>
      </c>
      <c r="DZ21">
        <v>2.0608223333333302</v>
      </c>
      <c r="EA21">
        <v>7.6904916573971499E-2</v>
      </c>
      <c r="EB21">
        <v>5.5832121479386003E-3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1.5389999999999999</v>
      </c>
      <c r="EJ21">
        <v>0.52049999999999996</v>
      </c>
      <c r="EK21">
        <v>1.5383999999998501</v>
      </c>
      <c r="EL21">
        <v>0</v>
      </c>
      <c r="EM21">
        <v>0</v>
      </c>
      <c r="EN21">
        <v>0</v>
      </c>
      <c r="EO21">
        <v>0.52052000000000498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36.4</v>
      </c>
      <c r="EX21">
        <v>36.5</v>
      </c>
      <c r="EY21">
        <v>2</v>
      </c>
      <c r="EZ21">
        <v>492.40899999999999</v>
      </c>
      <c r="FA21">
        <v>540.41700000000003</v>
      </c>
      <c r="FB21">
        <v>35.063899999999997</v>
      </c>
      <c r="FC21">
        <v>34.182400000000001</v>
      </c>
      <c r="FD21">
        <v>30.0001</v>
      </c>
      <c r="FE21">
        <v>33.826900000000002</v>
      </c>
      <c r="FF21">
        <v>33.886499999999998</v>
      </c>
      <c r="FG21">
        <v>20.684100000000001</v>
      </c>
      <c r="FH21">
        <v>0</v>
      </c>
      <c r="FI21">
        <v>100</v>
      </c>
      <c r="FJ21">
        <v>-999.9</v>
      </c>
      <c r="FK21">
        <v>400</v>
      </c>
      <c r="FL21">
        <v>40.751600000000003</v>
      </c>
      <c r="FM21">
        <v>101.122</v>
      </c>
      <c r="FN21">
        <v>100.42100000000001</v>
      </c>
    </row>
    <row r="22" spans="1:170" x14ac:dyDescent="0.25">
      <c r="A22">
        <v>6</v>
      </c>
      <c r="B22">
        <v>1605218947.5</v>
      </c>
      <c r="C22">
        <v>1383.9000000953699</v>
      </c>
      <c r="D22" t="s">
        <v>314</v>
      </c>
      <c r="E22" t="s">
        <v>315</v>
      </c>
      <c r="F22" t="s">
        <v>310</v>
      </c>
      <c r="G22" t="s">
        <v>311</v>
      </c>
      <c r="H22">
        <v>1605218939.5</v>
      </c>
      <c r="I22">
        <f t="shared" si="0"/>
        <v>2.2084604912208762E-3</v>
      </c>
      <c r="J22">
        <f t="shared" si="1"/>
        <v>10.908118019452436</v>
      </c>
      <c r="K22">
        <f t="shared" si="2"/>
        <v>385.884032258064</v>
      </c>
      <c r="L22">
        <f t="shared" si="3"/>
        <v>216.8982400590987</v>
      </c>
      <c r="M22">
        <f t="shared" si="4"/>
        <v>22.070266292472333</v>
      </c>
      <c r="N22">
        <f t="shared" si="5"/>
        <v>39.265248752723544</v>
      </c>
      <c r="O22">
        <f t="shared" si="6"/>
        <v>0.11154535241731049</v>
      </c>
      <c r="P22">
        <f t="shared" si="7"/>
        <v>2.9588637594160985</v>
      </c>
      <c r="Q22">
        <f t="shared" si="8"/>
        <v>0.10926079486646233</v>
      </c>
      <c r="R22">
        <f t="shared" si="9"/>
        <v>6.8489358101986614E-2</v>
      </c>
      <c r="S22">
        <f t="shared" si="10"/>
        <v>214.76899083654595</v>
      </c>
      <c r="T22">
        <f t="shared" si="11"/>
        <v>36.973881654052249</v>
      </c>
      <c r="U22">
        <f t="shared" si="12"/>
        <v>36.429829032258098</v>
      </c>
      <c r="V22">
        <f t="shared" si="13"/>
        <v>6.1112926277477859</v>
      </c>
      <c r="W22">
        <f t="shared" si="14"/>
        <v>68.557997263047412</v>
      </c>
      <c r="X22">
        <f t="shared" si="15"/>
        <v>4.1583536685152138</v>
      </c>
      <c r="Y22">
        <f t="shared" si="16"/>
        <v>6.0654538267216216</v>
      </c>
      <c r="Z22">
        <f t="shared" si="17"/>
        <v>1.9529389592325721</v>
      </c>
      <c r="AA22">
        <f t="shared" si="18"/>
        <v>-97.393107662840649</v>
      </c>
      <c r="AB22">
        <f t="shared" si="19"/>
        <v>-21.902372084625416</v>
      </c>
      <c r="AC22">
        <f t="shared" si="20"/>
        <v>-1.7517609834837293</v>
      </c>
      <c r="AD22">
        <f t="shared" si="21"/>
        <v>93.721750105596158</v>
      </c>
      <c r="AE22">
        <v>7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52150.936664647837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717.849307692308</v>
      </c>
      <c r="AR22">
        <v>978.49</v>
      </c>
      <c r="AS22">
        <f t="shared" si="27"/>
        <v>0.2663703178445278</v>
      </c>
      <c r="AT22">
        <v>0.5</v>
      </c>
      <c r="AU22">
        <f t="shared" si="28"/>
        <v>1095.8868976630799</v>
      </c>
      <c r="AV22">
        <f t="shared" si="29"/>
        <v>10.908118019452436</v>
      </c>
      <c r="AW22">
        <f t="shared" si="30"/>
        <v>145.95587062608405</v>
      </c>
      <c r="AX22">
        <f t="shared" si="31"/>
        <v>0.41991231387137323</v>
      </c>
      <c r="AY22">
        <f t="shared" si="32"/>
        <v>1.0480885868570608E-2</v>
      </c>
      <c r="AZ22">
        <f t="shared" si="33"/>
        <v>2.3337898190068374</v>
      </c>
      <c r="BA22" t="s">
        <v>317</v>
      </c>
      <c r="BB22">
        <v>567.61</v>
      </c>
      <c r="BC22">
        <f t="shared" si="34"/>
        <v>410.88</v>
      </c>
      <c r="BD22">
        <f t="shared" si="35"/>
        <v>0.63434747933141555</v>
      </c>
      <c r="BE22">
        <f t="shared" si="36"/>
        <v>0.84750989990610415</v>
      </c>
      <c r="BF22">
        <f t="shared" si="37"/>
        <v>0.9909799746722141</v>
      </c>
      <c r="BG22">
        <f t="shared" si="38"/>
        <v>0.89672003489414565</v>
      </c>
      <c r="BH22">
        <f t="shared" si="39"/>
        <v>1300.0019354838701</v>
      </c>
      <c r="BI22">
        <f t="shared" si="40"/>
        <v>1095.8868976630799</v>
      </c>
      <c r="BJ22">
        <f t="shared" si="41"/>
        <v>0.84298866620931834</v>
      </c>
      <c r="BK22">
        <f t="shared" si="42"/>
        <v>0.19597733241863674</v>
      </c>
      <c r="BL22">
        <v>6</v>
      </c>
      <c r="BM22">
        <v>0.5</v>
      </c>
      <c r="BN22" t="s">
        <v>290</v>
      </c>
      <c r="BO22">
        <v>2</v>
      </c>
      <c r="BP22">
        <v>1605218939.5</v>
      </c>
      <c r="BQ22">
        <v>385.884032258064</v>
      </c>
      <c r="BR22">
        <v>399.99609677419397</v>
      </c>
      <c r="BS22">
        <v>40.8667290322581</v>
      </c>
      <c r="BT22">
        <v>38.324938709677397</v>
      </c>
      <c r="BU22">
        <v>384.34561290322603</v>
      </c>
      <c r="BV22">
        <v>40.346200000000003</v>
      </c>
      <c r="BW22">
        <v>500.01164516129001</v>
      </c>
      <c r="BX22">
        <v>101.701806451613</v>
      </c>
      <c r="BY22">
        <v>5.2206335483870998E-2</v>
      </c>
      <c r="BZ22">
        <v>36.2925258064516</v>
      </c>
      <c r="CA22">
        <v>36.429829032258098</v>
      </c>
      <c r="CB22">
        <v>999.9</v>
      </c>
      <c r="CC22">
        <v>0</v>
      </c>
      <c r="CD22">
        <v>0</v>
      </c>
      <c r="CE22">
        <v>9997.9212903225798</v>
      </c>
      <c r="CF22">
        <v>0</v>
      </c>
      <c r="CG22">
        <v>408.42138709677403</v>
      </c>
      <c r="CH22">
        <v>1300.0019354838701</v>
      </c>
      <c r="CI22">
        <v>0.89999499999999999</v>
      </c>
      <c r="CJ22">
        <v>0.100004912903226</v>
      </c>
      <c r="CK22">
        <v>0</v>
      </c>
      <c r="CL22">
        <v>718.30419354838705</v>
      </c>
      <c r="CM22">
        <v>4.9993800000000004</v>
      </c>
      <c r="CN22">
        <v>9383.5383870967707</v>
      </c>
      <c r="CO22">
        <v>10364.016129032299</v>
      </c>
      <c r="CP22">
        <v>46.186999999999998</v>
      </c>
      <c r="CQ22">
        <v>47.936999999999998</v>
      </c>
      <c r="CR22">
        <v>46.686999999999998</v>
      </c>
      <c r="CS22">
        <v>48.125</v>
      </c>
      <c r="CT22">
        <v>48.4898387096774</v>
      </c>
      <c r="CU22">
        <v>1165.49322580645</v>
      </c>
      <c r="CV22">
        <v>129.50903225806499</v>
      </c>
      <c r="CW22">
        <v>0</v>
      </c>
      <c r="CX22">
        <v>179.5</v>
      </c>
      <c r="CY22">
        <v>0</v>
      </c>
      <c r="CZ22">
        <v>717.849307692308</v>
      </c>
      <c r="DA22">
        <v>-61.684923062633501</v>
      </c>
      <c r="DB22">
        <v>-800.403418667653</v>
      </c>
      <c r="DC22">
        <v>9377.4676923076895</v>
      </c>
      <c r="DD22">
        <v>15</v>
      </c>
      <c r="DE22">
        <v>1605216585</v>
      </c>
      <c r="DF22" t="s">
        <v>291</v>
      </c>
      <c r="DG22">
        <v>1605216585</v>
      </c>
      <c r="DH22">
        <v>1605216578</v>
      </c>
      <c r="DI22">
        <v>4</v>
      </c>
      <c r="DJ22">
        <v>-7.4999999999999997E-2</v>
      </c>
      <c r="DK22">
        <v>3.4000000000000002E-2</v>
      </c>
      <c r="DL22">
        <v>1.538</v>
      </c>
      <c r="DM22">
        <v>0.52100000000000002</v>
      </c>
      <c r="DN22">
        <v>402</v>
      </c>
      <c r="DO22">
        <v>36</v>
      </c>
      <c r="DP22">
        <v>0.5</v>
      </c>
      <c r="DQ22">
        <v>0.16</v>
      </c>
      <c r="DR22">
        <v>10.9058762873709</v>
      </c>
      <c r="DS22">
        <v>9.1696444951867295E-2</v>
      </c>
      <c r="DT22">
        <v>4.1169511465115202E-2</v>
      </c>
      <c r="DU22">
        <v>1</v>
      </c>
      <c r="DV22">
        <v>-14.111840000000001</v>
      </c>
      <c r="DW22">
        <v>-0.16385672969967</v>
      </c>
      <c r="DX22">
        <v>5.0728266939317597E-2</v>
      </c>
      <c r="DY22">
        <v>1</v>
      </c>
      <c r="DZ22">
        <v>2.5405000000000002</v>
      </c>
      <c r="EA22">
        <v>0.329473281423807</v>
      </c>
      <c r="EB22">
        <v>2.38002934155583E-2</v>
      </c>
      <c r="EC22">
        <v>0</v>
      </c>
      <c r="ED22">
        <v>2</v>
      </c>
      <c r="EE22">
        <v>3</v>
      </c>
      <c r="EF22" t="s">
        <v>318</v>
      </c>
      <c r="EG22">
        <v>100</v>
      </c>
      <c r="EH22">
        <v>100</v>
      </c>
      <c r="EI22">
        <v>1.538</v>
      </c>
      <c r="EJ22">
        <v>0.52049999999999996</v>
      </c>
      <c r="EK22">
        <v>1.5383999999998501</v>
      </c>
      <c r="EL22">
        <v>0</v>
      </c>
      <c r="EM22">
        <v>0</v>
      </c>
      <c r="EN22">
        <v>0</v>
      </c>
      <c r="EO22">
        <v>0.52052000000000498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39.4</v>
      </c>
      <c r="EX22">
        <v>39.5</v>
      </c>
      <c r="EY22">
        <v>2</v>
      </c>
      <c r="EZ22">
        <v>471.87400000000002</v>
      </c>
      <c r="FA22">
        <v>539.96699999999998</v>
      </c>
      <c r="FB22">
        <v>35.276699999999998</v>
      </c>
      <c r="FC22">
        <v>34.247100000000003</v>
      </c>
      <c r="FD22">
        <v>30.0001</v>
      </c>
      <c r="FE22">
        <v>33.875799999999998</v>
      </c>
      <c r="FF22">
        <v>33.930900000000001</v>
      </c>
      <c r="FG22">
        <v>20.7713</v>
      </c>
      <c r="FH22">
        <v>0</v>
      </c>
      <c r="FI22">
        <v>100</v>
      </c>
      <c r="FJ22">
        <v>-999.9</v>
      </c>
      <c r="FK22">
        <v>400</v>
      </c>
      <c r="FL22">
        <v>40.142099999999999</v>
      </c>
      <c r="FM22">
        <v>101.11499999999999</v>
      </c>
      <c r="FN22">
        <v>100.416</v>
      </c>
    </row>
    <row r="23" spans="1:170" x14ac:dyDescent="0.25">
      <c r="A23">
        <v>7</v>
      </c>
      <c r="B23">
        <v>1605219192.5</v>
      </c>
      <c r="C23">
        <v>1628.9000000953699</v>
      </c>
      <c r="D23" t="s">
        <v>319</v>
      </c>
      <c r="E23" t="s">
        <v>320</v>
      </c>
      <c r="F23" t="s">
        <v>285</v>
      </c>
      <c r="G23" t="s">
        <v>321</v>
      </c>
      <c r="H23">
        <v>1605219184.75</v>
      </c>
      <c r="I23">
        <f t="shared" si="0"/>
        <v>2.7985319797839245E-3</v>
      </c>
      <c r="J23">
        <f t="shared" si="1"/>
        <v>10.91939432903181</v>
      </c>
      <c r="K23">
        <f t="shared" si="2"/>
        <v>385.56936666666701</v>
      </c>
      <c r="L23">
        <f t="shared" si="3"/>
        <v>248.54427861171533</v>
      </c>
      <c r="M23">
        <f t="shared" si="4"/>
        <v>25.288497955245294</v>
      </c>
      <c r="N23">
        <f t="shared" si="5"/>
        <v>39.230314191974465</v>
      </c>
      <c r="O23">
        <f t="shared" si="6"/>
        <v>0.14098365562270071</v>
      </c>
      <c r="P23">
        <f t="shared" si="7"/>
        <v>2.9575747493898583</v>
      </c>
      <c r="Q23">
        <f t="shared" si="8"/>
        <v>0.1373537192743032</v>
      </c>
      <c r="R23">
        <f t="shared" si="9"/>
        <v>8.6164425465367234E-2</v>
      </c>
      <c r="S23">
        <f t="shared" si="10"/>
        <v>214.76327713625503</v>
      </c>
      <c r="T23">
        <f t="shared" si="11"/>
        <v>37.030381477104712</v>
      </c>
      <c r="U23">
        <f t="shared" si="12"/>
        <v>36.660143333333302</v>
      </c>
      <c r="V23">
        <f t="shared" si="13"/>
        <v>6.1888589980043891</v>
      </c>
      <c r="W23">
        <f t="shared" si="14"/>
        <v>68.81805360333216</v>
      </c>
      <c r="X23">
        <f t="shared" si="15"/>
        <v>4.2218695601486242</v>
      </c>
      <c r="Y23">
        <f t="shared" si="16"/>
        <v>6.134828492074937</v>
      </c>
      <c r="Z23">
        <f t="shared" si="17"/>
        <v>1.9669894378557649</v>
      </c>
      <c r="AA23">
        <f t="shared" si="18"/>
        <v>-123.41526030847108</v>
      </c>
      <c r="AB23">
        <f t="shared" si="19"/>
        <v>-25.537846481333737</v>
      </c>
      <c r="AC23">
        <f t="shared" si="20"/>
        <v>-2.0477584479900046</v>
      </c>
      <c r="AD23">
        <f t="shared" si="21"/>
        <v>63.762411898460222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52079.296040311718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710.08915384615398</v>
      </c>
      <c r="AR23">
        <v>957.36</v>
      </c>
      <c r="AS23">
        <f t="shared" si="27"/>
        <v>0.2582840792949842</v>
      </c>
      <c r="AT23">
        <v>0.5</v>
      </c>
      <c r="AU23">
        <f t="shared" si="28"/>
        <v>1095.8587368719586</v>
      </c>
      <c r="AV23">
        <f t="shared" si="29"/>
        <v>10.91939432903181</v>
      </c>
      <c r="AW23">
        <f t="shared" si="30"/>
        <v>141.5214324451691</v>
      </c>
      <c r="AX23">
        <f t="shared" si="31"/>
        <v>0.43036057491434776</v>
      </c>
      <c r="AY23">
        <f t="shared" si="32"/>
        <v>1.0491445130661373E-2</v>
      </c>
      <c r="AZ23">
        <f t="shared" si="33"/>
        <v>2.4073702682376532</v>
      </c>
      <c r="BA23" t="s">
        <v>323</v>
      </c>
      <c r="BB23">
        <v>545.35</v>
      </c>
      <c r="BC23">
        <f t="shared" si="34"/>
        <v>412.01</v>
      </c>
      <c r="BD23">
        <f t="shared" si="35"/>
        <v>0.60015738975715649</v>
      </c>
      <c r="BE23">
        <f t="shared" si="36"/>
        <v>0.84834341285295178</v>
      </c>
      <c r="BF23">
        <f t="shared" si="37"/>
        <v>1.0222742711036472</v>
      </c>
      <c r="BG23">
        <f t="shared" si="38"/>
        <v>0.90501736249555964</v>
      </c>
      <c r="BH23">
        <f t="shared" si="39"/>
        <v>1299.9686666666701</v>
      </c>
      <c r="BI23">
        <f t="shared" si="40"/>
        <v>1095.8587368719586</v>
      </c>
      <c r="BJ23">
        <f t="shared" si="41"/>
        <v>0.8429885773184963</v>
      </c>
      <c r="BK23">
        <f t="shared" si="42"/>
        <v>0.19597715463699242</v>
      </c>
      <c r="BL23">
        <v>6</v>
      </c>
      <c r="BM23">
        <v>0.5</v>
      </c>
      <c r="BN23" t="s">
        <v>290</v>
      </c>
      <c r="BO23">
        <v>2</v>
      </c>
      <c r="BP23">
        <v>1605219184.75</v>
      </c>
      <c r="BQ23">
        <v>385.56936666666701</v>
      </c>
      <c r="BR23">
        <v>399.96803333333298</v>
      </c>
      <c r="BS23">
        <v>41.494023333333303</v>
      </c>
      <c r="BT23">
        <v>38.275006666666698</v>
      </c>
      <c r="BU23">
        <v>384.03076666666698</v>
      </c>
      <c r="BV23">
        <v>40.973496666666698</v>
      </c>
      <c r="BW23">
        <v>499.98056666666702</v>
      </c>
      <c r="BX23">
        <v>101.69473333333301</v>
      </c>
      <c r="BY23">
        <v>5.1716419999999999E-2</v>
      </c>
      <c r="BZ23">
        <v>36.499980000000001</v>
      </c>
      <c r="CA23">
        <v>36.660143333333302</v>
      </c>
      <c r="CB23">
        <v>999.9</v>
      </c>
      <c r="CC23">
        <v>0</v>
      </c>
      <c r="CD23">
        <v>0</v>
      </c>
      <c r="CE23">
        <v>9991.3093333333309</v>
      </c>
      <c r="CF23">
        <v>0</v>
      </c>
      <c r="CG23">
        <v>376.62849999999997</v>
      </c>
      <c r="CH23">
        <v>1299.9686666666701</v>
      </c>
      <c r="CI23">
        <v>0.89999813333333301</v>
      </c>
      <c r="CJ23">
        <v>0.100001813333333</v>
      </c>
      <c r="CK23">
        <v>0</v>
      </c>
      <c r="CL23">
        <v>710.21166666666602</v>
      </c>
      <c r="CM23">
        <v>4.9993800000000004</v>
      </c>
      <c r="CN23">
        <v>9246.9330000000009</v>
      </c>
      <c r="CO23">
        <v>10363.756666666701</v>
      </c>
      <c r="CP23">
        <v>46.301666666666598</v>
      </c>
      <c r="CQ23">
        <v>48.061999999999998</v>
      </c>
      <c r="CR23">
        <v>46.803733333333298</v>
      </c>
      <c r="CS23">
        <v>48.25</v>
      </c>
      <c r="CT23">
        <v>48.570399999999999</v>
      </c>
      <c r="CU23">
        <v>1165.4683333333301</v>
      </c>
      <c r="CV23">
        <v>129.50200000000001</v>
      </c>
      <c r="CW23">
        <v>0</v>
      </c>
      <c r="CX23">
        <v>244.19999980926499</v>
      </c>
      <c r="CY23">
        <v>0</v>
      </c>
      <c r="CZ23">
        <v>710.08915384615398</v>
      </c>
      <c r="DA23">
        <v>-27.394598289272</v>
      </c>
      <c r="DB23">
        <v>-367.92170940861598</v>
      </c>
      <c r="DC23">
        <v>9245.0865384615408</v>
      </c>
      <c r="DD23">
        <v>15</v>
      </c>
      <c r="DE23">
        <v>1605216585</v>
      </c>
      <c r="DF23" t="s">
        <v>291</v>
      </c>
      <c r="DG23">
        <v>1605216585</v>
      </c>
      <c r="DH23">
        <v>1605216578</v>
      </c>
      <c r="DI23">
        <v>4</v>
      </c>
      <c r="DJ23">
        <v>-7.4999999999999997E-2</v>
      </c>
      <c r="DK23">
        <v>3.4000000000000002E-2</v>
      </c>
      <c r="DL23">
        <v>1.538</v>
      </c>
      <c r="DM23">
        <v>0.52100000000000002</v>
      </c>
      <c r="DN23">
        <v>402</v>
      </c>
      <c r="DO23">
        <v>36</v>
      </c>
      <c r="DP23">
        <v>0.5</v>
      </c>
      <c r="DQ23">
        <v>0.16</v>
      </c>
      <c r="DR23">
        <v>10.9169650884864</v>
      </c>
      <c r="DS23">
        <v>-2.8757675136160801E-2</v>
      </c>
      <c r="DT23">
        <v>1.9529657559163801E-2</v>
      </c>
      <c r="DU23">
        <v>1</v>
      </c>
      <c r="DV23">
        <v>-14.39673</v>
      </c>
      <c r="DW23">
        <v>-6.0787541713287502E-3</v>
      </c>
      <c r="DX23">
        <v>2.3858222202558801E-2</v>
      </c>
      <c r="DY23">
        <v>1</v>
      </c>
      <c r="DZ23">
        <v>3.2180276666666701</v>
      </c>
      <c r="EA23">
        <v>0.131985317018917</v>
      </c>
      <c r="EB23">
        <v>9.5581859099354294E-3</v>
      </c>
      <c r="EC23">
        <v>1</v>
      </c>
      <c r="ED23">
        <v>3</v>
      </c>
      <c r="EE23">
        <v>3</v>
      </c>
      <c r="EF23" t="s">
        <v>324</v>
      </c>
      <c r="EG23">
        <v>100</v>
      </c>
      <c r="EH23">
        <v>100</v>
      </c>
      <c r="EI23">
        <v>1.5389999999999999</v>
      </c>
      <c r="EJ23">
        <v>0.52049999999999996</v>
      </c>
      <c r="EK23">
        <v>1.5383999999998501</v>
      </c>
      <c r="EL23">
        <v>0</v>
      </c>
      <c r="EM23">
        <v>0</v>
      </c>
      <c r="EN23">
        <v>0</v>
      </c>
      <c r="EO23">
        <v>0.52052000000000498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43.5</v>
      </c>
      <c r="EX23">
        <v>43.6</v>
      </c>
      <c r="EY23">
        <v>2</v>
      </c>
      <c r="EZ23">
        <v>487.803</v>
      </c>
      <c r="FA23">
        <v>540.03300000000002</v>
      </c>
      <c r="FB23">
        <v>35.494500000000002</v>
      </c>
      <c r="FC23">
        <v>34.275199999999998</v>
      </c>
      <c r="FD23">
        <v>30</v>
      </c>
      <c r="FE23">
        <v>33.897199999999998</v>
      </c>
      <c r="FF23">
        <v>33.949300000000001</v>
      </c>
      <c r="FG23">
        <v>20.7697</v>
      </c>
      <c r="FH23">
        <v>0</v>
      </c>
      <c r="FI23">
        <v>100</v>
      </c>
      <c r="FJ23">
        <v>-999.9</v>
      </c>
      <c r="FK23">
        <v>400</v>
      </c>
      <c r="FL23">
        <v>40.740400000000001</v>
      </c>
      <c r="FM23">
        <v>101.10599999999999</v>
      </c>
      <c r="FN23">
        <v>100.41800000000001</v>
      </c>
    </row>
    <row r="24" spans="1:170" x14ac:dyDescent="0.25">
      <c r="A24">
        <v>8</v>
      </c>
      <c r="B24">
        <v>1605219431.5</v>
      </c>
      <c r="C24">
        <v>1867.9000000953699</v>
      </c>
      <c r="D24" t="s">
        <v>325</v>
      </c>
      <c r="E24" t="s">
        <v>326</v>
      </c>
      <c r="F24" t="s">
        <v>285</v>
      </c>
      <c r="G24" t="s">
        <v>321</v>
      </c>
      <c r="H24">
        <v>1605219423.75</v>
      </c>
      <c r="I24">
        <f t="shared" si="0"/>
        <v>1.9286975480419771E-3</v>
      </c>
      <c r="J24">
        <f t="shared" si="1"/>
        <v>8.1276294759896093</v>
      </c>
      <c r="K24">
        <f t="shared" si="2"/>
        <v>389.34196666666702</v>
      </c>
      <c r="L24">
        <f t="shared" si="3"/>
        <v>222.44683204388497</v>
      </c>
      <c r="M24">
        <f t="shared" si="4"/>
        <v>22.630852309197607</v>
      </c>
      <c r="N24">
        <f t="shared" si="5"/>
        <v>39.610096778845516</v>
      </c>
      <c r="O24">
        <f t="shared" si="6"/>
        <v>8.471176661921094E-2</v>
      </c>
      <c r="P24">
        <f t="shared" si="7"/>
        <v>2.9580216715637544</v>
      </c>
      <c r="Q24">
        <f t="shared" si="8"/>
        <v>8.3386751686123015E-2</v>
      </c>
      <c r="R24">
        <f t="shared" si="9"/>
        <v>5.2234040696809543E-2</v>
      </c>
      <c r="S24">
        <f t="shared" si="10"/>
        <v>214.76840432213612</v>
      </c>
      <c r="T24">
        <f t="shared" si="11"/>
        <v>37.443793575011284</v>
      </c>
      <c r="U24">
        <f t="shared" si="12"/>
        <v>37.098543333333303</v>
      </c>
      <c r="V24">
        <f t="shared" si="13"/>
        <v>6.3388704221747147</v>
      </c>
      <c r="W24">
        <f t="shared" si="14"/>
        <v>66.242762225258716</v>
      </c>
      <c r="X24">
        <f t="shared" si="15"/>
        <v>4.1065620256369462</v>
      </c>
      <c r="Y24">
        <f t="shared" si="16"/>
        <v>6.1992614554214533</v>
      </c>
      <c r="Z24">
        <f t="shared" si="17"/>
        <v>2.2323083965377686</v>
      </c>
      <c r="AA24">
        <f t="shared" si="18"/>
        <v>-85.055561868651196</v>
      </c>
      <c r="AB24">
        <f t="shared" si="19"/>
        <v>-65.017618374699126</v>
      </c>
      <c r="AC24">
        <f t="shared" si="20"/>
        <v>-5.2285770523914241</v>
      </c>
      <c r="AD24">
        <f t="shared" si="21"/>
        <v>59.466647026394384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52059.658567889986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327</v>
      </c>
      <c r="AQ24">
        <v>738.8664</v>
      </c>
      <c r="AR24">
        <v>952.47</v>
      </c>
      <c r="AS24">
        <f t="shared" si="27"/>
        <v>0.22426281142713156</v>
      </c>
      <c r="AT24">
        <v>0.5</v>
      </c>
      <c r="AU24">
        <f t="shared" si="28"/>
        <v>1095.8846208567297</v>
      </c>
      <c r="AV24">
        <f t="shared" si="29"/>
        <v>8.1276294759896093</v>
      </c>
      <c r="AW24">
        <f t="shared" si="30"/>
        <v>122.88308303654317</v>
      </c>
      <c r="AX24">
        <f t="shared" si="31"/>
        <v>0.44270160739970821</v>
      </c>
      <c r="AY24">
        <f t="shared" si="32"/>
        <v>7.9436984424512032E-3</v>
      </c>
      <c r="AZ24">
        <f t="shared" si="33"/>
        <v>2.4248637752370148</v>
      </c>
      <c r="BA24" t="s">
        <v>328</v>
      </c>
      <c r="BB24">
        <v>530.80999999999995</v>
      </c>
      <c r="BC24">
        <f t="shared" si="34"/>
        <v>421.66000000000008</v>
      </c>
      <c r="BD24">
        <f t="shared" si="35"/>
        <v>0.50657781150690129</v>
      </c>
      <c r="BE24">
        <f t="shared" si="36"/>
        <v>0.84561760646146289</v>
      </c>
      <c r="BF24">
        <f t="shared" si="37"/>
        <v>0.90130734101288212</v>
      </c>
      <c r="BG24">
        <f t="shared" si="38"/>
        <v>0.90693756751074717</v>
      </c>
      <c r="BH24">
        <f t="shared" si="39"/>
        <v>1299.99933333333</v>
      </c>
      <c r="BI24">
        <f t="shared" si="40"/>
        <v>1095.8846208567297</v>
      </c>
      <c r="BJ24">
        <f t="shared" si="41"/>
        <v>0.84298860219164151</v>
      </c>
      <c r="BK24">
        <f t="shared" si="42"/>
        <v>0.19597720438328317</v>
      </c>
      <c r="BL24">
        <v>6</v>
      </c>
      <c r="BM24">
        <v>0.5</v>
      </c>
      <c r="BN24" t="s">
        <v>290</v>
      </c>
      <c r="BO24">
        <v>2</v>
      </c>
      <c r="BP24">
        <v>1605219423.75</v>
      </c>
      <c r="BQ24">
        <v>389.34196666666702</v>
      </c>
      <c r="BR24">
        <v>399.99593333333303</v>
      </c>
      <c r="BS24">
        <v>40.364883333333303</v>
      </c>
      <c r="BT24">
        <v>38.143929999999997</v>
      </c>
      <c r="BU24">
        <v>387.80360000000002</v>
      </c>
      <c r="BV24">
        <v>39.844363333333298</v>
      </c>
      <c r="BW24">
        <v>500.01389999999998</v>
      </c>
      <c r="BX24">
        <v>101.685133333333</v>
      </c>
      <c r="BY24">
        <v>5.0872979999999998E-2</v>
      </c>
      <c r="BZ24">
        <v>36.690840000000001</v>
      </c>
      <c r="CA24">
        <v>37.098543333333303</v>
      </c>
      <c r="CB24">
        <v>999.9</v>
      </c>
      <c r="CC24">
        <v>0</v>
      </c>
      <c r="CD24">
        <v>0</v>
      </c>
      <c r="CE24">
        <v>9994.7860000000001</v>
      </c>
      <c r="CF24">
        <v>0</v>
      </c>
      <c r="CG24">
        <v>381.25656666666703</v>
      </c>
      <c r="CH24">
        <v>1299.99933333333</v>
      </c>
      <c r="CI24">
        <v>0.89999613333333295</v>
      </c>
      <c r="CJ24">
        <v>0.10000387333333299</v>
      </c>
      <c r="CK24">
        <v>0</v>
      </c>
      <c r="CL24">
        <v>739.01326666666705</v>
      </c>
      <c r="CM24">
        <v>4.9993800000000004</v>
      </c>
      <c r="CN24">
        <v>9608.1059999999998</v>
      </c>
      <c r="CO24">
        <v>10364.01</v>
      </c>
      <c r="CP24">
        <v>46.295466666666698</v>
      </c>
      <c r="CQ24">
        <v>48.0041333333333</v>
      </c>
      <c r="CR24">
        <v>46.807866666666598</v>
      </c>
      <c r="CS24">
        <v>48.25</v>
      </c>
      <c r="CT24">
        <v>48.625</v>
      </c>
      <c r="CU24">
        <v>1165.4936666666699</v>
      </c>
      <c r="CV24">
        <v>129.506</v>
      </c>
      <c r="CW24">
        <v>0</v>
      </c>
      <c r="CX24">
        <v>238.200000047684</v>
      </c>
      <c r="CY24">
        <v>0</v>
      </c>
      <c r="CZ24">
        <v>738.8664</v>
      </c>
      <c r="DA24">
        <v>-14.8709230393578</v>
      </c>
      <c r="DB24">
        <v>-189.06615352660501</v>
      </c>
      <c r="DC24">
        <v>9606.5023999999994</v>
      </c>
      <c r="DD24">
        <v>15</v>
      </c>
      <c r="DE24">
        <v>1605216585</v>
      </c>
      <c r="DF24" t="s">
        <v>291</v>
      </c>
      <c r="DG24">
        <v>1605216585</v>
      </c>
      <c r="DH24">
        <v>1605216578</v>
      </c>
      <c r="DI24">
        <v>4</v>
      </c>
      <c r="DJ24">
        <v>-7.4999999999999997E-2</v>
      </c>
      <c r="DK24">
        <v>3.4000000000000002E-2</v>
      </c>
      <c r="DL24">
        <v>1.538</v>
      </c>
      <c r="DM24">
        <v>0.52100000000000002</v>
      </c>
      <c r="DN24">
        <v>402</v>
      </c>
      <c r="DO24">
        <v>36</v>
      </c>
      <c r="DP24">
        <v>0.5</v>
      </c>
      <c r="DQ24">
        <v>0.16</v>
      </c>
      <c r="DR24">
        <v>8.1295264797461595</v>
      </c>
      <c r="DS24">
        <v>-0.30987011963330202</v>
      </c>
      <c r="DT24">
        <v>3.8920138391154303E-2</v>
      </c>
      <c r="DU24">
        <v>1</v>
      </c>
      <c r="DV24">
        <v>-10.654816666666701</v>
      </c>
      <c r="DW24">
        <v>0.494696329254736</v>
      </c>
      <c r="DX24">
        <v>4.8423149307835103E-2</v>
      </c>
      <c r="DY24">
        <v>0</v>
      </c>
      <c r="DZ24">
        <v>2.2206713333333301</v>
      </c>
      <c r="EA24">
        <v>1.95716129032277E-2</v>
      </c>
      <c r="EB24">
        <v>1.89788783183364E-3</v>
      </c>
      <c r="EC24">
        <v>1</v>
      </c>
      <c r="ED24">
        <v>2</v>
      </c>
      <c r="EE24">
        <v>3</v>
      </c>
      <c r="EF24" t="s">
        <v>318</v>
      </c>
      <c r="EG24">
        <v>100</v>
      </c>
      <c r="EH24">
        <v>100</v>
      </c>
      <c r="EI24">
        <v>1.5389999999999999</v>
      </c>
      <c r="EJ24">
        <v>0.52049999999999996</v>
      </c>
      <c r="EK24">
        <v>1.5383999999998501</v>
      </c>
      <c r="EL24">
        <v>0</v>
      </c>
      <c r="EM24">
        <v>0</v>
      </c>
      <c r="EN24">
        <v>0</v>
      </c>
      <c r="EO24">
        <v>0.52052000000000498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47.4</v>
      </c>
      <c r="EX24">
        <v>47.6</v>
      </c>
      <c r="EY24">
        <v>2</v>
      </c>
      <c r="EZ24">
        <v>484.08800000000002</v>
      </c>
      <c r="FA24">
        <v>540.19399999999996</v>
      </c>
      <c r="FB24">
        <v>35.655200000000001</v>
      </c>
      <c r="FC24">
        <v>34.234499999999997</v>
      </c>
      <c r="FD24">
        <v>30</v>
      </c>
      <c r="FE24">
        <v>33.851399999999998</v>
      </c>
      <c r="FF24">
        <v>33.904600000000002</v>
      </c>
      <c r="FG24">
        <v>20.7867</v>
      </c>
      <c r="FH24">
        <v>0</v>
      </c>
      <c r="FI24">
        <v>100</v>
      </c>
      <c r="FJ24">
        <v>-999.9</v>
      </c>
      <c r="FK24">
        <v>400</v>
      </c>
      <c r="FL24">
        <v>41.319299999999998</v>
      </c>
      <c r="FM24">
        <v>101.125</v>
      </c>
      <c r="FN24">
        <v>100.437</v>
      </c>
    </row>
    <row r="25" spans="1:170" x14ac:dyDescent="0.25">
      <c r="A25">
        <v>9</v>
      </c>
      <c r="B25">
        <v>1605220082.5</v>
      </c>
      <c r="C25">
        <v>2518.9000000953702</v>
      </c>
      <c r="D25" t="s">
        <v>329</v>
      </c>
      <c r="E25" t="s">
        <v>330</v>
      </c>
      <c r="F25" t="s">
        <v>331</v>
      </c>
      <c r="G25" t="s">
        <v>286</v>
      </c>
      <c r="H25">
        <v>1605220074.5</v>
      </c>
      <c r="I25">
        <f t="shared" si="0"/>
        <v>4.2938569361103225E-3</v>
      </c>
      <c r="J25">
        <f t="shared" si="1"/>
        <v>15.28371824840616</v>
      </c>
      <c r="K25">
        <f t="shared" si="2"/>
        <v>379.68187096774199</v>
      </c>
      <c r="L25">
        <f t="shared" si="3"/>
        <v>269.37631040169123</v>
      </c>
      <c r="M25">
        <f t="shared" si="4"/>
        <v>27.375658228548296</v>
      </c>
      <c r="N25">
        <f t="shared" si="5"/>
        <v>38.585579851803558</v>
      </c>
      <c r="O25">
        <f t="shared" si="6"/>
        <v>0.2516704374000614</v>
      </c>
      <c r="P25">
        <f t="shared" si="7"/>
        <v>2.9564513692511603</v>
      </c>
      <c r="Q25">
        <f t="shared" si="8"/>
        <v>0.24034542398016182</v>
      </c>
      <c r="R25">
        <f t="shared" si="9"/>
        <v>0.15119092500713993</v>
      </c>
      <c r="S25">
        <f t="shared" si="10"/>
        <v>214.76662794152017</v>
      </c>
      <c r="T25">
        <f t="shared" si="11"/>
        <v>35.359104424456405</v>
      </c>
      <c r="U25">
        <f t="shared" si="12"/>
        <v>34.621670967741899</v>
      </c>
      <c r="V25">
        <f t="shared" si="13"/>
        <v>5.53110647290291</v>
      </c>
      <c r="W25">
        <f t="shared" si="14"/>
        <v>66.473761858803783</v>
      </c>
      <c r="X25">
        <f t="shared" si="15"/>
        <v>3.7988618428388268</v>
      </c>
      <c r="Y25">
        <f t="shared" si="16"/>
        <v>5.7148290342104442</v>
      </c>
      <c r="Z25">
        <f t="shared" si="17"/>
        <v>1.7322446300640832</v>
      </c>
      <c r="AA25">
        <f t="shared" si="18"/>
        <v>-189.35909088246521</v>
      </c>
      <c r="AB25">
        <f t="shared" si="19"/>
        <v>93.994310140406697</v>
      </c>
      <c r="AC25">
        <f t="shared" si="20"/>
        <v>7.4189329428355402</v>
      </c>
      <c r="AD25">
        <f t="shared" si="21"/>
        <v>126.8207801422972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52262.562868879322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332</v>
      </c>
      <c r="AQ25">
        <v>1132.2180769230799</v>
      </c>
      <c r="AR25">
        <v>1574.97</v>
      </c>
      <c r="AS25">
        <f t="shared" si="27"/>
        <v>0.28111768673493465</v>
      </c>
      <c r="AT25">
        <v>0.5</v>
      </c>
      <c r="AU25">
        <f t="shared" si="28"/>
        <v>1095.8788209114095</v>
      </c>
      <c r="AV25">
        <f t="shared" si="29"/>
        <v>15.28371824840616</v>
      </c>
      <c r="AW25">
        <f t="shared" si="30"/>
        <v>154.0354595382116</v>
      </c>
      <c r="AX25">
        <f t="shared" si="31"/>
        <v>0.5897255185813064</v>
      </c>
      <c r="AY25">
        <f t="shared" si="32"/>
        <v>1.4473740550101038E-2</v>
      </c>
      <c r="AZ25">
        <f t="shared" si="33"/>
        <v>1.0712013562163087</v>
      </c>
      <c r="BA25" t="s">
        <v>333</v>
      </c>
      <c r="BB25">
        <v>646.16999999999996</v>
      </c>
      <c r="BC25">
        <f t="shared" si="34"/>
        <v>928.80000000000007</v>
      </c>
      <c r="BD25">
        <f t="shared" si="35"/>
        <v>0.47669242364009479</v>
      </c>
      <c r="BE25">
        <f t="shared" si="36"/>
        <v>0.64494191313921345</v>
      </c>
      <c r="BF25">
        <f t="shared" si="37"/>
        <v>0.51513145942017347</v>
      </c>
      <c r="BG25">
        <f t="shared" si="38"/>
        <v>0.66249429103747248</v>
      </c>
      <c r="BH25">
        <f t="shared" si="39"/>
        <v>1299.9929032258101</v>
      </c>
      <c r="BI25">
        <f t="shared" si="40"/>
        <v>1095.8788209114095</v>
      </c>
      <c r="BJ25">
        <f t="shared" si="41"/>
        <v>0.84298831031468668</v>
      </c>
      <c r="BK25">
        <f t="shared" si="42"/>
        <v>0.19597662062937324</v>
      </c>
      <c r="BL25">
        <v>6</v>
      </c>
      <c r="BM25">
        <v>0.5</v>
      </c>
      <c r="BN25" t="s">
        <v>290</v>
      </c>
      <c r="BO25">
        <v>2</v>
      </c>
      <c r="BP25">
        <v>1605220074.5</v>
      </c>
      <c r="BQ25">
        <v>379.68187096774199</v>
      </c>
      <c r="BR25">
        <v>399.97854838709702</v>
      </c>
      <c r="BS25">
        <v>37.3807774193548</v>
      </c>
      <c r="BT25">
        <v>32.420793548387103</v>
      </c>
      <c r="BU25">
        <v>377.92180645161301</v>
      </c>
      <c r="BV25">
        <v>36.797751612903198</v>
      </c>
      <c r="BW25">
        <v>500.003548387097</v>
      </c>
      <c r="BX25">
        <v>101.574967741935</v>
      </c>
      <c r="BY25">
        <v>5.1111358064516103E-2</v>
      </c>
      <c r="BZ25">
        <v>35.211390322580598</v>
      </c>
      <c r="CA25">
        <v>34.621670967741899</v>
      </c>
      <c r="CB25">
        <v>999.9</v>
      </c>
      <c r="CC25">
        <v>0</v>
      </c>
      <c r="CD25">
        <v>0</v>
      </c>
      <c r="CE25">
        <v>9996.7170967741895</v>
      </c>
      <c r="CF25">
        <v>0</v>
      </c>
      <c r="CG25">
        <v>347.59835483871001</v>
      </c>
      <c r="CH25">
        <v>1299.9929032258101</v>
      </c>
      <c r="CI25">
        <v>0.90000645161290305</v>
      </c>
      <c r="CJ25">
        <v>9.9993732258064502E-2</v>
      </c>
      <c r="CK25">
        <v>0</v>
      </c>
      <c r="CL25">
        <v>1132.68258064516</v>
      </c>
      <c r="CM25">
        <v>4.9993800000000004</v>
      </c>
      <c r="CN25">
        <v>14751.2129032258</v>
      </c>
      <c r="CO25">
        <v>10363.9741935484</v>
      </c>
      <c r="CP25">
        <v>45.924999999999997</v>
      </c>
      <c r="CQ25">
        <v>47.375</v>
      </c>
      <c r="CR25">
        <v>46.4593548387097</v>
      </c>
      <c r="CS25">
        <v>47.995935483871001</v>
      </c>
      <c r="CT25">
        <v>48.287999999999997</v>
      </c>
      <c r="CU25">
        <v>1165.50225806452</v>
      </c>
      <c r="CV25">
        <v>129.492903225806</v>
      </c>
      <c r="CW25">
        <v>0</v>
      </c>
      <c r="CX25">
        <v>650</v>
      </c>
      <c r="CY25">
        <v>0</v>
      </c>
      <c r="CZ25">
        <v>1132.2180769230799</v>
      </c>
      <c r="DA25">
        <v>-85.609914588680098</v>
      </c>
      <c r="DB25">
        <v>-1154.9367530227901</v>
      </c>
      <c r="DC25">
        <v>14744.8884615385</v>
      </c>
      <c r="DD25">
        <v>15</v>
      </c>
      <c r="DE25">
        <v>1605219794</v>
      </c>
      <c r="DF25" t="s">
        <v>334</v>
      </c>
      <c r="DG25">
        <v>1605219794</v>
      </c>
      <c r="DH25">
        <v>1605219786</v>
      </c>
      <c r="DI25">
        <v>6</v>
      </c>
      <c r="DJ25">
        <v>7.5999999999999998E-2</v>
      </c>
      <c r="DK25">
        <v>-4.0000000000000001E-3</v>
      </c>
      <c r="DL25">
        <v>1.76</v>
      </c>
      <c r="DM25">
        <v>0.58299999999999996</v>
      </c>
      <c r="DN25">
        <v>400</v>
      </c>
      <c r="DO25">
        <v>38</v>
      </c>
      <c r="DP25">
        <v>0.01</v>
      </c>
      <c r="DQ25">
        <v>7.0000000000000007E-2</v>
      </c>
      <c r="DR25">
        <v>15.2714592884351</v>
      </c>
      <c r="DS25">
        <v>0.62159208555513101</v>
      </c>
      <c r="DT25">
        <v>5.0303105789406201E-2</v>
      </c>
      <c r="DU25">
        <v>0</v>
      </c>
      <c r="DV25">
        <v>-20.29289</v>
      </c>
      <c r="DW25">
        <v>-0.74492102335930499</v>
      </c>
      <c r="DX25">
        <v>5.9099578960711198E-2</v>
      </c>
      <c r="DY25">
        <v>0</v>
      </c>
      <c r="DZ25">
        <v>4.9609953333333303</v>
      </c>
      <c r="EA25">
        <v>-5.5678932146838403E-2</v>
      </c>
      <c r="EB25">
        <v>1.1861216276400801E-2</v>
      </c>
      <c r="EC25">
        <v>1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1.76</v>
      </c>
      <c r="EJ25">
        <v>0.58309999999999995</v>
      </c>
      <c r="EK25">
        <v>1.76004999999992</v>
      </c>
      <c r="EL25">
        <v>0</v>
      </c>
      <c r="EM25">
        <v>0</v>
      </c>
      <c r="EN25">
        <v>0</v>
      </c>
      <c r="EO25">
        <v>0.58303000000000804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4.8</v>
      </c>
      <c r="EX25">
        <v>4.9000000000000004</v>
      </c>
      <c r="EY25">
        <v>2</v>
      </c>
      <c r="EZ25">
        <v>492.85</v>
      </c>
      <c r="FA25">
        <v>536.44600000000003</v>
      </c>
      <c r="FB25">
        <v>34.814999999999998</v>
      </c>
      <c r="FC25">
        <v>33.243000000000002</v>
      </c>
      <c r="FD25">
        <v>29.997900000000001</v>
      </c>
      <c r="FE25">
        <v>32.970100000000002</v>
      </c>
      <c r="FF25">
        <v>33.011499999999998</v>
      </c>
      <c r="FG25">
        <v>20.8203</v>
      </c>
      <c r="FH25">
        <v>0</v>
      </c>
      <c r="FI25">
        <v>100</v>
      </c>
      <c r="FJ25">
        <v>-999.9</v>
      </c>
      <c r="FK25">
        <v>400</v>
      </c>
      <c r="FL25">
        <v>35.523400000000002</v>
      </c>
      <c r="FM25">
        <v>101.32299999999999</v>
      </c>
      <c r="FN25">
        <v>100.63200000000001</v>
      </c>
    </row>
    <row r="26" spans="1:170" x14ac:dyDescent="0.25">
      <c r="A26">
        <v>10</v>
      </c>
      <c r="B26">
        <v>1605220287</v>
      </c>
      <c r="C26">
        <v>2723.4000000953702</v>
      </c>
      <c r="D26" t="s">
        <v>335</v>
      </c>
      <c r="E26" t="s">
        <v>336</v>
      </c>
      <c r="F26" t="s">
        <v>331</v>
      </c>
      <c r="G26" t="s">
        <v>286</v>
      </c>
      <c r="H26">
        <v>1605220279</v>
      </c>
      <c r="I26">
        <f t="shared" si="0"/>
        <v>3.6758232105743838E-3</v>
      </c>
      <c r="J26">
        <f t="shared" si="1"/>
        <v>14.366186973355658</v>
      </c>
      <c r="K26">
        <f t="shared" si="2"/>
        <v>381.09635483871</v>
      </c>
      <c r="L26">
        <f t="shared" si="3"/>
        <v>250.46410789309209</v>
      </c>
      <c r="M26">
        <f t="shared" si="4"/>
        <v>25.468987697391693</v>
      </c>
      <c r="N26">
        <f t="shared" si="5"/>
        <v>38.752611919352873</v>
      </c>
      <c r="O26">
        <f t="shared" si="6"/>
        <v>0.19615539305786758</v>
      </c>
      <c r="P26">
        <f t="shared" si="7"/>
        <v>2.9603881189132437</v>
      </c>
      <c r="Q26">
        <f t="shared" si="8"/>
        <v>0.18921027444340091</v>
      </c>
      <c r="R26">
        <f t="shared" si="9"/>
        <v>0.11885992655178654</v>
      </c>
      <c r="S26">
        <f t="shared" si="10"/>
        <v>214.7678777882968</v>
      </c>
      <c r="T26">
        <f t="shared" si="11"/>
        <v>34.743133586945</v>
      </c>
      <c r="U26">
        <f t="shared" si="12"/>
        <v>34.285574193548399</v>
      </c>
      <c r="V26">
        <f t="shared" si="13"/>
        <v>5.4287126995907045</v>
      </c>
      <c r="W26">
        <f t="shared" si="14"/>
        <v>64.667386734342841</v>
      </c>
      <c r="X26">
        <f t="shared" si="15"/>
        <v>3.5403387342937398</v>
      </c>
      <c r="Y26">
        <f t="shared" si="16"/>
        <v>5.4746896590048468</v>
      </c>
      <c r="Z26">
        <f t="shared" si="17"/>
        <v>1.8883739652969647</v>
      </c>
      <c r="AA26">
        <f t="shared" si="18"/>
        <v>-162.10380358633032</v>
      </c>
      <c r="AB26">
        <f t="shared" si="19"/>
        <v>24.193882830419433</v>
      </c>
      <c r="AC26">
        <f t="shared" si="20"/>
        <v>1.8967758079217045</v>
      </c>
      <c r="AD26">
        <f t="shared" si="21"/>
        <v>78.754732840307611</v>
      </c>
      <c r="AE26">
        <v>6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52507.905281627885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337</v>
      </c>
      <c r="AQ26">
        <v>843.12319230769197</v>
      </c>
      <c r="AR26">
        <v>1300.17</v>
      </c>
      <c r="AS26">
        <f t="shared" si="27"/>
        <v>0.35152849834429967</v>
      </c>
      <c r="AT26">
        <v>0.5</v>
      </c>
      <c r="AU26">
        <f t="shared" si="28"/>
        <v>1095.8880115300183</v>
      </c>
      <c r="AV26">
        <f t="shared" si="29"/>
        <v>14.366186973355658</v>
      </c>
      <c r="AW26">
        <f t="shared" si="30"/>
        <v>192.61793352333393</v>
      </c>
      <c r="AX26">
        <f t="shared" si="31"/>
        <v>0.55581193228577808</v>
      </c>
      <c r="AY26">
        <f t="shared" si="32"/>
        <v>1.3636370045063259E-2</v>
      </c>
      <c r="AZ26">
        <f t="shared" si="33"/>
        <v>1.508964212372228</v>
      </c>
      <c r="BA26" t="s">
        <v>338</v>
      </c>
      <c r="BB26">
        <v>577.52</v>
      </c>
      <c r="BC26">
        <f t="shared" si="34"/>
        <v>722.65000000000009</v>
      </c>
      <c r="BD26">
        <f t="shared" si="35"/>
        <v>0.63245943083416323</v>
      </c>
      <c r="BE26">
        <f t="shared" si="36"/>
        <v>0.73081249813749738</v>
      </c>
      <c r="BF26">
        <f t="shared" si="37"/>
        <v>0.78168671005563783</v>
      </c>
      <c r="BG26">
        <f t="shared" si="38"/>
        <v>0.77040274465169889</v>
      </c>
      <c r="BH26">
        <f t="shared" si="39"/>
        <v>1300.00419354839</v>
      </c>
      <c r="BI26">
        <f t="shared" si="40"/>
        <v>1095.8880115300183</v>
      </c>
      <c r="BJ26">
        <f t="shared" si="41"/>
        <v>0.84298805878369343</v>
      </c>
      <c r="BK26">
        <f t="shared" si="42"/>
        <v>0.19597611756738698</v>
      </c>
      <c r="BL26">
        <v>6</v>
      </c>
      <c r="BM26">
        <v>0.5</v>
      </c>
      <c r="BN26" t="s">
        <v>290</v>
      </c>
      <c r="BO26">
        <v>2</v>
      </c>
      <c r="BP26">
        <v>1605220279</v>
      </c>
      <c r="BQ26">
        <v>381.09635483871</v>
      </c>
      <c r="BR26">
        <v>400.01658064516101</v>
      </c>
      <c r="BS26">
        <v>34.815980645161297</v>
      </c>
      <c r="BT26">
        <v>30.5586129032258</v>
      </c>
      <c r="BU26">
        <v>379.33635483871001</v>
      </c>
      <c r="BV26">
        <v>34.232932258064501</v>
      </c>
      <c r="BW26">
        <v>500.00554838709701</v>
      </c>
      <c r="BX26">
        <v>101.64193548387099</v>
      </c>
      <c r="BY26">
        <v>4.5240022580645203E-2</v>
      </c>
      <c r="BZ26">
        <v>34.437164516129002</v>
      </c>
      <c r="CA26">
        <v>34.285574193548399</v>
      </c>
      <c r="CB26">
        <v>999.9</v>
      </c>
      <c r="CC26">
        <v>0</v>
      </c>
      <c r="CD26">
        <v>0</v>
      </c>
      <c r="CE26">
        <v>10012.461290322601</v>
      </c>
      <c r="CF26">
        <v>0</v>
      </c>
      <c r="CG26">
        <v>343.84209677419398</v>
      </c>
      <c r="CH26">
        <v>1300.00419354839</v>
      </c>
      <c r="CI26">
        <v>0.90001393548387099</v>
      </c>
      <c r="CJ26">
        <v>9.9986325806451601E-2</v>
      </c>
      <c r="CK26">
        <v>0</v>
      </c>
      <c r="CL26">
        <v>843.23958064516103</v>
      </c>
      <c r="CM26">
        <v>4.9993800000000004</v>
      </c>
      <c r="CN26">
        <v>10944.229032258099</v>
      </c>
      <c r="CO26">
        <v>10364.080645161301</v>
      </c>
      <c r="CP26">
        <v>46.429000000000002</v>
      </c>
      <c r="CQ26">
        <v>47.625</v>
      </c>
      <c r="CR26">
        <v>46.895000000000003</v>
      </c>
      <c r="CS26">
        <v>48.311999999999998</v>
      </c>
      <c r="CT26">
        <v>48.686999999999998</v>
      </c>
      <c r="CU26">
        <v>1165.5212903225799</v>
      </c>
      <c r="CV26">
        <v>129.48290322580601</v>
      </c>
      <c r="CW26">
        <v>0</v>
      </c>
      <c r="CX26">
        <v>203.700000047684</v>
      </c>
      <c r="CY26">
        <v>0</v>
      </c>
      <c r="CZ26">
        <v>843.12319230769197</v>
      </c>
      <c r="DA26">
        <v>-14.9986666643247</v>
      </c>
      <c r="DB26">
        <v>-207.29572643460699</v>
      </c>
      <c r="DC26">
        <v>10942.6769230769</v>
      </c>
      <c r="DD26">
        <v>15</v>
      </c>
      <c r="DE26">
        <v>1605219794</v>
      </c>
      <c r="DF26" t="s">
        <v>334</v>
      </c>
      <c r="DG26">
        <v>1605219794</v>
      </c>
      <c r="DH26">
        <v>1605219786</v>
      </c>
      <c r="DI26">
        <v>6</v>
      </c>
      <c r="DJ26">
        <v>7.5999999999999998E-2</v>
      </c>
      <c r="DK26">
        <v>-4.0000000000000001E-3</v>
      </c>
      <c r="DL26">
        <v>1.76</v>
      </c>
      <c r="DM26">
        <v>0.58299999999999996</v>
      </c>
      <c r="DN26">
        <v>400</v>
      </c>
      <c r="DO26">
        <v>38</v>
      </c>
      <c r="DP26">
        <v>0.01</v>
      </c>
      <c r="DQ26">
        <v>7.0000000000000007E-2</v>
      </c>
      <c r="DR26">
        <v>14.367537755813601</v>
      </c>
      <c r="DS26">
        <v>-0.23290277108009899</v>
      </c>
      <c r="DT26">
        <v>4.50420854692389E-2</v>
      </c>
      <c r="DU26">
        <v>1</v>
      </c>
      <c r="DV26">
        <v>-18.922806666666698</v>
      </c>
      <c r="DW26">
        <v>0.29563515016685898</v>
      </c>
      <c r="DX26">
        <v>5.0200411242229001E-2</v>
      </c>
      <c r="DY26">
        <v>0</v>
      </c>
      <c r="DZ26">
        <v>4.2580623333333296</v>
      </c>
      <c r="EA26">
        <v>0.187206140155732</v>
      </c>
      <c r="EB26">
        <v>1.38605097749765E-2</v>
      </c>
      <c r="EC26">
        <v>1</v>
      </c>
      <c r="ED26">
        <v>2</v>
      </c>
      <c r="EE26">
        <v>3</v>
      </c>
      <c r="EF26" t="s">
        <v>318</v>
      </c>
      <c r="EG26">
        <v>100</v>
      </c>
      <c r="EH26">
        <v>100</v>
      </c>
      <c r="EI26">
        <v>1.76</v>
      </c>
      <c r="EJ26">
        <v>0.58299999999999996</v>
      </c>
      <c r="EK26">
        <v>1.76004999999992</v>
      </c>
      <c r="EL26">
        <v>0</v>
      </c>
      <c r="EM26">
        <v>0</v>
      </c>
      <c r="EN26">
        <v>0</v>
      </c>
      <c r="EO26">
        <v>0.58303000000000804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8.1999999999999993</v>
      </c>
      <c r="EX26">
        <v>8.3000000000000007</v>
      </c>
      <c r="EY26">
        <v>2</v>
      </c>
      <c r="EZ26">
        <v>474.23500000000001</v>
      </c>
      <c r="FA26">
        <v>538.88599999999997</v>
      </c>
      <c r="FB26">
        <v>33.940399999999997</v>
      </c>
      <c r="FC26">
        <v>32.241799999999998</v>
      </c>
      <c r="FD26">
        <v>29.997900000000001</v>
      </c>
      <c r="FE26">
        <v>32.050199999999997</v>
      </c>
      <c r="FF26">
        <v>32.104500000000002</v>
      </c>
      <c r="FG26">
        <v>20.791499999999999</v>
      </c>
      <c r="FH26">
        <v>0</v>
      </c>
      <c r="FI26">
        <v>100</v>
      </c>
      <c r="FJ26">
        <v>-999.9</v>
      </c>
      <c r="FK26">
        <v>400</v>
      </c>
      <c r="FL26">
        <v>36.526200000000003</v>
      </c>
      <c r="FM26">
        <v>101.48099999999999</v>
      </c>
      <c r="FN26">
        <v>100.767</v>
      </c>
    </row>
    <row r="27" spans="1:170" x14ac:dyDescent="0.25">
      <c r="A27">
        <v>11</v>
      </c>
      <c r="B27">
        <v>1605220620.5999999</v>
      </c>
      <c r="C27">
        <v>3057</v>
      </c>
      <c r="D27" t="s">
        <v>339</v>
      </c>
      <c r="E27" t="s">
        <v>340</v>
      </c>
      <c r="F27" t="s">
        <v>341</v>
      </c>
      <c r="G27" t="s">
        <v>301</v>
      </c>
      <c r="H27">
        <v>1605220612.8499999</v>
      </c>
      <c r="I27">
        <f t="shared" si="0"/>
        <v>4.5661630815331984E-3</v>
      </c>
      <c r="J27">
        <f t="shared" si="1"/>
        <v>15.633343309374098</v>
      </c>
      <c r="K27">
        <f t="shared" si="2"/>
        <v>378.1934</v>
      </c>
      <c r="L27">
        <f t="shared" si="3"/>
        <v>273.75357305397245</v>
      </c>
      <c r="M27">
        <f t="shared" si="4"/>
        <v>27.83526624732869</v>
      </c>
      <c r="N27">
        <f t="shared" si="5"/>
        <v>38.454708972536345</v>
      </c>
      <c r="O27">
        <f t="shared" si="6"/>
        <v>0.27380833014415717</v>
      </c>
      <c r="P27">
        <f t="shared" si="7"/>
        <v>2.9593346306369237</v>
      </c>
      <c r="Q27">
        <f t="shared" si="8"/>
        <v>0.26047240795334647</v>
      </c>
      <c r="R27">
        <f t="shared" si="9"/>
        <v>0.163939293177501</v>
      </c>
      <c r="S27">
        <f t="shared" si="10"/>
        <v>214.76963062059406</v>
      </c>
      <c r="T27">
        <f t="shared" si="11"/>
        <v>33.145753519701913</v>
      </c>
      <c r="U27">
        <f t="shared" si="12"/>
        <v>32.174140000000001</v>
      </c>
      <c r="V27">
        <f t="shared" si="13"/>
        <v>4.8223508791625118</v>
      </c>
      <c r="W27">
        <f t="shared" si="14"/>
        <v>61.312500666273408</v>
      </c>
      <c r="X27">
        <f t="shared" si="15"/>
        <v>3.1093913360623402</v>
      </c>
      <c r="Y27">
        <f t="shared" si="16"/>
        <v>5.0713823482537306</v>
      </c>
      <c r="Z27">
        <f t="shared" si="17"/>
        <v>1.7129595431001716</v>
      </c>
      <c r="AA27">
        <f t="shared" si="18"/>
        <v>-201.36779189561406</v>
      </c>
      <c r="AB27">
        <f t="shared" si="19"/>
        <v>142.57618157755442</v>
      </c>
      <c r="AC27">
        <f t="shared" si="20"/>
        <v>10.992955431293346</v>
      </c>
      <c r="AD27">
        <f t="shared" si="21"/>
        <v>166.97097573382777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52712.453284157826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836.68119999999999</v>
      </c>
      <c r="AR27">
        <v>1240.8699999999999</v>
      </c>
      <c r="AS27">
        <f t="shared" si="27"/>
        <v>0.3257301731849428</v>
      </c>
      <c r="AT27">
        <v>0.5</v>
      </c>
      <c r="AU27">
        <f t="shared" si="28"/>
        <v>1095.8953418526887</v>
      </c>
      <c r="AV27">
        <f t="shared" si="29"/>
        <v>15.633343309374098</v>
      </c>
      <c r="AW27">
        <f t="shared" si="30"/>
        <v>178.48308974712418</v>
      </c>
      <c r="AX27">
        <f t="shared" si="31"/>
        <v>0.53228783031260318</v>
      </c>
      <c r="AY27">
        <f t="shared" si="32"/>
        <v>1.4792553786919401E-2</v>
      </c>
      <c r="AZ27">
        <f t="shared" si="33"/>
        <v>1.6288652316519863</v>
      </c>
      <c r="BA27" t="s">
        <v>343</v>
      </c>
      <c r="BB27">
        <v>580.37</v>
      </c>
      <c r="BC27">
        <f t="shared" si="34"/>
        <v>660.49999999999989</v>
      </c>
      <c r="BD27">
        <f t="shared" si="35"/>
        <v>0.61194367903103708</v>
      </c>
      <c r="BE27">
        <f t="shared" si="36"/>
        <v>0.75370192899306787</v>
      </c>
      <c r="BF27">
        <f t="shared" si="37"/>
        <v>0.76930743428729531</v>
      </c>
      <c r="BG27">
        <f t="shared" si="38"/>
        <v>0.7936886664105185</v>
      </c>
      <c r="BH27">
        <f t="shared" si="39"/>
        <v>1300.0126666666699</v>
      </c>
      <c r="BI27">
        <f t="shared" si="40"/>
        <v>1095.8953418526887</v>
      </c>
      <c r="BJ27">
        <f t="shared" si="41"/>
        <v>0.84298820307854894</v>
      </c>
      <c r="BK27">
        <f t="shared" si="42"/>
        <v>0.1959764061570978</v>
      </c>
      <c r="BL27">
        <v>6</v>
      </c>
      <c r="BM27">
        <v>0.5</v>
      </c>
      <c r="BN27" t="s">
        <v>290</v>
      </c>
      <c r="BO27">
        <v>2</v>
      </c>
      <c r="BP27">
        <v>1605220612.8499999</v>
      </c>
      <c r="BQ27">
        <v>378.1934</v>
      </c>
      <c r="BR27">
        <v>399.02486666666698</v>
      </c>
      <c r="BS27">
        <v>30.580163333333299</v>
      </c>
      <c r="BT27">
        <v>25.268536666666702</v>
      </c>
      <c r="BU27">
        <v>376.43336666666698</v>
      </c>
      <c r="BV27">
        <v>29.997140000000002</v>
      </c>
      <c r="BW27">
        <v>500.01960000000003</v>
      </c>
      <c r="BX27">
        <v>101.633733333333</v>
      </c>
      <c r="BY27">
        <v>4.62774033333333E-2</v>
      </c>
      <c r="BZ27">
        <v>33.067790000000002</v>
      </c>
      <c r="CA27">
        <v>32.174140000000001</v>
      </c>
      <c r="CB27">
        <v>999.9</v>
      </c>
      <c r="CC27">
        <v>0</v>
      </c>
      <c r="CD27">
        <v>0</v>
      </c>
      <c r="CE27">
        <v>10007.2896666667</v>
      </c>
      <c r="CF27">
        <v>0</v>
      </c>
      <c r="CG27">
        <v>343.45639999999997</v>
      </c>
      <c r="CH27">
        <v>1300.0126666666699</v>
      </c>
      <c r="CI27">
        <v>0.90001100000000001</v>
      </c>
      <c r="CJ27">
        <v>9.9988499999999994E-2</v>
      </c>
      <c r="CK27">
        <v>0</v>
      </c>
      <c r="CL27">
        <v>836.77666666666698</v>
      </c>
      <c r="CM27">
        <v>4.9993800000000004</v>
      </c>
      <c r="CN27">
        <v>10894.733333333301</v>
      </c>
      <c r="CO27">
        <v>10364.1466666667</v>
      </c>
      <c r="CP27">
        <v>45.795466666666698</v>
      </c>
      <c r="CQ27">
        <v>46.853999999999999</v>
      </c>
      <c r="CR27">
        <v>46.328800000000001</v>
      </c>
      <c r="CS27">
        <v>47.3915333333333</v>
      </c>
      <c r="CT27">
        <v>47.983199999999997</v>
      </c>
      <c r="CU27">
        <v>1165.5226666666699</v>
      </c>
      <c r="CV27">
        <v>129.49</v>
      </c>
      <c r="CW27">
        <v>0</v>
      </c>
      <c r="CX27">
        <v>332.60000014305098</v>
      </c>
      <c r="CY27">
        <v>0</v>
      </c>
      <c r="CZ27">
        <v>836.68119999999999</v>
      </c>
      <c r="DA27">
        <v>-14.9492307390914</v>
      </c>
      <c r="DB27">
        <v>-212.43076888647099</v>
      </c>
      <c r="DC27">
        <v>10893.556</v>
      </c>
      <c r="DD27">
        <v>15</v>
      </c>
      <c r="DE27">
        <v>1605219794</v>
      </c>
      <c r="DF27" t="s">
        <v>334</v>
      </c>
      <c r="DG27">
        <v>1605219794</v>
      </c>
      <c r="DH27">
        <v>1605219786</v>
      </c>
      <c r="DI27">
        <v>6</v>
      </c>
      <c r="DJ27">
        <v>7.5999999999999998E-2</v>
      </c>
      <c r="DK27">
        <v>-4.0000000000000001E-3</v>
      </c>
      <c r="DL27">
        <v>1.76</v>
      </c>
      <c r="DM27">
        <v>0.58299999999999996</v>
      </c>
      <c r="DN27">
        <v>400</v>
      </c>
      <c r="DO27">
        <v>38</v>
      </c>
      <c r="DP27">
        <v>0.01</v>
      </c>
      <c r="DQ27">
        <v>7.0000000000000007E-2</v>
      </c>
      <c r="DR27">
        <v>15.7554323778373</v>
      </c>
      <c r="DS27">
        <v>10.6460723432993</v>
      </c>
      <c r="DT27">
        <v>2.2125417041754001</v>
      </c>
      <c r="DU27">
        <v>0</v>
      </c>
      <c r="DV27">
        <v>-20.911287096774199</v>
      </c>
      <c r="DW27">
        <v>-9.9316016129031599</v>
      </c>
      <c r="DX27">
        <v>2.63592639254784</v>
      </c>
      <c r="DY27">
        <v>0</v>
      </c>
      <c r="DZ27">
        <v>5.3140335483871004</v>
      </c>
      <c r="EA27">
        <v>-0.21092612903226601</v>
      </c>
      <c r="EB27">
        <v>1.5830302821138599E-2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1.7609999999999999</v>
      </c>
      <c r="EJ27">
        <v>0.58309999999999995</v>
      </c>
      <c r="EK27">
        <v>1.76004999999992</v>
      </c>
      <c r="EL27">
        <v>0</v>
      </c>
      <c r="EM27">
        <v>0</v>
      </c>
      <c r="EN27">
        <v>0</v>
      </c>
      <c r="EO27">
        <v>0.58303000000000804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13.8</v>
      </c>
      <c r="EX27">
        <v>13.9</v>
      </c>
      <c r="EY27">
        <v>2</v>
      </c>
      <c r="EZ27">
        <v>482.78300000000002</v>
      </c>
      <c r="FA27">
        <v>539.93299999999999</v>
      </c>
      <c r="FB27">
        <v>32.474899999999998</v>
      </c>
      <c r="FC27">
        <v>30.292000000000002</v>
      </c>
      <c r="FD27">
        <v>29.9983</v>
      </c>
      <c r="FE27">
        <v>30.186499999999999</v>
      </c>
      <c r="FF27">
        <v>30.2531</v>
      </c>
      <c r="FG27">
        <v>20.487300000000001</v>
      </c>
      <c r="FH27">
        <v>0</v>
      </c>
      <c r="FI27">
        <v>100</v>
      </c>
      <c r="FJ27">
        <v>-999.9</v>
      </c>
      <c r="FK27">
        <v>400</v>
      </c>
      <c r="FL27">
        <v>34.510100000000001</v>
      </c>
      <c r="FM27">
        <v>101.79900000000001</v>
      </c>
      <c r="FN27">
        <v>101.048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2020-11-11T15:25:35Z</dcterms:created>
  <dcterms:modified xsi:type="dcterms:W3CDTF">2021-04-13T17:14:28Z</dcterms:modified>
</cp:coreProperties>
</file>