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Remarks" sheetId="2" r:id="rId5"/>
  </sheets>
  <definedNames/>
  <calcPr/>
  <extLst>
    <ext uri="GoogleSheetsCustomDataVersion1">
      <go:sheetsCustomData xmlns:go="http://customooxmlschemas.google.com/" r:id="rId6" roundtripDataSignature="AMtx7mhx246aHWCoWQ+Oe9553m9OUavbQw=="/>
    </ext>
  </extLst>
</workbook>
</file>

<file path=xl/sharedStrings.xml><?xml version="1.0" encoding="utf-8"?>
<sst xmlns="http://schemas.openxmlformats.org/spreadsheetml/2006/main" count="763" uniqueCount="407">
  <si>
    <t>SysConst</t>
  </si>
  <si>
    <t>AvgTime</t>
  </si>
  <si>
    <t>Oxygen</t>
  </si>
  <si>
    <t>4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</si>
  <si>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</si>
  <si>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</si>
  <si>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</si>
  <si>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</si>
  <si>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</si>
  <si>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</si>
  <si>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</si>
  <si>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</si>
  <si>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</si>
  <si>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</si>
  <si>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</si>
  <si>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</si>
  <si>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</si>
  <si>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</si>
  <si>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</si>
  <si>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</si>
  <si>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</si>
  <si>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</si>
  <si>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</si>
  <si>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</si>
  <si>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</si>
  <si>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</si>
  <si>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</si>
  <si>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</si>
  <si>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</si>
  <si>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</si>
  <si>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</si>
  <si>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</si>
  <si>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</si>
  <si>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</si>
  <si>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</si>
  <si>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</si>
  <si>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</si>
  <si>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</si>
  <si>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</si>
  <si>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</si>
  <si>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</si>
  <si>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</si>
  <si>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</si>
  <si>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</si>
  <si>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</si>
  <si>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</si>
  <si>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</si>
  <si>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</si>
  <si>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</si>
  <si>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</si>
  <si>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</si>
  <si>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</si>
  <si>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</si>
  <si>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</si>
  <si>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</si>
  <si>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1.99697 70.6026 365.207 602.61 844.571 1019.25 1169.54 1256.22</t>
  </si>
  <si>
    <t>0.417842 101.17 402.761 601.548 801.67 1001.77 1202.44 1400.81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</si>
  <si>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</si>
  <si>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</si>
  <si>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</si>
  <si>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</si>
  <si>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</si>
  <si>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</si>
  <si>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</si>
  <si>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</si>
  <si>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</si>
  <si>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</si>
  <si>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</si>
  <si>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</si>
  <si>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</si>
  <si>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</si>
  <si>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</si>
  <si>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</si>
  <si>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</si>
  <si>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</si>
  <si>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</si>
  <si>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</si>
  <si>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</si>
  <si>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</si>
  <si>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</si>
  <si>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</si>
  <si>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</si>
  <si>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</si>
  <si>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</si>
  <si>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</si>
  <si>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</si>
  <si>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</si>
  <si>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</si>
  <si>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</si>
  <si>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</si>
  <si>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</si>
  <si>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</si>
  <si>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</si>
  <si>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</si>
  <si>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</si>
  <si>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</si>
  <si>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</si>
  <si>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</si>
  <si>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</si>
  <si>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</si>
  <si>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</si>
  <si>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</si>
  <si>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</si>
  <si>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</si>
  <si>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</si>
  <si>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</si>
  <si>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</si>
  <si>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</si>
  <si>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</si>
  <si>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</si>
  <si>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</si>
  <si>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</si>
  <si>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</si>
  <si>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</si>
  <si>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</si>
  <si>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</si>
  <si>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</si>
  <si>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</si>
  <si>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</si>
  <si>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</si>
  <si>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</si>
  <si>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</si>
  <si>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</si>
  <si>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</si>
  <si>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</si>
  <si>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</si>
  <si>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</si>
  <si>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</si>
  <si>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</si>
  <si>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</si>
  <si>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</si>
  <si>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</si>
  <si>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</si>
  <si>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</si>
  <si>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</si>
  <si>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</si>
  <si>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</si>
  <si>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</si>
  <si>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</si>
  <si>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</si>
  <si>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</si>
  <si>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</si>
  <si>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</si>
  <si>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</si>
  <si>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</si>
  <si>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</si>
  <si>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</si>
  <si>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</si>
  <si>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</si>
  <si>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</si>
  <si>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</si>
  <si>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</si>
  <si>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</si>
  <si>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</si>
  <si>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</si>
  <si>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</si>
  <si>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</si>
  <si>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</si>
  <si>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</si>
  <si>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</si>
  <si>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</si>
  <si>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</si>
  <si>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</si>
  <si>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</si>
  <si>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</si>
  <si>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</si>
  <si>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</si>
  <si>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</si>
  <si>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</si>
  <si>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</si>
  <si>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</si>
  <si>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</si>
  <si>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</si>
  <si>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</si>
  <si>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</si>
  <si>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</si>
  <si>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</si>
  <si>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</si>
  <si>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</si>
  <si>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</si>
  <si>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</si>
  <si>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</si>
  <si>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</si>
  <si>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</si>
  <si>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</si>
  <si>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</si>
  <si>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</si>
  <si>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</si>
  <si>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</si>
  <si>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</si>
  <si>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</si>
  <si>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</si>
  <si>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</si>
  <si>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</si>
  <si>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</si>
  <si>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</si>
  <si>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</si>
  <si>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</si>
  <si>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</si>
  <si>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</si>
  <si>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</si>
  <si>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</si>
  <si>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</si>
  <si>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</si>
  <si>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</si>
  <si>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</si>
  <si>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</si>
  <si>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</si>
  <si>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</si>
  <si>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</si>
  <si>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</si>
  <si>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</si>
  <si>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</si>
  <si>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</si>
  <si>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</si>
  <si>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</si>
  <si>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</si>
  <si>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</si>
  <si>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</si>
  <si>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</si>
  <si>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</si>
  <si>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</si>
  <si>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</si>
  <si>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</si>
  <si>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</si>
  <si>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</si>
  <si>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</si>
  <si>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</si>
  <si>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</si>
  <si>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</si>
  <si>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</si>
  <si>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</si>
  <si>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</si>
  <si>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</si>
  <si>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</si>
  <si>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</si>
  <si>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</si>
  <si>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</si>
  <si>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</si>
  <si>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</si>
  <si>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</si>
  <si>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</si>
  <si>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</si>
  <si>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</si>
  <si>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</si>
  <si>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</si>
  <si>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</si>
  <si>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</si>
  <si>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</si>
  <si>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</si>
  <si>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</si>
  <si>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</si>
  <si>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</si>
  <si>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</si>
  <si>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</si>
  <si>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</si>
  <si>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</si>
  <si>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</si>
  <si>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</si>
  <si>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20201206 11:49:10</t>
  </si>
  <si>
    <t>11:49:10</t>
  </si>
  <si>
    <t>CC12</t>
  </si>
  <si>
    <t>_1</t>
  </si>
  <si>
    <t>RECT-4143-20200907-06_33_50</t>
  </si>
  <si>
    <t>RECT-1288-20201206-11_49_22</t>
  </si>
  <si>
    <t>DARK-1289-20201206-11_49_24</t>
  </si>
  <si>
    <t>0: Broadleaf</t>
  </si>
  <si>
    <t>11:46:46</t>
  </si>
  <si>
    <t>3/3</t>
  </si>
  <si>
    <t>20201206 11:53:37</t>
  </si>
  <si>
    <t>11:53:37</t>
  </si>
  <si>
    <t>RECT-1290-20201206-11_53_48</t>
  </si>
  <si>
    <t>DARK-1291-20201206-11_53_50</t>
  </si>
  <si>
    <t>1/3</t>
  </si>
  <si>
    <t>20201206 11:57:40</t>
  </si>
  <si>
    <t>11:57:40</t>
  </si>
  <si>
    <t>NY1</t>
  </si>
  <si>
    <t>_6</t>
  </si>
  <si>
    <t>RECT-1292-20201206-11_57_51</t>
  </si>
  <si>
    <t>DARK-1293-20201206-11_57_53</t>
  </si>
  <si>
    <t>11:58:17</t>
  </si>
  <si>
    <t>0/3</t>
  </si>
  <si>
    <t>20201206 12:01:31</t>
  </si>
  <si>
    <t>12:01:31</t>
  </si>
  <si>
    <t>RECT-1294-20201206-12_01_42</t>
  </si>
  <si>
    <t>DARK-1295-20201206-12_01_44</t>
  </si>
  <si>
    <t>20201207 12:04:21</t>
  </si>
  <si>
    <t>12:04:21</t>
  </si>
  <si>
    <t>25189.01</t>
  </si>
  <si>
    <t>RECT-1296-20201207-12_04_22</t>
  </si>
  <si>
    <t>DARK-1297-20201207-12_04_23</t>
  </si>
  <si>
    <t>12:02:42</t>
  </si>
  <si>
    <t>20201207 12:09:03</t>
  </si>
  <si>
    <t>12:09:03</t>
  </si>
  <si>
    <t>RECT-1300-20201207-12_09_03</t>
  </si>
  <si>
    <t>DARK-1301-20201207-12_09_05</t>
  </si>
  <si>
    <t>12:06:44</t>
  </si>
  <si>
    <t>20201207 12:14:33</t>
  </si>
  <si>
    <t>12:14:33</t>
  </si>
  <si>
    <t>Haines2</t>
  </si>
  <si>
    <t>_7</t>
  </si>
  <si>
    <t>RECT-1302-20201207-12_14_33</t>
  </si>
  <si>
    <t>DARK-1303-20201207-12_14_35</t>
  </si>
  <si>
    <t>12:11:40</t>
  </si>
  <si>
    <t>20201207 12:16:58</t>
  </si>
  <si>
    <t>12:16:58</t>
  </si>
  <si>
    <t>RECT-1304-20201207-12_16_59</t>
  </si>
  <si>
    <t>DARK-1305-20201207-12_17_01</t>
  </si>
  <si>
    <t>20201207 12:21:25</t>
  </si>
  <si>
    <t>12:21:25</t>
  </si>
  <si>
    <t>ANU65</t>
  </si>
  <si>
    <t>_8</t>
  </si>
  <si>
    <t>RECT-1306-20201207-12_21_26</t>
  </si>
  <si>
    <t>DARK-1307-20201207-12_21_28</t>
  </si>
  <si>
    <t>12:19:00</t>
  </si>
  <si>
    <t>20201207 12:24:00</t>
  </si>
  <si>
    <t>12:24:00</t>
  </si>
  <si>
    <t>RECT-1308-20201207-12_24_01</t>
  </si>
  <si>
    <t>DARK-1309-20201207-12_24_03</t>
  </si>
  <si>
    <t>20201207 12:33:42</t>
  </si>
  <si>
    <t>12:33:42</t>
  </si>
  <si>
    <t>Vru42</t>
  </si>
  <si>
    <t>RECT-1310-20201207-12_33_43</t>
  </si>
  <si>
    <t>DARK-1311-20201207-12_33_45</t>
  </si>
  <si>
    <t>12:32:21</t>
  </si>
  <si>
    <t>20201207 12:36:51</t>
  </si>
  <si>
    <t>12:36:51</t>
  </si>
  <si>
    <t>RECT-1312-20201207-12_36_51</t>
  </si>
  <si>
    <t>DARK-1313-20201207-12_36_53</t>
  </si>
  <si>
    <t>20201207 12:41:38</t>
  </si>
  <si>
    <t>12:41:38</t>
  </si>
  <si>
    <t>Haines</t>
  </si>
  <si>
    <t>RECT-1314-20201207-12_41_38</t>
  </si>
  <si>
    <t>DARK-1315-20201207-12_41_40</t>
  </si>
  <si>
    <t>12:38:13</t>
  </si>
  <si>
    <t>20201207 12:43:32</t>
  </si>
  <si>
    <t>12:43:32</t>
  </si>
  <si>
    <t>RECT-1316-20201207-12_43_32</t>
  </si>
  <si>
    <t>DARK-1317-20201207-12_43_34</t>
  </si>
  <si>
    <t>20201207 12:46:42</t>
  </si>
  <si>
    <t>12:46:42</t>
  </si>
  <si>
    <t>_2</t>
  </si>
  <si>
    <t>RECT-1318-20201207-12_46_43</t>
  </si>
  <si>
    <t>DARK-1319-20201207-12_46_45</t>
  </si>
  <si>
    <t>20201207 12:48:37</t>
  </si>
  <si>
    <t>12:48:37</t>
  </si>
  <si>
    <t>RECT-1320-20201207-12_48_37</t>
  </si>
  <si>
    <t>DARK-1321-20201207-12_48_39</t>
  </si>
  <si>
    <t>12:49:16</t>
  </si>
  <si>
    <t>20201207 12:54:26</t>
  </si>
  <si>
    <t>12:54:26</t>
  </si>
  <si>
    <t>T48</t>
  </si>
  <si>
    <t>_4</t>
  </si>
  <si>
    <t>RECT-1322-20201207-12_54_27</t>
  </si>
  <si>
    <t>DARK-1323-20201207-12_54_29</t>
  </si>
  <si>
    <t>12:51:18</t>
  </si>
  <si>
    <t>2/3</t>
  </si>
  <si>
    <t>20201207 13:01:28</t>
  </si>
  <si>
    <t>13:01:28</t>
  </si>
  <si>
    <t>RECT-1324-20201207-13_01_29</t>
  </si>
  <si>
    <t>DARK-1325-20201207-13_01_31</t>
  </si>
  <si>
    <t>13:02:09</t>
  </si>
  <si>
    <t>20201207 13:06:09</t>
  </si>
  <si>
    <t>13:06:09</t>
  </si>
  <si>
    <t>OCK1-SO2</t>
  </si>
  <si>
    <t>RECT-1328-20201207-13_06_10</t>
  </si>
  <si>
    <t>DARK-1329-20201207-13_06_12</t>
  </si>
  <si>
    <t>13:04:52</t>
  </si>
  <si>
    <t>20201207 13:08:49</t>
  </si>
  <si>
    <t>13:08:49</t>
  </si>
  <si>
    <t>RECT-1330-20201207-13_08_50</t>
  </si>
  <si>
    <t>DARK-1331-20201207-13_08_52</t>
  </si>
  <si>
    <t>20201207 13:30:23</t>
  </si>
  <si>
    <t>13:30:23</t>
  </si>
  <si>
    <t>b40-14</t>
  </si>
  <si>
    <t>RECT-1332-20201207-13_30_23</t>
  </si>
  <si>
    <t>DARK-1333-20201207-13_30_25</t>
  </si>
  <si>
    <t>13:31:03</t>
  </si>
  <si>
    <t>20201207 13:35:08</t>
  </si>
  <si>
    <t>13:35:08</t>
  </si>
  <si>
    <t>RECT-1334-20201207-13_35_08</t>
  </si>
  <si>
    <t>DARK-1335-20201207-13_35_10</t>
  </si>
  <si>
    <t>13:32:28</t>
  </si>
  <si>
    <t>File opened</t>
  </si>
  <si>
    <t>2020-12-07 11:12:54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</si>
  <si>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</si>
  <si>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</si>
  <si>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</si>
  <si>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</si>
  <si>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</si>
  <si>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</si>
  <si>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</si>
  <si>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</si>
  <si>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</si>
  <si>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</si>
  <si>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</si>
  <si>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{"h2oaspanconc1": "13.51", "co2bspan2a": "0.182058", "ssa_ref": "31243.3", "co2azero": "0.968485", "h2obspan2": "0", "oxygen": "21", "h2oaspan1": "1.01106", "flowmeterzero": "0.990522", "co2aspanconc2": "0", "h2oaspan2b": "0.0752776", "co2bspan2": "0", "h2obspanconc2": "0", "h2obspan1": "1.02041", "h2obspan2a": "0.0741299", "co2bspanconc1": "995.1", "co2bspan1": "0.994117", "h2obzero": "1.0713", "h2oaspanconc2": "0", "co2aspan2": "0", "co2aspanconc1": "995.1", "co2aspan2a": "0.183186", "co2bspan2b": "0.180987", "co2aspan1": "0.993652", "h2oazero": "1.06897", "co2aspan2b": "0.182023", "h2obspanconc1": "13.5", "h2oaspan2": "0", "tbzero": "-0.0452194", "chamberpressurezero": "2.56567", "h2obspan2b": "0.0756432", "h2oaspan2a": "0.0744543", "co2bzero": "0.945393", "tazero": "-0.045269", "co2bspanconc2": "0", "flowbzero": "0.21903", "flowazero": "0.42501", "ssb_ref": "34304.3"}</t>
  </si>
  <si>
    <t>Chamber type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</si>
  <si>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</si>
  <si>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</si>
  <si>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</si>
  <si>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</si>
  <si>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</si>
  <si>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</si>
  <si>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</si>
  <si>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11:12:54</t>
  </si>
  <si>
    <t>Stability Definition:	ΔCO2 (Meas2): Slp&lt;0.2 Per=15	ΔH2O (Meas2): Slp&lt;0.2 Per=15	A (GasEx): Slp&lt;0.5 Per=15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</si>
</sst>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25"/>
    <col customWidth="1" min="3" max="170" width="7.63"/>
  </cols>
  <sheetData>
    <row r="2">
      <c r="A2" s="1" t="s">
        <v>0</v>
      </c>
      <c r="B2" s="1" t="s">
        <v>1</v>
      </c>
      <c r="C2" s="1" t="s">
        <v>2</v>
      </c>
    </row>
    <row r="3">
      <c r="B3" s="1" t="s">
        <v>3</v>
      </c>
      <c r="C3" s="1">
        <v>21.0</v>
      </c>
    </row>
    <row r="4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>
      <c r="B5" s="1" t="s">
        <v>15</v>
      </c>
      <c r="C5" s="1" t="s">
        <v>16</v>
      </c>
      <c r="D5" s="1">
        <v>0.578</v>
      </c>
      <c r="E5" s="1">
        <v>0.5229739</v>
      </c>
      <c r="F5" s="1">
        <v>0.003740252</v>
      </c>
      <c r="G5" s="1">
        <v>-0.06197961</v>
      </c>
      <c r="H5" s="1">
        <v>-0.005608586</v>
      </c>
      <c r="I5" s="1">
        <v>1.0</v>
      </c>
      <c r="J5" s="1">
        <v>6.0</v>
      </c>
      <c r="K5" s="1">
        <v>96.9</v>
      </c>
    </row>
    <row r="6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</row>
    <row r="7">
      <c r="B7" s="1">
        <v>0.0</v>
      </c>
      <c r="C7" s="1">
        <v>1.0</v>
      </c>
      <c r="D7" s="1">
        <v>0.0</v>
      </c>
      <c r="E7" s="1">
        <v>0.0</v>
      </c>
    </row>
    <row r="8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</row>
    <row r="9">
      <c r="B9" s="1" t="s">
        <v>39</v>
      </c>
      <c r="C9" s="1" t="s">
        <v>40</v>
      </c>
      <c r="D9" s="1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1.0</v>
      </c>
    </row>
    <row r="12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54</v>
      </c>
    </row>
    <row r="13">
      <c r="B13" s="1">
        <v>-6276.0</v>
      </c>
      <c r="C13" s="1">
        <v>6.6</v>
      </c>
      <c r="D13" s="1">
        <v>1.709E-5</v>
      </c>
      <c r="E13" s="1">
        <v>3.11</v>
      </c>
      <c r="F13" s="1" t="s">
        <v>55</v>
      </c>
      <c r="G13" s="1" t="s">
        <v>56</v>
      </c>
      <c r="H13" s="1">
        <v>0.0</v>
      </c>
    </row>
    <row r="14">
      <c r="A14" s="1" t="s">
        <v>57</v>
      </c>
      <c r="B14" s="1" t="s">
        <v>57</v>
      </c>
      <c r="C14" s="1" t="s">
        <v>57</v>
      </c>
      <c r="D14" s="1" t="s">
        <v>57</v>
      </c>
      <c r="E14" s="1" t="s">
        <v>57</v>
      </c>
      <c r="F14" s="1" t="s">
        <v>58</v>
      </c>
      <c r="G14" s="1" t="s">
        <v>58</v>
      </c>
      <c r="H14" s="1" t="s">
        <v>59</v>
      </c>
      <c r="I14" s="1" t="s">
        <v>59</v>
      </c>
      <c r="J14" s="1" t="s">
        <v>59</v>
      </c>
      <c r="K14" s="1" t="s">
        <v>59</v>
      </c>
      <c r="L14" s="1" t="s">
        <v>59</v>
      </c>
      <c r="M14" s="1" t="s">
        <v>59</v>
      </c>
      <c r="N14" s="1" t="s">
        <v>59</v>
      </c>
      <c r="O14" s="1" t="s">
        <v>59</v>
      </c>
      <c r="P14" s="1" t="s">
        <v>59</v>
      </c>
      <c r="Q14" s="1" t="s">
        <v>59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60</v>
      </c>
      <c r="AF14" s="1" t="s">
        <v>60</v>
      </c>
      <c r="AG14" s="1" t="s">
        <v>60</v>
      </c>
      <c r="AH14" s="1" t="s">
        <v>60</v>
      </c>
      <c r="AI14" s="1" t="s">
        <v>60</v>
      </c>
      <c r="AJ14" s="1" t="s">
        <v>61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S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62</v>
      </c>
      <c r="BI14" s="1" t="s">
        <v>62</v>
      </c>
      <c r="BJ14" s="1" t="s">
        <v>62</v>
      </c>
      <c r="BK14" s="1" t="s">
        <v>62</v>
      </c>
      <c r="BL14" s="1" t="s">
        <v>63</v>
      </c>
      <c r="BM14" s="1" t="s">
        <v>63</v>
      </c>
      <c r="BN14" s="1" t="s">
        <v>63</v>
      </c>
      <c r="BO14" s="1" t="s">
        <v>63</v>
      </c>
      <c r="BP14" s="1" t="s">
        <v>64</v>
      </c>
      <c r="BQ14" s="1" t="s">
        <v>64</v>
      </c>
      <c r="BR14" s="1" t="s">
        <v>64</v>
      </c>
      <c r="BS14" s="1" t="s">
        <v>64</v>
      </c>
      <c r="BT14" s="1" t="s">
        <v>64</v>
      </c>
      <c r="BU14" s="1" t="s">
        <v>64</v>
      </c>
      <c r="BV14" s="1" t="s">
        <v>64</v>
      </c>
      <c r="BW14" s="1" t="s">
        <v>64</v>
      </c>
      <c r="BX14" s="1" t="s">
        <v>64</v>
      </c>
      <c r="BY14" s="1" t="s">
        <v>64</v>
      </c>
      <c r="BZ14" s="1" t="s">
        <v>64</v>
      </c>
      <c r="CA14" s="1" t="s">
        <v>64</v>
      </c>
      <c r="CB14" s="1" t="s">
        <v>64</v>
      </c>
      <c r="CC14" s="1" t="s">
        <v>64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65</v>
      </c>
      <c r="CI14" s="1" t="s">
        <v>65</v>
      </c>
      <c r="CJ14" s="1" t="s">
        <v>65</v>
      </c>
      <c r="CK14" s="1" t="s">
        <v>65</v>
      </c>
      <c r="CL14" s="1" t="s">
        <v>65</v>
      </c>
      <c r="CM14" s="1" t="s">
        <v>65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66</v>
      </c>
      <c r="DA14" s="1" t="s">
        <v>66</v>
      </c>
      <c r="DB14" s="1" t="s">
        <v>66</v>
      </c>
      <c r="DC14" s="1" t="s">
        <v>66</v>
      </c>
      <c r="DD14" s="1" t="s">
        <v>66</v>
      </c>
      <c r="DE14" s="1" t="s">
        <v>67</v>
      </c>
      <c r="DF14" s="1" t="s">
        <v>67</v>
      </c>
      <c r="DG14" s="1" t="s">
        <v>67</v>
      </c>
      <c r="DH14" s="1" t="s">
        <v>67</v>
      </c>
      <c r="DI14" s="1" t="s">
        <v>67</v>
      </c>
      <c r="DJ14" s="1" t="s">
        <v>67</v>
      </c>
      <c r="DK14" s="1" t="s">
        <v>67</v>
      </c>
      <c r="DL14" s="1" t="s">
        <v>67</v>
      </c>
      <c r="DM14" s="1" t="s">
        <v>67</v>
      </c>
      <c r="DN14" s="1" t="s">
        <v>67</v>
      </c>
      <c r="DO14" s="1" t="s">
        <v>67</v>
      </c>
      <c r="DP14" s="1" t="s">
        <v>67</v>
      </c>
      <c r="DQ14" s="1" t="s">
        <v>67</v>
      </c>
      <c r="DR14" s="1" t="s">
        <v>68</v>
      </c>
      <c r="DS14" s="1" t="s">
        <v>68</v>
      </c>
      <c r="DT14" s="1" t="s">
        <v>68</v>
      </c>
      <c r="DU14" s="1" t="s">
        <v>68</v>
      </c>
      <c r="DV14" s="1" t="s">
        <v>68</v>
      </c>
      <c r="DW14" s="1" t="s">
        <v>68</v>
      </c>
      <c r="DX14" s="1" t="s">
        <v>68</v>
      </c>
      <c r="DY14" s="1" t="s">
        <v>68</v>
      </c>
      <c r="DZ14" s="1" t="s">
        <v>68</v>
      </c>
      <c r="EA14" s="1" t="s">
        <v>68</v>
      </c>
      <c r="EB14" s="1" t="s">
        <v>68</v>
      </c>
      <c r="EC14" s="1" t="s">
        <v>68</v>
      </c>
      <c r="ED14" s="1" t="s">
        <v>68</v>
      </c>
      <c r="EE14" s="1" t="s">
        <v>68</v>
      </c>
      <c r="EF14" s="1" t="s">
        <v>68</v>
      </c>
      <c r="EG14" s="1" t="s">
        <v>69</v>
      </c>
      <c r="EH14" s="1" t="s">
        <v>69</v>
      </c>
      <c r="EI14" s="1" t="s">
        <v>69</v>
      </c>
      <c r="EJ14" s="1" t="s">
        <v>69</v>
      </c>
      <c r="EK14" s="1" t="s">
        <v>69</v>
      </c>
      <c r="EL14" s="1" t="s">
        <v>69</v>
      </c>
      <c r="EM14" s="1" t="s">
        <v>69</v>
      </c>
      <c r="EN14" s="1" t="s">
        <v>69</v>
      </c>
      <c r="EO14" s="1" t="s">
        <v>69</v>
      </c>
      <c r="EP14" s="1" t="s">
        <v>69</v>
      </c>
      <c r="EQ14" s="1" t="s">
        <v>69</v>
      </c>
      <c r="ER14" s="1" t="s">
        <v>69</v>
      </c>
      <c r="ES14" s="1" t="s">
        <v>69</v>
      </c>
      <c r="ET14" s="1" t="s">
        <v>69</v>
      </c>
      <c r="EU14" s="1" t="s">
        <v>69</v>
      </c>
      <c r="EV14" s="1" t="s">
        <v>69</v>
      </c>
      <c r="EW14" s="1" t="s">
        <v>69</v>
      </c>
      <c r="EX14" s="1" t="s">
        <v>69</v>
      </c>
      <c r="EY14" s="1" t="s">
        <v>70</v>
      </c>
      <c r="EZ14" s="1" t="s">
        <v>70</v>
      </c>
      <c r="FA14" s="1" t="s">
        <v>70</v>
      </c>
      <c r="FB14" s="1" t="s">
        <v>70</v>
      </c>
      <c r="FC14" s="1" t="s">
        <v>70</v>
      </c>
      <c r="FD14" s="1" t="s">
        <v>70</v>
      </c>
      <c r="FE14" s="1" t="s">
        <v>70</v>
      </c>
      <c r="FF14" s="1" t="s">
        <v>70</v>
      </c>
      <c r="FG14" s="1" t="s">
        <v>70</v>
      </c>
      <c r="FH14" s="1" t="s">
        <v>70</v>
      </c>
      <c r="FI14" s="1" t="s">
        <v>70</v>
      </c>
      <c r="FJ14" s="1" t="s">
        <v>70</v>
      </c>
      <c r="FK14" s="1" t="s">
        <v>70</v>
      </c>
      <c r="FL14" s="1" t="s">
        <v>70</v>
      </c>
      <c r="FM14" s="1" t="s">
        <v>70</v>
      </c>
      <c r="FN14" s="1" t="s">
        <v>70</v>
      </c>
    </row>
    <row r="15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84</v>
      </c>
      <c r="O15" s="1" t="s">
        <v>85</v>
      </c>
      <c r="P15" s="1" t="s">
        <v>86</v>
      </c>
      <c r="Q15" s="1" t="s">
        <v>87</v>
      </c>
      <c r="R15" s="1" t="s">
        <v>88</v>
      </c>
      <c r="S15" s="1" t="s">
        <v>89</v>
      </c>
      <c r="T15" s="1" t="s">
        <v>90</v>
      </c>
      <c r="U15" s="1" t="s">
        <v>91</v>
      </c>
      <c r="V15" s="1" t="s">
        <v>92</v>
      </c>
      <c r="W15" s="1" t="s">
        <v>93</v>
      </c>
      <c r="X15" s="1" t="s">
        <v>94</v>
      </c>
      <c r="Y15" s="1" t="s">
        <v>95</v>
      </c>
      <c r="Z15" s="1" t="s">
        <v>96</v>
      </c>
      <c r="AA15" s="1" t="s">
        <v>97</v>
      </c>
      <c r="AB15" s="1" t="s">
        <v>98</v>
      </c>
      <c r="AC15" s="1" t="s">
        <v>99</v>
      </c>
      <c r="AD15" s="1" t="s">
        <v>100</v>
      </c>
      <c r="AE15" s="1" t="s">
        <v>60</v>
      </c>
      <c r="AF15" s="1" t="s">
        <v>101</v>
      </c>
      <c r="AG15" s="1" t="s">
        <v>102</v>
      </c>
      <c r="AH15" s="1" t="s">
        <v>103</v>
      </c>
      <c r="AI15" s="1" t="s">
        <v>104</v>
      </c>
      <c r="AJ15" s="1" t="s">
        <v>105</v>
      </c>
      <c r="AK15" s="1" t="s">
        <v>106</v>
      </c>
      <c r="AL15" s="1" t="s">
        <v>107</v>
      </c>
      <c r="AM15" s="1" t="s">
        <v>108</v>
      </c>
      <c r="AN15" s="1" t="s">
        <v>109</v>
      </c>
      <c r="AO15" s="1" t="s">
        <v>110</v>
      </c>
      <c r="AP15" s="1" t="s">
        <v>111</v>
      </c>
      <c r="AQ15" s="1" t="s">
        <v>112</v>
      </c>
      <c r="AR15" s="1" t="s">
        <v>113</v>
      </c>
      <c r="AS15" s="1" t="s">
        <v>114</v>
      </c>
      <c r="AT15" s="1" t="s">
        <v>115</v>
      </c>
      <c r="AU15" s="1" t="s">
        <v>116</v>
      </c>
      <c r="AV15" s="1" t="s">
        <v>117</v>
      </c>
      <c r="AW15" s="1" t="s">
        <v>118</v>
      </c>
      <c r="AX15" s="1" t="s">
        <v>119</v>
      </c>
      <c r="AY15" s="1" t="s">
        <v>120</v>
      </c>
      <c r="AZ15" s="1" t="s">
        <v>121</v>
      </c>
      <c r="BA15" s="1" t="s">
        <v>122</v>
      </c>
      <c r="BB15" s="1" t="s">
        <v>123</v>
      </c>
      <c r="BC15" s="1" t="s">
        <v>124</v>
      </c>
      <c r="BD15" s="1" t="s">
        <v>125</v>
      </c>
      <c r="BE15" s="1" t="s">
        <v>126</v>
      </c>
      <c r="BF15" s="1" t="s">
        <v>127</v>
      </c>
      <c r="BG15" s="1" t="s">
        <v>128</v>
      </c>
      <c r="BH15" s="1" t="s">
        <v>129</v>
      </c>
      <c r="BI15" s="1" t="s">
        <v>130</v>
      </c>
      <c r="BJ15" s="1" t="s">
        <v>131</v>
      </c>
      <c r="BK15" s="1" t="s">
        <v>132</v>
      </c>
      <c r="BL15" s="1" t="s">
        <v>133</v>
      </c>
      <c r="BM15" s="1" t="s">
        <v>134</v>
      </c>
      <c r="BN15" s="1" t="s">
        <v>135</v>
      </c>
      <c r="BO15" s="1" t="s">
        <v>136</v>
      </c>
      <c r="BP15" s="1" t="s">
        <v>78</v>
      </c>
      <c r="BQ15" s="1" t="s">
        <v>137</v>
      </c>
      <c r="BR15" s="1" t="s">
        <v>138</v>
      </c>
      <c r="BS15" s="1" t="s">
        <v>139</v>
      </c>
      <c r="BT15" s="1" t="s">
        <v>140</v>
      </c>
      <c r="BU15" s="1" t="s">
        <v>141</v>
      </c>
      <c r="BV15" s="1" t="s">
        <v>142</v>
      </c>
      <c r="BW15" s="1" t="s">
        <v>143</v>
      </c>
      <c r="BX15" s="1" t="s">
        <v>144</v>
      </c>
      <c r="BY15" s="1" t="s">
        <v>145</v>
      </c>
      <c r="BZ15" s="1" t="s">
        <v>146</v>
      </c>
      <c r="CA15" s="1" t="s">
        <v>147</v>
      </c>
      <c r="CB15" s="1" t="s">
        <v>148</v>
      </c>
      <c r="CC15" s="1" t="s">
        <v>149</v>
      </c>
      <c r="CD15" s="1" t="s">
        <v>150</v>
      </c>
      <c r="CE15" s="1" t="s">
        <v>151</v>
      </c>
      <c r="CF15" s="1" t="s">
        <v>152</v>
      </c>
      <c r="CG15" s="1" t="s">
        <v>153</v>
      </c>
      <c r="CH15" s="1" t="s">
        <v>154</v>
      </c>
      <c r="CI15" s="1" t="s">
        <v>155</v>
      </c>
      <c r="CJ15" s="1" t="s">
        <v>156</v>
      </c>
      <c r="CK15" s="1" t="s">
        <v>157</v>
      </c>
      <c r="CL15" s="1" t="s">
        <v>158</v>
      </c>
      <c r="CM15" s="1" t="s">
        <v>159</v>
      </c>
      <c r="CN15" s="1" t="s">
        <v>160</v>
      </c>
      <c r="CO15" s="1" t="s">
        <v>161</v>
      </c>
      <c r="CP15" s="1" t="s">
        <v>162</v>
      </c>
      <c r="CQ15" s="1" t="s">
        <v>163</v>
      </c>
      <c r="CR15" s="1" t="s">
        <v>164</v>
      </c>
      <c r="CS15" s="1" t="s">
        <v>165</v>
      </c>
      <c r="CT15" s="1" t="s">
        <v>166</v>
      </c>
      <c r="CU15" s="1" t="s">
        <v>167</v>
      </c>
      <c r="CV15" s="1" t="s">
        <v>168</v>
      </c>
      <c r="CW15" s="1" t="s">
        <v>169</v>
      </c>
      <c r="CX15" s="1" t="s">
        <v>170</v>
      </c>
      <c r="CY15" s="1" t="s">
        <v>171</v>
      </c>
      <c r="CZ15" s="1" t="s">
        <v>172</v>
      </c>
      <c r="DA15" s="1" t="s">
        <v>173</v>
      </c>
      <c r="DB15" s="1" t="s">
        <v>174</v>
      </c>
      <c r="DC15" s="1" t="s">
        <v>175</v>
      </c>
      <c r="DD15" s="1" t="s">
        <v>176</v>
      </c>
      <c r="DE15" s="1" t="s">
        <v>72</v>
      </c>
      <c r="DF15" s="1" t="s">
        <v>75</v>
      </c>
      <c r="DG15" s="1" t="s">
        <v>177</v>
      </c>
      <c r="DH15" s="1" t="s">
        <v>178</v>
      </c>
      <c r="DI15" s="1" t="s">
        <v>179</v>
      </c>
      <c r="DJ15" s="1" t="s">
        <v>180</v>
      </c>
      <c r="DK15" s="1" t="s">
        <v>181</v>
      </c>
      <c r="DL15" s="1" t="s">
        <v>182</v>
      </c>
      <c r="DM15" s="1" t="s">
        <v>183</v>
      </c>
      <c r="DN15" s="1" t="s">
        <v>184</v>
      </c>
      <c r="DO15" s="1" t="s">
        <v>185</v>
      </c>
      <c r="DP15" s="1" t="s">
        <v>186</v>
      </c>
      <c r="DQ15" s="1" t="s">
        <v>187</v>
      </c>
      <c r="DR15" s="1" t="s">
        <v>188</v>
      </c>
      <c r="DS15" s="1" t="s">
        <v>189</v>
      </c>
      <c r="DT15" s="1" t="s">
        <v>190</v>
      </c>
      <c r="DU15" s="1" t="s">
        <v>191</v>
      </c>
      <c r="DV15" s="1" t="s">
        <v>192</v>
      </c>
      <c r="DW15" s="1" t="s">
        <v>193</v>
      </c>
      <c r="DX15" s="1" t="s">
        <v>194</v>
      </c>
      <c r="DY15" s="1" t="s">
        <v>195</v>
      </c>
      <c r="DZ15" s="1" t="s">
        <v>196</v>
      </c>
      <c r="EA15" s="1" t="s">
        <v>197</v>
      </c>
      <c r="EB15" s="1" t="s">
        <v>198</v>
      </c>
      <c r="EC15" s="1" t="s">
        <v>199</v>
      </c>
      <c r="ED15" s="1" t="s">
        <v>200</v>
      </c>
      <c r="EE15" s="1" t="s">
        <v>201</v>
      </c>
      <c r="EF15" s="1" t="s">
        <v>202</v>
      </c>
      <c r="EG15" s="1" t="s">
        <v>203</v>
      </c>
      <c r="EH15" s="1" t="s">
        <v>204</v>
      </c>
      <c r="EI15" s="1" t="s">
        <v>205</v>
      </c>
      <c r="EJ15" s="1" t="s">
        <v>206</v>
      </c>
      <c r="EK15" s="1" t="s">
        <v>207</v>
      </c>
      <c r="EL15" s="1" t="s">
        <v>208</v>
      </c>
      <c r="EM15" s="1" t="s">
        <v>209</v>
      </c>
      <c r="EN15" s="1" t="s">
        <v>210</v>
      </c>
      <c r="EO15" s="1" t="s">
        <v>211</v>
      </c>
      <c r="EP15" s="1" t="s">
        <v>212</v>
      </c>
      <c r="EQ15" s="1" t="s">
        <v>213</v>
      </c>
      <c r="ER15" s="1" t="s">
        <v>214</v>
      </c>
      <c r="ES15" s="1" t="s">
        <v>215</v>
      </c>
      <c r="ET15" s="1" t="s">
        <v>216</v>
      </c>
      <c r="EU15" s="1" t="s">
        <v>217</v>
      </c>
      <c r="EV15" s="1" t="s">
        <v>218</v>
      </c>
      <c r="EW15" s="1" t="s">
        <v>219</v>
      </c>
      <c r="EX15" s="1" t="s">
        <v>220</v>
      </c>
      <c r="EY15" s="1" t="s">
        <v>221</v>
      </c>
      <c r="EZ15" s="1" t="s">
        <v>222</v>
      </c>
      <c r="FA15" s="1" t="s">
        <v>223</v>
      </c>
      <c r="FB15" s="1" t="s">
        <v>224</v>
      </c>
      <c r="FC15" s="1" t="s">
        <v>225</v>
      </c>
      <c r="FD15" s="1" t="s">
        <v>226</v>
      </c>
      <c r="FE15" s="1" t="s">
        <v>227</v>
      </c>
      <c r="FF15" s="1" t="s">
        <v>228</v>
      </c>
      <c r="FG15" s="1" t="s">
        <v>229</v>
      </c>
      <c r="FH15" s="1" t="s">
        <v>230</v>
      </c>
      <c r="FI15" s="1" t="s">
        <v>231</v>
      </c>
      <c r="FJ15" s="1" t="s">
        <v>232</v>
      </c>
      <c r="FK15" s="1" t="s">
        <v>233</v>
      </c>
      <c r="FL15" s="1" t="s">
        <v>234</v>
      </c>
      <c r="FM15" s="1" t="s">
        <v>235</v>
      </c>
      <c r="FN15" s="1" t="s">
        <v>236</v>
      </c>
    </row>
    <row r="16">
      <c r="B16" s="1" t="s">
        <v>237</v>
      </c>
      <c r="C16" s="1" t="s">
        <v>237</v>
      </c>
      <c r="H16" s="1" t="s">
        <v>237</v>
      </c>
      <c r="I16" s="1" t="s">
        <v>238</v>
      </c>
      <c r="J16" s="1" t="s">
        <v>239</v>
      </c>
      <c r="K16" s="1" t="s">
        <v>240</v>
      </c>
      <c r="L16" s="1" t="s">
        <v>240</v>
      </c>
      <c r="M16" s="1" t="s">
        <v>144</v>
      </c>
      <c r="N16" s="1" t="s">
        <v>144</v>
      </c>
      <c r="O16" s="1" t="s">
        <v>238</v>
      </c>
      <c r="P16" s="1" t="s">
        <v>238</v>
      </c>
      <c r="Q16" s="1" t="s">
        <v>238</v>
      </c>
      <c r="R16" s="1" t="s">
        <v>238</v>
      </c>
      <c r="S16" s="1" t="s">
        <v>241</v>
      </c>
      <c r="T16" s="1" t="s">
        <v>242</v>
      </c>
      <c r="U16" s="1" t="s">
        <v>242</v>
      </c>
      <c r="V16" s="1" t="s">
        <v>243</v>
      </c>
      <c r="W16" s="1" t="s">
        <v>244</v>
      </c>
      <c r="X16" s="1" t="s">
        <v>243</v>
      </c>
      <c r="Y16" s="1" t="s">
        <v>243</v>
      </c>
      <c r="Z16" s="1" t="s">
        <v>243</v>
      </c>
      <c r="AA16" s="1" t="s">
        <v>241</v>
      </c>
      <c r="AB16" s="1" t="s">
        <v>241</v>
      </c>
      <c r="AC16" s="1" t="s">
        <v>241</v>
      </c>
      <c r="AD16" s="1" t="s">
        <v>241</v>
      </c>
      <c r="AE16" s="1" t="s">
        <v>245</v>
      </c>
      <c r="AF16" s="1" t="s">
        <v>244</v>
      </c>
      <c r="AH16" s="1" t="s">
        <v>244</v>
      </c>
      <c r="AI16" s="1" t="s">
        <v>245</v>
      </c>
      <c r="AO16" s="1" t="s">
        <v>239</v>
      </c>
      <c r="AU16" s="1" t="s">
        <v>239</v>
      </c>
      <c r="AV16" s="1" t="s">
        <v>239</v>
      </c>
      <c r="AW16" s="1" t="s">
        <v>239</v>
      </c>
      <c r="AY16" s="1" t="s">
        <v>246</v>
      </c>
      <c r="BH16" s="1" t="s">
        <v>239</v>
      </c>
      <c r="BI16" s="1" t="s">
        <v>239</v>
      </c>
      <c r="BK16" s="1" t="s">
        <v>247</v>
      </c>
      <c r="BL16" s="1" t="s">
        <v>248</v>
      </c>
      <c r="BO16" s="1" t="s">
        <v>238</v>
      </c>
      <c r="BP16" s="1" t="s">
        <v>237</v>
      </c>
      <c r="BQ16" s="1" t="s">
        <v>240</v>
      </c>
      <c r="BR16" s="1" t="s">
        <v>240</v>
      </c>
      <c r="BS16" s="1" t="s">
        <v>249</v>
      </c>
      <c r="BT16" s="1" t="s">
        <v>249</v>
      </c>
      <c r="BU16" s="1" t="s">
        <v>240</v>
      </c>
      <c r="BV16" s="1" t="s">
        <v>249</v>
      </c>
      <c r="BW16" s="1" t="s">
        <v>245</v>
      </c>
      <c r="BX16" s="1" t="s">
        <v>243</v>
      </c>
      <c r="BY16" s="1" t="s">
        <v>243</v>
      </c>
      <c r="BZ16" s="1" t="s">
        <v>242</v>
      </c>
      <c r="CA16" s="1" t="s">
        <v>242</v>
      </c>
      <c r="CB16" s="1" t="s">
        <v>242</v>
      </c>
      <c r="CC16" s="1" t="s">
        <v>242</v>
      </c>
      <c r="CD16" s="1" t="s">
        <v>242</v>
      </c>
      <c r="CE16" s="1" t="s">
        <v>250</v>
      </c>
      <c r="CF16" s="1" t="s">
        <v>239</v>
      </c>
      <c r="CG16" s="1" t="s">
        <v>239</v>
      </c>
      <c r="CH16" s="1" t="s">
        <v>239</v>
      </c>
      <c r="CM16" s="1" t="s">
        <v>239</v>
      </c>
      <c r="CP16" s="1" t="s">
        <v>242</v>
      </c>
      <c r="CQ16" s="1" t="s">
        <v>242</v>
      </c>
      <c r="CR16" s="1" t="s">
        <v>242</v>
      </c>
      <c r="CS16" s="1" t="s">
        <v>242</v>
      </c>
      <c r="CT16" s="1" t="s">
        <v>242</v>
      </c>
      <c r="CU16" s="1" t="s">
        <v>239</v>
      </c>
      <c r="CV16" s="1" t="s">
        <v>239</v>
      </c>
      <c r="CW16" s="1" t="s">
        <v>239</v>
      </c>
      <c r="CX16" s="1" t="s">
        <v>237</v>
      </c>
      <c r="DA16" s="1" t="s">
        <v>251</v>
      </c>
      <c r="DB16" s="1" t="s">
        <v>251</v>
      </c>
      <c r="DD16" s="1" t="s">
        <v>237</v>
      </c>
      <c r="DE16" s="1" t="s">
        <v>252</v>
      </c>
      <c r="DG16" s="1" t="s">
        <v>237</v>
      </c>
      <c r="DH16" s="1" t="s">
        <v>237</v>
      </c>
      <c r="DJ16" s="1" t="s">
        <v>253</v>
      </c>
      <c r="DK16" s="1" t="s">
        <v>254</v>
      </c>
      <c r="DL16" s="1" t="s">
        <v>253</v>
      </c>
      <c r="DM16" s="1" t="s">
        <v>254</v>
      </c>
      <c r="DN16" s="1" t="s">
        <v>253</v>
      </c>
      <c r="DO16" s="1" t="s">
        <v>254</v>
      </c>
      <c r="DP16" s="1" t="s">
        <v>244</v>
      </c>
      <c r="DQ16" s="1" t="s">
        <v>244</v>
      </c>
      <c r="DR16" s="1" t="s">
        <v>239</v>
      </c>
      <c r="DS16" s="1" t="s">
        <v>255</v>
      </c>
      <c r="DT16" s="1" t="s">
        <v>239</v>
      </c>
      <c r="DV16" s="1" t="s">
        <v>240</v>
      </c>
      <c r="DW16" s="1" t="s">
        <v>256</v>
      </c>
      <c r="DX16" s="1" t="s">
        <v>240</v>
      </c>
      <c r="DZ16" s="1" t="s">
        <v>249</v>
      </c>
      <c r="EA16" s="1" t="s">
        <v>257</v>
      </c>
      <c r="EB16" s="1" t="s">
        <v>249</v>
      </c>
      <c r="EG16" s="1" t="s">
        <v>244</v>
      </c>
      <c r="EH16" s="1" t="s">
        <v>244</v>
      </c>
      <c r="EI16" s="1" t="s">
        <v>253</v>
      </c>
      <c r="EJ16" s="1" t="s">
        <v>254</v>
      </c>
      <c r="EK16" s="1" t="s">
        <v>254</v>
      </c>
      <c r="EO16" s="1" t="s">
        <v>254</v>
      </c>
      <c r="ES16" s="1" t="s">
        <v>240</v>
      </c>
      <c r="ET16" s="1" t="s">
        <v>240</v>
      </c>
      <c r="EU16" s="1" t="s">
        <v>249</v>
      </c>
      <c r="EV16" s="1" t="s">
        <v>249</v>
      </c>
      <c r="EW16" s="1" t="s">
        <v>258</v>
      </c>
      <c r="EX16" s="1" t="s">
        <v>258</v>
      </c>
      <c r="EZ16" s="1" t="s">
        <v>245</v>
      </c>
      <c r="FA16" s="1" t="s">
        <v>245</v>
      </c>
      <c r="FB16" s="1" t="s">
        <v>242</v>
      </c>
      <c r="FC16" s="1" t="s">
        <v>242</v>
      </c>
      <c r="FD16" s="1" t="s">
        <v>242</v>
      </c>
      <c r="FE16" s="1" t="s">
        <v>242</v>
      </c>
      <c r="FF16" s="1" t="s">
        <v>242</v>
      </c>
      <c r="FG16" s="1" t="s">
        <v>244</v>
      </c>
      <c r="FH16" s="1" t="s">
        <v>244</v>
      </c>
      <c r="FI16" s="1" t="s">
        <v>244</v>
      </c>
      <c r="FJ16" s="1" t="s">
        <v>242</v>
      </c>
      <c r="FK16" s="1" t="s">
        <v>240</v>
      </c>
      <c r="FL16" s="1" t="s">
        <v>249</v>
      </c>
      <c r="FM16" s="1" t="s">
        <v>244</v>
      </c>
      <c r="FN16" s="1" t="s">
        <v>244</v>
      </c>
    </row>
    <row r="17">
      <c r="A17" s="1">
        <v>1.0</v>
      </c>
      <c r="B17" s="1">
        <v>1.6072841505E9</v>
      </c>
      <c r="C17" s="1">
        <v>0.0</v>
      </c>
      <c r="D17" s="1" t="s">
        <v>259</v>
      </c>
      <c r="E17" s="1" t="s">
        <v>260</v>
      </c>
      <c r="F17" s="1" t="s">
        <v>261</v>
      </c>
      <c r="G17" s="1" t="s">
        <v>262</v>
      </c>
      <c r="H17" s="1">
        <v>1.60728414275E9</v>
      </c>
      <c r="I17" s="1">
        <f t="shared" ref="I17:I38" si="1">BW17*AG17*(BS17-BT17)/(100*BL17*(1000-AG17*BS17))</f>
        <v>-0.001685366376</v>
      </c>
      <c r="J17" s="1">
        <f t="shared" ref="J17:J38" si="2">BW17*AG17*(BR17-BQ17*(1000-AG17*BT17)/(1000-AG17*BS17))/(100*BL17)</f>
        <v>0.6223001885</v>
      </c>
      <c r="K17" s="1">
        <f t="shared" ref="K17:K38" si="3">BQ17 - IF(AG17&gt;1, J17*BL17*100/(AI17*CE17), 0)</f>
        <v>400.1586</v>
      </c>
      <c r="L17" s="1">
        <f t="shared" ref="L17:L38" si="4">((R17-I17/2)*K17-J17)/(R17+I17/2)</f>
        <v>398.8613234</v>
      </c>
      <c r="M17" s="1">
        <f t="shared" ref="M17:M38" si="5">L17*(BX17+BY17)/1000</f>
        <v>40.79281164</v>
      </c>
      <c r="N17" s="1">
        <f t="shared" ref="N17:N38" si="6">(BQ17 - IF(AG17&gt;1, J17*BL17*100/(AI17*CE17), 0))*(BX17+BY17)/1000</f>
        <v>40.92548823</v>
      </c>
      <c r="O17" s="1">
        <f t="shared" ref="O17:O38" si="7">2/((1/Q17-1/P17)+SIGN(Q17)*SQRT((1/Q17-1/P17)*(1/Q17-1/P17) + 4*BM17/((BM17+1)*(BM17+1))*(2*1/Q17*1/P17-1/P17*1/P17)))</f>
        <v>-0.06229715976</v>
      </c>
      <c r="P17" s="1">
        <f t="shared" ref="P17:P38" si="8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2.96664738</v>
      </c>
      <c r="Q17" s="1">
        <f t="shared" ref="Q17:Q38" si="9">I17*(1000-(1000*0.61365*exp(17.502*U17/(240.97+U17))/(BX17+BY17)+BS17)/2)/(1000*0.61365*exp(17.502*U17/(240.97+U17))/(BX17+BY17)-BS17)</f>
        <v>-0.06303321126</v>
      </c>
      <c r="R17" s="1">
        <f t="shared" ref="R17:R38" si="10">1/((BM17+1)/(O17/1.6)+1/(P17/1.37)) + BM17/((BM17+1)/(O17/1.6) + BM17/(P17/1.37))</f>
        <v>-0.03932890535</v>
      </c>
      <c r="S17" s="1">
        <f t="shared" ref="S17:S38" si="11">(BI17*BK17)</f>
        <v>231.290049</v>
      </c>
      <c r="T17" s="1">
        <f t="shared" ref="T17:T38" si="12">(BZ17+(S17+2*0.95*0.0000000567*(((BZ17+$B$7)+273)^4-(BZ17+273)^4)-44100*I17)/(1.84*29.3*P17+8*0.95*0.0000000567*(BZ17+273)^3))</f>
        <v>39.1055493</v>
      </c>
      <c r="U17" s="1">
        <f t="shared" ref="U17:U38" si="13">($C$7*CA17+$D$7*CB17+$E$7*T17)</f>
        <v>38.22918</v>
      </c>
      <c r="V17" s="1">
        <f t="shared" ref="V17:V38" si="14">0.61365*exp(17.502*U17/(240.97+U17))</f>
        <v>6.740406874</v>
      </c>
      <c r="W17" s="1">
        <f t="shared" ref="W17:W38" si="15">(X17/Y17*100)</f>
        <v>64.64616385</v>
      </c>
      <c r="X17" s="1">
        <f t="shared" ref="X17:X38" si="16">BS17*(BX17+BY17)/1000</f>
        <v>4.151464305</v>
      </c>
      <c r="Y17" s="1">
        <f t="shared" ref="Y17:Y38" si="17">0.61365*exp(17.502*BZ17/(240.97+BZ17))</f>
        <v>6.421826226</v>
      </c>
      <c r="Z17" s="1">
        <f t="shared" ref="Z17:Z38" si="18">(V17-BS17*(BX17+BY17)/1000)</f>
        <v>2.58894257</v>
      </c>
      <c r="AA17" s="1">
        <f t="shared" ref="AA17:AA38" si="19">(-I17*44100)</f>
        <v>74.32465719</v>
      </c>
      <c r="AB17" s="1">
        <f t="shared" ref="AB17:AB38" si="20">2*29.3*P17*0.92*(BZ17-U17)</f>
        <v>-142.6736642</v>
      </c>
      <c r="AC17" s="1">
        <f t="shared" ref="AC17:AC38" si="21">2*0.95*0.0000000567*(((BZ17+$B$7)+273)^4-(U17+273)^4)</f>
        <v>-11.5388463</v>
      </c>
      <c r="AD17" s="1">
        <f t="shared" ref="AD17:AD38" si="22">S17+AC17+AA17+AB17</f>
        <v>151.4021956</v>
      </c>
      <c r="AE17" s="1">
        <v>9.0</v>
      </c>
      <c r="AF17" s="1">
        <v>2.0</v>
      </c>
      <c r="AG17" s="1">
        <f t="shared" ref="AG17:AG38" si="23">IF(AE17*$H$13&gt;=AI17,1,(AI17/(AI17-AE17*$H$13)))</f>
        <v>1</v>
      </c>
      <c r="AH17" s="1">
        <f t="shared" ref="AH17:AH38" si="24">(AG17-1)*100</f>
        <v>0</v>
      </c>
      <c r="AI17" s="1">
        <f t="shared" ref="AI17:AI38" si="25">MAX(0,($B$13+$C$13*CE17)/(1+$D$13*CE17)*BX17/(BZ17+273)*$E$13)</f>
        <v>52205.63531</v>
      </c>
      <c r="AJ17" s="1" t="s">
        <v>263</v>
      </c>
      <c r="AK17" s="1">
        <v>715.476923076923</v>
      </c>
      <c r="AL17" s="1">
        <v>3262.08</v>
      </c>
      <c r="AM17" s="1">
        <f t="shared" ref="AM17:AM38" si="26">AL17-AK17</f>
        <v>2546.603077</v>
      </c>
      <c r="AN17" s="1">
        <f t="shared" ref="AN17:AN38" si="27">AM17/AL17</f>
        <v>0.7806684928</v>
      </c>
      <c r="AO17" s="1">
        <v>-0.577747479816223</v>
      </c>
      <c r="AP17" s="1" t="s">
        <v>264</v>
      </c>
      <c r="AQ17" s="1">
        <v>636.823038461539</v>
      </c>
      <c r="AR17" s="1">
        <v>693.73</v>
      </c>
      <c r="AS17" s="1">
        <f t="shared" ref="AS17:AS38" si="28">1-AQ17/AR17</f>
        <v>0.08203041751</v>
      </c>
      <c r="AT17" s="1">
        <v>0.5</v>
      </c>
      <c r="AU17" s="1">
        <f t="shared" ref="AU17:AU38" si="29">BI17</f>
        <v>1180.177462</v>
      </c>
      <c r="AV17" s="1">
        <f t="shared" ref="AV17:AV38" si="30">J17</f>
        <v>0.6223001885</v>
      </c>
      <c r="AW17" s="1">
        <f t="shared" ref="AW17:AW38" si="31">AS17*AT17*AU17</f>
        <v>48.40522497</v>
      </c>
      <c r="AX17" s="1">
        <f t="shared" ref="AX17:AX38" si="32">BC17/AR17</f>
        <v>0.2830207718</v>
      </c>
      <c r="AY17" s="1">
        <f t="shared" ref="AY17:AY38" si="33">(AV17-AO17)/AU17</f>
        <v>0.001016836626</v>
      </c>
      <c r="AZ17" s="1">
        <f t="shared" ref="AZ17:AZ38" si="34">(AL17-AR17)/AR17</f>
        <v>3.702232857</v>
      </c>
      <c r="BA17" s="1" t="s">
        <v>265</v>
      </c>
      <c r="BB17" s="1">
        <v>497.39</v>
      </c>
      <c r="BC17" s="1">
        <f t="shared" ref="BC17:BC38" si="35">AR17-BB17</f>
        <v>196.34</v>
      </c>
      <c r="BD17" s="1">
        <f t="shared" ref="BD17:BD38" si="36">(AR17-AQ17)/(AR17-BB17)</f>
        <v>0.2898388588</v>
      </c>
      <c r="BE17" s="1">
        <f t="shared" ref="BE17:BE38" si="37">(AL17-AR17)/(AL17-BB17)</f>
        <v>0.9289829963</v>
      </c>
      <c r="BF17" s="1">
        <f t="shared" ref="BF17:BF38" si="38">(AR17-AQ17)/(AR17-AK17)</f>
        <v>-2.616782215</v>
      </c>
      <c r="BG17" s="1">
        <f t="shared" ref="BG17:BG38" si="39">(AL17-AR17)/(AL17-AK17)</f>
        <v>1.008539581</v>
      </c>
      <c r="BH17" s="1">
        <f t="shared" ref="BH17:BH38" si="40">$B$11*CF17+$C$11*CG17+$F$11*CH17*(1-CK17)</f>
        <v>1399.990667</v>
      </c>
      <c r="BI17" s="1">
        <f t="shared" ref="BI17:BI38" si="41">BH17*BJ17</f>
        <v>1180.177462</v>
      </c>
      <c r="BJ17" s="1">
        <f t="shared" ref="BJ17:BJ38" si="42">($B$11*$D$9+$C$11*$D$9+$F$11*((CU17+CM17)/MAX(CU17+CM17+CV17, 0.1)*$I$9+CV17/MAX(CU17+CM17+CV17, 0.1)*$J$9))/($B$11+$C$11+$F$11)</f>
        <v>0.8429895213</v>
      </c>
      <c r="BK17" s="1">
        <f t="shared" ref="BK17:BK38" si="43">($B$11*$K$9+$C$11*$K$9+$F$11*((CU17+CM17)/MAX(CU17+CM17+CV17, 0.1)*$P$9+CV17/MAX(CU17+CM17+CV17, 0.1)*$Q$9))/($B$11+$C$11+$F$11)</f>
        <v>0.1959790425</v>
      </c>
      <c r="BL17" s="1">
        <v>6.0</v>
      </c>
      <c r="BM17" s="1">
        <v>0.5</v>
      </c>
      <c r="BN17" s="1" t="s">
        <v>266</v>
      </c>
      <c r="BO17" s="1">
        <v>2.0</v>
      </c>
      <c r="BP17" s="1">
        <v>1.60728414275E9</v>
      </c>
      <c r="BQ17" s="1">
        <v>400.1586</v>
      </c>
      <c r="BR17" s="1">
        <v>400.096066666667</v>
      </c>
      <c r="BS17" s="1">
        <v>40.59192</v>
      </c>
      <c r="BT17" s="1">
        <v>42.53217</v>
      </c>
      <c r="BU17" s="1">
        <v>398.104133333333</v>
      </c>
      <c r="BV17" s="1">
        <v>40.59828</v>
      </c>
      <c r="BW17" s="1">
        <v>500.024466666667</v>
      </c>
      <c r="BX17" s="1">
        <v>102.1731</v>
      </c>
      <c r="BY17" s="1">
        <v>0.100069256666667</v>
      </c>
      <c r="BZ17" s="1">
        <v>37.3371233333333</v>
      </c>
      <c r="CA17" s="1">
        <v>38.22918</v>
      </c>
      <c r="CB17" s="1">
        <v>999.9</v>
      </c>
      <c r="CC17" s="1">
        <v>0.0</v>
      </c>
      <c r="CD17" s="1">
        <v>0.0</v>
      </c>
      <c r="CE17" s="1">
        <v>9995.80166666667</v>
      </c>
      <c r="CF17" s="1">
        <v>0.0</v>
      </c>
      <c r="CG17" s="1">
        <v>424.9493</v>
      </c>
      <c r="CH17" s="1">
        <v>1399.99066666667</v>
      </c>
      <c r="CI17" s="1">
        <v>0.899993</v>
      </c>
      <c r="CJ17" s="1">
        <v>0.100007</v>
      </c>
      <c r="CK17" s="1">
        <v>0.0</v>
      </c>
      <c r="CL17" s="1">
        <v>636.798833333333</v>
      </c>
      <c r="CM17" s="1">
        <v>4.99938</v>
      </c>
      <c r="CN17" s="1">
        <v>9208.163</v>
      </c>
      <c r="CO17" s="1">
        <v>11164.25</v>
      </c>
      <c r="CP17" s="1">
        <v>48.083</v>
      </c>
      <c r="CQ17" s="1">
        <v>49.9916</v>
      </c>
      <c r="CR17" s="1">
        <v>48.8078666666666</v>
      </c>
      <c r="CS17" s="1">
        <v>49.875</v>
      </c>
      <c r="CT17" s="1">
        <v>50.3037333333333</v>
      </c>
      <c r="CU17" s="1">
        <v>1255.48066666667</v>
      </c>
      <c r="CV17" s="1">
        <v>139.51</v>
      </c>
      <c r="CW17" s="1">
        <v>0.0</v>
      </c>
      <c r="CX17" s="1">
        <v>1.6072841611E9</v>
      </c>
      <c r="CY17" s="1">
        <v>0.0</v>
      </c>
      <c r="CZ17" s="1">
        <v>636.823038461539</v>
      </c>
      <c r="DA17" s="1">
        <v>-3.56632476786004</v>
      </c>
      <c r="DB17" s="1">
        <v>-58.5494017197329</v>
      </c>
      <c r="DC17" s="1">
        <v>9208.07653846154</v>
      </c>
      <c r="DD17" s="1">
        <v>15.0</v>
      </c>
      <c r="DE17" s="1">
        <v>1.6072840065E9</v>
      </c>
      <c r="DF17" s="1" t="s">
        <v>267</v>
      </c>
      <c r="DG17" s="1">
        <v>1.607283998E9</v>
      </c>
      <c r="DH17" s="1">
        <v>1.6072840065E9</v>
      </c>
      <c r="DI17" s="1">
        <v>1.0</v>
      </c>
      <c r="DJ17" s="1">
        <v>-2.183</v>
      </c>
      <c r="DK17" s="1">
        <v>0.084</v>
      </c>
      <c r="DL17" s="1">
        <v>2.054</v>
      </c>
      <c r="DM17" s="1">
        <v>-0.006</v>
      </c>
      <c r="DN17" s="1">
        <v>401.0</v>
      </c>
      <c r="DO17" s="1">
        <v>15.0</v>
      </c>
      <c r="DP17" s="1">
        <v>0.23</v>
      </c>
      <c r="DQ17" s="1">
        <v>0.02</v>
      </c>
      <c r="DR17" s="1">
        <v>0.623069137925107</v>
      </c>
      <c r="DS17" s="1">
        <v>0.074315342501232</v>
      </c>
      <c r="DT17" s="1">
        <v>0.0184485171626409</v>
      </c>
      <c r="DU17" s="1">
        <v>1.0</v>
      </c>
      <c r="DV17" s="1">
        <v>0.0620875548387097</v>
      </c>
      <c r="DW17" s="1">
        <v>-0.132700108064516</v>
      </c>
      <c r="DX17" s="1">
        <v>0.0224111387290085</v>
      </c>
      <c r="DY17" s="1">
        <v>1.0</v>
      </c>
      <c r="DZ17" s="1">
        <v>-1.94209483870968</v>
      </c>
      <c r="EA17" s="1">
        <v>0.117006774193555</v>
      </c>
      <c r="EB17" s="1">
        <v>0.00955891540310211</v>
      </c>
      <c r="EC17" s="1">
        <v>1.0</v>
      </c>
      <c r="ED17" s="1">
        <v>3.0</v>
      </c>
      <c r="EE17" s="1">
        <v>3.0</v>
      </c>
      <c r="EF17" s="1" t="s">
        <v>268</v>
      </c>
      <c r="EG17" s="1">
        <v>100.0</v>
      </c>
      <c r="EH17" s="1">
        <v>100.0</v>
      </c>
      <c r="EI17" s="1">
        <v>2.055</v>
      </c>
      <c r="EJ17" s="1">
        <v>-0.0063</v>
      </c>
      <c r="EK17" s="1">
        <v>2.05438095238082</v>
      </c>
      <c r="EL17" s="1">
        <v>0.0</v>
      </c>
      <c r="EM17" s="1">
        <v>0.0</v>
      </c>
      <c r="EN17" s="1">
        <v>0.0</v>
      </c>
      <c r="EO17" s="1">
        <v>-0.00635499999999567</v>
      </c>
      <c r="EP17" s="1">
        <v>0.0</v>
      </c>
      <c r="EQ17" s="1">
        <v>0.0</v>
      </c>
      <c r="ER17" s="1">
        <v>0.0</v>
      </c>
      <c r="ES17" s="1">
        <v>-1.0</v>
      </c>
      <c r="ET17" s="1">
        <v>-1.0</v>
      </c>
      <c r="EU17" s="1">
        <v>-1.0</v>
      </c>
      <c r="EV17" s="1">
        <v>-1.0</v>
      </c>
      <c r="EW17" s="1">
        <v>2.5</v>
      </c>
      <c r="EX17" s="1">
        <v>2.4</v>
      </c>
      <c r="EY17" s="1">
        <v>2.0</v>
      </c>
      <c r="EZ17" s="1">
        <v>470.827</v>
      </c>
      <c r="FA17" s="1">
        <v>572.384</v>
      </c>
      <c r="FB17" s="1">
        <v>35.7083</v>
      </c>
      <c r="FC17" s="1">
        <v>32.922</v>
      </c>
      <c r="FD17" s="1">
        <v>30.0007</v>
      </c>
      <c r="FE17" s="1">
        <v>32.4424</v>
      </c>
      <c r="FF17" s="1">
        <v>32.4486</v>
      </c>
      <c r="FG17" s="1">
        <v>19.5441</v>
      </c>
      <c r="FH17" s="1">
        <v>0.0</v>
      </c>
      <c r="FI17" s="1">
        <v>100.0</v>
      </c>
      <c r="FJ17" s="1">
        <v>-999.9</v>
      </c>
      <c r="FK17" s="1">
        <v>400.0</v>
      </c>
      <c r="FL17" s="1">
        <v>61.4183</v>
      </c>
      <c r="FM17" s="1">
        <v>101.392</v>
      </c>
      <c r="FN17" s="1">
        <v>100.494</v>
      </c>
    </row>
    <row r="18">
      <c r="A18" s="1">
        <v>2.0</v>
      </c>
      <c r="B18" s="1">
        <v>1.607284417E9</v>
      </c>
      <c r="C18" s="1">
        <v>266.5</v>
      </c>
      <c r="D18" s="1" t="s">
        <v>269</v>
      </c>
      <c r="E18" s="1" t="s">
        <v>270</v>
      </c>
      <c r="F18" s="1" t="s">
        <v>261</v>
      </c>
      <c r="G18" s="1" t="s">
        <v>262</v>
      </c>
      <c r="H18" s="1">
        <v>1.60728440925E9</v>
      </c>
      <c r="I18" s="1">
        <f t="shared" si="1"/>
        <v>-0.0008677776007</v>
      </c>
      <c r="J18" s="1">
        <f t="shared" si="2"/>
        <v>1.143838649</v>
      </c>
      <c r="K18" s="1">
        <f t="shared" si="3"/>
        <v>399.1918</v>
      </c>
      <c r="L18" s="1">
        <f t="shared" si="4"/>
        <v>434.3240407</v>
      </c>
      <c r="M18" s="1">
        <f t="shared" si="5"/>
        <v>44.42381478</v>
      </c>
      <c r="N18" s="1">
        <f t="shared" si="6"/>
        <v>40.83039603</v>
      </c>
      <c r="O18" s="1">
        <f t="shared" si="7"/>
        <v>-0.0354201374</v>
      </c>
      <c r="P18" s="1">
        <f t="shared" si="8"/>
        <v>2.967987955</v>
      </c>
      <c r="Q18" s="1">
        <f t="shared" si="9"/>
        <v>-0.03565666829</v>
      </c>
      <c r="R18" s="1">
        <f t="shared" si="10"/>
        <v>-0.02226403568</v>
      </c>
      <c r="S18" s="1">
        <f t="shared" si="11"/>
        <v>231.2897914</v>
      </c>
      <c r="T18" s="1">
        <f t="shared" si="12"/>
        <v>39.30701242</v>
      </c>
      <c r="U18" s="1">
        <f t="shared" si="13"/>
        <v>38.28307</v>
      </c>
      <c r="V18" s="1">
        <f t="shared" si="14"/>
        <v>6.760084197</v>
      </c>
      <c r="W18" s="1">
        <f t="shared" si="15"/>
        <v>67.10365505</v>
      </c>
      <c r="X18" s="1">
        <f t="shared" si="16"/>
        <v>4.40671101</v>
      </c>
      <c r="Y18" s="1">
        <f t="shared" si="17"/>
        <v>6.567020838</v>
      </c>
      <c r="Z18" s="1">
        <f t="shared" si="18"/>
        <v>2.353373187</v>
      </c>
      <c r="AA18" s="1">
        <f t="shared" si="19"/>
        <v>38.26899219</v>
      </c>
      <c r="AB18" s="1">
        <f t="shared" si="20"/>
        <v>-85.56276978</v>
      </c>
      <c r="AC18" s="1">
        <f t="shared" si="21"/>
        <v>-6.932361176</v>
      </c>
      <c r="AD18" s="1">
        <f t="shared" si="22"/>
        <v>177.0636527</v>
      </c>
      <c r="AE18" s="1">
        <v>0.0</v>
      </c>
      <c r="AF18" s="1">
        <v>0.0</v>
      </c>
      <c r="AG18" s="1">
        <f t="shared" si="23"/>
        <v>1</v>
      </c>
      <c r="AH18" s="1">
        <f t="shared" si="24"/>
        <v>0</v>
      </c>
      <c r="AI18" s="1">
        <f t="shared" si="25"/>
        <v>52174.72932</v>
      </c>
      <c r="AJ18" s="1" t="s">
        <v>263</v>
      </c>
      <c r="AK18" s="1">
        <v>715.476923076923</v>
      </c>
      <c r="AL18" s="1">
        <v>3262.08</v>
      </c>
      <c r="AM18" s="1">
        <f t="shared" si="26"/>
        <v>2546.603077</v>
      </c>
      <c r="AN18" s="1">
        <f t="shared" si="27"/>
        <v>0.7806684928</v>
      </c>
      <c r="AO18" s="1">
        <v>-0.577747479816223</v>
      </c>
      <c r="AP18" s="1" t="s">
        <v>271</v>
      </c>
      <c r="AQ18" s="1">
        <v>637.559807692308</v>
      </c>
      <c r="AR18" s="1">
        <v>700.87</v>
      </c>
      <c r="AS18" s="1">
        <f t="shared" si="28"/>
        <v>0.09033086351</v>
      </c>
      <c r="AT18" s="1">
        <v>0.5</v>
      </c>
      <c r="AU18" s="1">
        <f t="shared" si="29"/>
        <v>1180.184122</v>
      </c>
      <c r="AV18" s="1">
        <f t="shared" si="30"/>
        <v>1.143838649</v>
      </c>
      <c r="AW18" s="1">
        <f t="shared" si="31"/>
        <v>53.30352541</v>
      </c>
      <c r="AX18" s="1">
        <f t="shared" si="32"/>
        <v>0.2824774923</v>
      </c>
      <c r="AY18" s="1">
        <f t="shared" si="33"/>
        <v>0.00145874368</v>
      </c>
      <c r="AZ18" s="1">
        <f t="shared" si="34"/>
        <v>3.654329619</v>
      </c>
      <c r="BA18" s="1" t="s">
        <v>272</v>
      </c>
      <c r="BB18" s="1">
        <v>502.89</v>
      </c>
      <c r="BC18" s="1">
        <f t="shared" si="35"/>
        <v>197.98</v>
      </c>
      <c r="BD18" s="1">
        <f t="shared" si="36"/>
        <v>0.3197807471</v>
      </c>
      <c r="BE18" s="1">
        <f t="shared" si="37"/>
        <v>0.928247058</v>
      </c>
      <c r="BF18" s="1">
        <f t="shared" si="38"/>
        <v>-4.334259308</v>
      </c>
      <c r="BG18" s="1">
        <f t="shared" si="39"/>
        <v>1.005735846</v>
      </c>
      <c r="BH18" s="1">
        <f t="shared" si="40"/>
        <v>1399.999667</v>
      </c>
      <c r="BI18" s="1">
        <f t="shared" si="41"/>
        <v>1180.184122</v>
      </c>
      <c r="BJ18" s="1">
        <f t="shared" si="42"/>
        <v>0.8429888592</v>
      </c>
      <c r="BK18" s="1">
        <f t="shared" si="43"/>
        <v>0.1959777184</v>
      </c>
      <c r="BL18" s="1">
        <v>6.0</v>
      </c>
      <c r="BM18" s="1">
        <v>0.5</v>
      </c>
      <c r="BN18" s="1" t="s">
        <v>266</v>
      </c>
      <c r="BO18" s="1">
        <v>2.0</v>
      </c>
      <c r="BP18" s="1">
        <v>1.60728440925E9</v>
      </c>
      <c r="BQ18" s="1">
        <v>399.1918</v>
      </c>
      <c r="BR18" s="1">
        <v>400.1487</v>
      </c>
      <c r="BS18" s="1">
        <v>43.08366</v>
      </c>
      <c r="BT18" s="1">
        <v>44.0801133333333</v>
      </c>
      <c r="BU18" s="1">
        <v>397.137366666667</v>
      </c>
      <c r="BV18" s="1">
        <v>43.0900066666667</v>
      </c>
      <c r="BW18" s="1">
        <v>500.0077</v>
      </c>
      <c r="BX18" s="1">
        <v>102.182666666667</v>
      </c>
      <c r="BY18" s="1">
        <v>0.0999854966666667</v>
      </c>
      <c r="BZ18" s="1">
        <v>37.7483366666667</v>
      </c>
      <c r="CA18" s="1">
        <v>38.28307</v>
      </c>
      <c r="CB18" s="1">
        <v>999.9</v>
      </c>
      <c r="CC18" s="1">
        <v>0.0</v>
      </c>
      <c r="CD18" s="1">
        <v>0.0</v>
      </c>
      <c r="CE18" s="1">
        <v>10002.4566666667</v>
      </c>
      <c r="CF18" s="1">
        <v>0.0</v>
      </c>
      <c r="CG18" s="1">
        <v>440.171233333333</v>
      </c>
      <c r="CH18" s="1">
        <v>1399.99966666667</v>
      </c>
      <c r="CI18" s="1">
        <v>0.900015</v>
      </c>
      <c r="CJ18" s="1">
        <v>0.0999847</v>
      </c>
      <c r="CK18" s="1">
        <v>0.0</v>
      </c>
      <c r="CL18" s="1">
        <v>637.568833333333</v>
      </c>
      <c r="CM18" s="1">
        <v>4.99938</v>
      </c>
      <c r="CN18" s="1">
        <v>9122.951</v>
      </c>
      <c r="CO18" s="1">
        <v>11164.38</v>
      </c>
      <c r="CP18" s="1">
        <v>47.9958</v>
      </c>
      <c r="CQ18" s="1">
        <v>49.75</v>
      </c>
      <c r="CR18" s="1">
        <v>48.562</v>
      </c>
      <c r="CS18" s="1">
        <v>49.687</v>
      </c>
      <c r="CT18" s="1">
        <v>50.2164</v>
      </c>
      <c r="CU18" s="1">
        <v>1255.51966666667</v>
      </c>
      <c r="CV18" s="1">
        <v>139.48</v>
      </c>
      <c r="CW18" s="1">
        <v>0.0</v>
      </c>
      <c r="CX18" s="1">
        <v>265.299999952316</v>
      </c>
      <c r="CY18" s="1">
        <v>0.0</v>
      </c>
      <c r="CZ18" s="1">
        <v>637.559807692308</v>
      </c>
      <c r="DA18" s="1">
        <v>-4.56741881664396</v>
      </c>
      <c r="DB18" s="1">
        <v>-69.0960683839036</v>
      </c>
      <c r="DC18" s="1">
        <v>9122.94692307692</v>
      </c>
      <c r="DD18" s="1">
        <v>15.0</v>
      </c>
      <c r="DE18" s="1">
        <v>1.6072840065E9</v>
      </c>
      <c r="DF18" s="1" t="s">
        <v>267</v>
      </c>
      <c r="DG18" s="1">
        <v>1.607283998E9</v>
      </c>
      <c r="DH18" s="1">
        <v>1.6072840065E9</v>
      </c>
      <c r="DI18" s="1">
        <v>1.0</v>
      </c>
      <c r="DJ18" s="1">
        <v>-2.183</v>
      </c>
      <c r="DK18" s="1">
        <v>0.084</v>
      </c>
      <c r="DL18" s="1">
        <v>2.054</v>
      </c>
      <c r="DM18" s="1">
        <v>-0.006</v>
      </c>
      <c r="DN18" s="1">
        <v>401.0</v>
      </c>
      <c r="DO18" s="1">
        <v>15.0</v>
      </c>
      <c r="DP18" s="1">
        <v>0.23</v>
      </c>
      <c r="DQ18" s="1">
        <v>0.02</v>
      </c>
      <c r="DR18" s="1">
        <v>1.14427093055696</v>
      </c>
      <c r="DS18" s="1">
        <v>-0.220869578870357</v>
      </c>
      <c r="DT18" s="1">
        <v>0.0217811238003131</v>
      </c>
      <c r="DU18" s="1">
        <v>1.0</v>
      </c>
      <c r="DV18" s="1">
        <v>-0.957442741935484</v>
      </c>
      <c r="DW18" s="1">
        <v>0.336985306451614</v>
      </c>
      <c r="DX18" s="1">
        <v>0.0306940438101152</v>
      </c>
      <c r="DY18" s="1">
        <v>0.0</v>
      </c>
      <c r="DZ18" s="1">
        <v>-0.995432258064516</v>
      </c>
      <c r="EA18" s="1">
        <v>-0.209344064516128</v>
      </c>
      <c r="EB18" s="1">
        <v>0.015659339422824</v>
      </c>
      <c r="EC18" s="1">
        <v>0.0</v>
      </c>
      <c r="ED18" s="1">
        <v>1.0</v>
      </c>
      <c r="EE18" s="1">
        <v>3.0</v>
      </c>
      <c r="EF18" s="1" t="s">
        <v>273</v>
      </c>
      <c r="EG18" s="1">
        <v>100.0</v>
      </c>
      <c r="EH18" s="1">
        <v>100.0</v>
      </c>
      <c r="EI18" s="1">
        <v>2.054</v>
      </c>
      <c r="EJ18" s="1">
        <v>-0.0063</v>
      </c>
      <c r="EK18" s="1">
        <v>2.05438095238082</v>
      </c>
      <c r="EL18" s="1">
        <v>0.0</v>
      </c>
      <c r="EM18" s="1">
        <v>0.0</v>
      </c>
      <c r="EN18" s="1">
        <v>0.0</v>
      </c>
      <c r="EO18" s="1">
        <v>-0.00635499999999567</v>
      </c>
      <c r="EP18" s="1">
        <v>0.0</v>
      </c>
      <c r="EQ18" s="1">
        <v>0.0</v>
      </c>
      <c r="ER18" s="1">
        <v>0.0</v>
      </c>
      <c r="ES18" s="1">
        <v>-1.0</v>
      </c>
      <c r="ET18" s="1">
        <v>-1.0</v>
      </c>
      <c r="EU18" s="1">
        <v>-1.0</v>
      </c>
      <c r="EV18" s="1">
        <v>-1.0</v>
      </c>
      <c r="EW18" s="1">
        <v>7.0</v>
      </c>
      <c r="EX18" s="1">
        <v>6.8</v>
      </c>
      <c r="EY18" s="1">
        <v>2.0</v>
      </c>
      <c r="EZ18" s="1">
        <v>485.902</v>
      </c>
      <c r="FA18" s="1">
        <v>571.508</v>
      </c>
      <c r="FB18" s="1">
        <v>36.3233</v>
      </c>
      <c r="FC18" s="1">
        <v>33.5116</v>
      </c>
      <c r="FD18" s="1">
        <v>30.0005</v>
      </c>
      <c r="FE18" s="1">
        <v>32.9889</v>
      </c>
      <c r="FF18" s="1">
        <v>32.9931</v>
      </c>
      <c r="FG18" s="1">
        <v>19.1868</v>
      </c>
      <c r="FH18" s="1">
        <v>0.0</v>
      </c>
      <c r="FI18" s="1">
        <v>100.0</v>
      </c>
      <c r="FJ18" s="1">
        <v>-999.9</v>
      </c>
      <c r="FK18" s="1">
        <v>400.0</v>
      </c>
      <c r="FL18" s="1">
        <v>46.0527</v>
      </c>
      <c r="FM18" s="1">
        <v>101.278</v>
      </c>
      <c r="FN18" s="1">
        <v>100.396</v>
      </c>
    </row>
    <row r="19">
      <c r="A19" s="1">
        <v>3.0</v>
      </c>
      <c r="B19" s="1">
        <v>1.6072846601E9</v>
      </c>
      <c r="C19" s="1">
        <v>509.599999904633</v>
      </c>
      <c r="D19" s="1" t="s">
        <v>274</v>
      </c>
      <c r="E19" s="1" t="s">
        <v>275</v>
      </c>
      <c r="F19" s="1" t="s">
        <v>276</v>
      </c>
      <c r="G19" s="1" t="s">
        <v>277</v>
      </c>
      <c r="H19" s="1">
        <v>1.6072846521E9</v>
      </c>
      <c r="I19" s="1">
        <f t="shared" si="1"/>
        <v>0.002038289349</v>
      </c>
      <c r="J19" s="1">
        <f t="shared" si="2"/>
        <v>12.02413297</v>
      </c>
      <c r="K19" s="1">
        <f t="shared" si="3"/>
        <v>384.7374516</v>
      </c>
      <c r="L19" s="1">
        <f t="shared" si="4"/>
        <v>178.929753</v>
      </c>
      <c r="M19" s="1">
        <f t="shared" si="5"/>
        <v>18.30113363</v>
      </c>
      <c r="N19" s="1">
        <f t="shared" si="6"/>
        <v>39.35137334</v>
      </c>
      <c r="O19" s="1">
        <f t="shared" si="7"/>
        <v>0.09950569426</v>
      </c>
      <c r="P19" s="1">
        <f t="shared" si="8"/>
        <v>2.965996696</v>
      </c>
      <c r="Q19" s="1">
        <f t="shared" si="9"/>
        <v>0.09768764399</v>
      </c>
      <c r="R19" s="1">
        <f t="shared" si="10"/>
        <v>0.06121535533</v>
      </c>
      <c r="S19" s="1">
        <f t="shared" si="11"/>
        <v>231.2889266</v>
      </c>
      <c r="T19" s="1">
        <f t="shared" si="12"/>
        <v>38.93129185</v>
      </c>
      <c r="U19" s="1">
        <f t="shared" si="13"/>
        <v>38.35801935</v>
      </c>
      <c r="V19" s="1">
        <f t="shared" si="14"/>
        <v>6.787533951</v>
      </c>
      <c r="W19" s="1">
        <f t="shared" si="15"/>
        <v>71.27218478</v>
      </c>
      <c r="X19" s="1">
        <f t="shared" si="16"/>
        <v>4.774018288</v>
      </c>
      <c r="Y19" s="1">
        <f t="shared" si="17"/>
        <v>6.698290929</v>
      </c>
      <c r="Z19" s="1">
        <f t="shared" si="18"/>
        <v>2.013515663</v>
      </c>
      <c r="AA19" s="1">
        <f t="shared" si="19"/>
        <v>-89.88856029</v>
      </c>
      <c r="AB19" s="1">
        <f t="shared" si="20"/>
        <v>-39.11893388</v>
      </c>
      <c r="AC19" s="1">
        <f t="shared" si="21"/>
        <v>-3.178306932</v>
      </c>
      <c r="AD19" s="1">
        <f t="shared" si="22"/>
        <v>99.10312548</v>
      </c>
      <c r="AE19" s="1">
        <v>11.0</v>
      </c>
      <c r="AF19" s="1">
        <v>2.0</v>
      </c>
      <c r="AG19" s="1">
        <f t="shared" si="23"/>
        <v>1</v>
      </c>
      <c r="AH19" s="1">
        <f t="shared" si="24"/>
        <v>0</v>
      </c>
      <c r="AI19" s="1">
        <f t="shared" si="25"/>
        <v>52057.13665</v>
      </c>
      <c r="AJ19" s="1" t="s">
        <v>263</v>
      </c>
      <c r="AK19" s="1">
        <v>715.476923076923</v>
      </c>
      <c r="AL19" s="1">
        <v>3262.08</v>
      </c>
      <c r="AM19" s="1">
        <f t="shared" si="26"/>
        <v>2546.603077</v>
      </c>
      <c r="AN19" s="1">
        <f t="shared" si="27"/>
        <v>0.7806684928</v>
      </c>
      <c r="AO19" s="1">
        <v>-0.577747479816223</v>
      </c>
      <c r="AP19" s="1" t="s">
        <v>278</v>
      </c>
      <c r="AQ19" s="1">
        <v>761.724307692308</v>
      </c>
      <c r="AR19" s="1">
        <v>1055.09</v>
      </c>
      <c r="AS19" s="1">
        <f t="shared" si="28"/>
        <v>0.2780480265</v>
      </c>
      <c r="AT19" s="1">
        <v>0.5</v>
      </c>
      <c r="AU19" s="1">
        <f t="shared" si="29"/>
        <v>1180.174657</v>
      </c>
      <c r="AV19" s="1">
        <f t="shared" si="30"/>
        <v>12.02413297</v>
      </c>
      <c r="AW19" s="1">
        <f t="shared" si="31"/>
        <v>164.0726171</v>
      </c>
      <c r="AX19" s="1">
        <f t="shared" si="32"/>
        <v>0.4357353401</v>
      </c>
      <c r="AY19" s="1">
        <f t="shared" si="33"/>
        <v>0.01067797921</v>
      </c>
      <c r="AZ19" s="1">
        <f t="shared" si="34"/>
        <v>2.091755206</v>
      </c>
      <c r="BA19" s="1" t="s">
        <v>279</v>
      </c>
      <c r="BB19" s="1">
        <v>595.35</v>
      </c>
      <c r="BC19" s="1">
        <f t="shared" si="35"/>
        <v>459.74</v>
      </c>
      <c r="BD19" s="1">
        <f t="shared" si="36"/>
        <v>0.6381121771</v>
      </c>
      <c r="BE19" s="1">
        <f t="shared" si="37"/>
        <v>0.8276015945</v>
      </c>
      <c r="BF19" s="1">
        <f t="shared" si="38"/>
        <v>0.8638233102</v>
      </c>
      <c r="BG19" s="1">
        <f t="shared" si="39"/>
        <v>0.8666407498</v>
      </c>
      <c r="BH19" s="1">
        <f t="shared" si="40"/>
        <v>1399.987742</v>
      </c>
      <c r="BI19" s="1">
        <f t="shared" si="41"/>
        <v>1180.174657</v>
      </c>
      <c r="BJ19" s="1">
        <f t="shared" si="42"/>
        <v>0.8429892786</v>
      </c>
      <c r="BK19" s="1">
        <f t="shared" si="43"/>
        <v>0.1959785573</v>
      </c>
      <c r="BL19" s="1">
        <v>6.0</v>
      </c>
      <c r="BM19" s="1">
        <v>0.5</v>
      </c>
      <c r="BN19" s="1" t="s">
        <v>266</v>
      </c>
      <c r="BO19" s="1">
        <v>2.0</v>
      </c>
      <c r="BP19" s="1">
        <v>1.6072846521E9</v>
      </c>
      <c r="BQ19" s="1">
        <v>384.737451612903</v>
      </c>
      <c r="BR19" s="1">
        <v>400.107580645161</v>
      </c>
      <c r="BS19" s="1">
        <v>46.675464516129</v>
      </c>
      <c r="BT19" s="1">
        <v>44.343664516129</v>
      </c>
      <c r="BU19" s="1">
        <v>382.222451612903</v>
      </c>
      <c r="BV19" s="1">
        <v>46.6818193548387</v>
      </c>
      <c r="BW19" s="1">
        <v>499.996032258065</v>
      </c>
      <c r="BX19" s="1">
        <v>102.181129032258</v>
      </c>
      <c r="BY19" s="1">
        <v>0.099980264516129</v>
      </c>
      <c r="BZ19" s="1">
        <v>38.1133774193548</v>
      </c>
      <c r="CA19" s="1">
        <v>38.3580193548387</v>
      </c>
      <c r="CB19" s="1">
        <v>999.9</v>
      </c>
      <c r="CC19" s="1">
        <v>0.0</v>
      </c>
      <c r="CD19" s="1">
        <v>0.0</v>
      </c>
      <c r="CE19" s="1">
        <v>9991.33322580645</v>
      </c>
      <c r="CF19" s="1">
        <v>0.0</v>
      </c>
      <c r="CG19" s="1">
        <v>122.655</v>
      </c>
      <c r="CH19" s="1">
        <v>1399.98774193548</v>
      </c>
      <c r="CI19" s="1">
        <v>0.899998935483871</v>
      </c>
      <c r="CJ19" s="1">
        <v>0.100000922580645</v>
      </c>
      <c r="CK19" s="1">
        <v>0.0</v>
      </c>
      <c r="CL19" s="1">
        <v>762.131193548387</v>
      </c>
      <c r="CM19" s="1">
        <v>4.99938</v>
      </c>
      <c r="CN19" s="1">
        <v>11033.5903225806</v>
      </c>
      <c r="CO19" s="1">
        <v>11164.235483871</v>
      </c>
      <c r="CP19" s="1">
        <v>48.0</v>
      </c>
      <c r="CQ19" s="1">
        <v>49.784</v>
      </c>
      <c r="CR19" s="1">
        <v>48.562</v>
      </c>
      <c r="CS19" s="1">
        <v>49.78</v>
      </c>
      <c r="CT19" s="1">
        <v>50.312</v>
      </c>
      <c r="CU19" s="1">
        <v>1255.48935483871</v>
      </c>
      <c r="CV19" s="1">
        <v>139.498387096774</v>
      </c>
      <c r="CW19" s="1">
        <v>0.0</v>
      </c>
      <c r="CX19" s="1">
        <v>242.5</v>
      </c>
      <c r="CY19" s="1">
        <v>0.0</v>
      </c>
      <c r="CZ19" s="1">
        <v>761.724307692308</v>
      </c>
      <c r="DA19" s="1">
        <v>-32.1023589838493</v>
      </c>
      <c r="DB19" s="1">
        <v>-455.459828933365</v>
      </c>
      <c r="DC19" s="1">
        <v>11028.0384615385</v>
      </c>
      <c r="DD19" s="1">
        <v>15.0</v>
      </c>
      <c r="DE19" s="1">
        <v>1.6072846976E9</v>
      </c>
      <c r="DF19" s="1" t="s">
        <v>280</v>
      </c>
      <c r="DG19" s="1">
        <v>1.6072846976E9</v>
      </c>
      <c r="DH19" s="1">
        <v>1.6072840065E9</v>
      </c>
      <c r="DI19" s="1">
        <v>2.0</v>
      </c>
      <c r="DJ19" s="1">
        <v>0.461</v>
      </c>
      <c r="DK19" s="1">
        <v>0.084</v>
      </c>
      <c r="DL19" s="1">
        <v>2.515</v>
      </c>
      <c r="DM19" s="1">
        <v>-0.006</v>
      </c>
      <c r="DN19" s="1">
        <v>409.0</v>
      </c>
      <c r="DO19" s="1">
        <v>15.0</v>
      </c>
      <c r="DP19" s="1">
        <v>0.23</v>
      </c>
      <c r="DQ19" s="1">
        <v>0.02</v>
      </c>
      <c r="DR19" s="1">
        <v>12.4124714197362</v>
      </c>
      <c r="DS19" s="1">
        <v>-0.733856400794605</v>
      </c>
      <c r="DT19" s="1">
        <v>0.0578261268944721</v>
      </c>
      <c r="DU19" s="1">
        <v>0.0</v>
      </c>
      <c r="DV19" s="1">
        <v>-15.8308258064516</v>
      </c>
      <c r="DW19" s="1">
        <v>0.517470967741954</v>
      </c>
      <c r="DX19" s="1">
        <v>0.0454448262979721</v>
      </c>
      <c r="DY19" s="1">
        <v>0.0</v>
      </c>
      <c r="DZ19" s="1">
        <v>2.33179774193548</v>
      </c>
      <c r="EA19" s="1">
        <v>0.786992903225802</v>
      </c>
      <c r="EB19" s="1">
        <v>0.0588159358320886</v>
      </c>
      <c r="EC19" s="1">
        <v>0.0</v>
      </c>
      <c r="ED19" s="1">
        <v>0.0</v>
      </c>
      <c r="EE19" s="1">
        <v>3.0</v>
      </c>
      <c r="EF19" s="1" t="s">
        <v>281</v>
      </c>
      <c r="EG19" s="1">
        <v>100.0</v>
      </c>
      <c r="EH19" s="1">
        <v>100.0</v>
      </c>
      <c r="EI19" s="1">
        <v>2.515</v>
      </c>
      <c r="EJ19" s="1">
        <v>-0.0064</v>
      </c>
      <c r="EK19" s="1">
        <v>2.05438095238082</v>
      </c>
      <c r="EL19" s="1">
        <v>0.0</v>
      </c>
      <c r="EM19" s="1">
        <v>0.0</v>
      </c>
      <c r="EN19" s="1">
        <v>0.0</v>
      </c>
      <c r="EO19" s="1">
        <v>-0.00635499999999567</v>
      </c>
      <c r="EP19" s="1">
        <v>0.0</v>
      </c>
      <c r="EQ19" s="1">
        <v>0.0</v>
      </c>
      <c r="ER19" s="1">
        <v>0.0</v>
      </c>
      <c r="ES19" s="1">
        <v>-1.0</v>
      </c>
      <c r="ET19" s="1">
        <v>-1.0</v>
      </c>
      <c r="EU19" s="1">
        <v>-1.0</v>
      </c>
      <c r="EV19" s="1">
        <v>-1.0</v>
      </c>
      <c r="EW19" s="1">
        <v>11.0</v>
      </c>
      <c r="EX19" s="1">
        <v>10.9</v>
      </c>
      <c r="EY19" s="1">
        <v>2.0</v>
      </c>
      <c r="EZ19" s="1">
        <v>468.764</v>
      </c>
      <c r="FA19" s="1">
        <v>569.389</v>
      </c>
      <c r="FB19" s="1">
        <v>36.8131</v>
      </c>
      <c r="FC19" s="1">
        <v>33.9775</v>
      </c>
      <c r="FD19" s="1">
        <v>30.0005</v>
      </c>
      <c r="FE19" s="1">
        <v>33.4672</v>
      </c>
      <c r="FF19" s="1">
        <v>33.4593</v>
      </c>
      <c r="FG19" s="1">
        <v>18.5611</v>
      </c>
      <c r="FH19" s="1">
        <v>0.0</v>
      </c>
      <c r="FI19" s="1">
        <v>100.0</v>
      </c>
      <c r="FJ19" s="1">
        <v>-999.9</v>
      </c>
      <c r="FK19" s="1">
        <v>400.0</v>
      </c>
      <c r="FL19" s="1">
        <v>46.5062</v>
      </c>
      <c r="FM19" s="1">
        <v>101.162</v>
      </c>
      <c r="FN19" s="1">
        <v>100.337</v>
      </c>
    </row>
    <row r="20">
      <c r="A20" s="1">
        <v>4.0</v>
      </c>
      <c r="B20" s="1">
        <v>1.6072848911E9</v>
      </c>
      <c r="C20" s="1">
        <v>740.599999904633</v>
      </c>
      <c r="D20" s="1" t="s">
        <v>282</v>
      </c>
      <c r="E20" s="1" t="s">
        <v>283</v>
      </c>
      <c r="F20" s="1" t="s">
        <v>276</v>
      </c>
      <c r="G20" s="1" t="s">
        <v>277</v>
      </c>
      <c r="H20" s="1">
        <v>1.60728488335E9</v>
      </c>
      <c r="I20" s="1">
        <f t="shared" si="1"/>
        <v>0.004220320942</v>
      </c>
      <c r="J20" s="1">
        <f t="shared" si="2"/>
        <v>16.14900661</v>
      </c>
      <c r="K20" s="1">
        <f t="shared" si="3"/>
        <v>378.6467667</v>
      </c>
      <c r="L20" s="1">
        <f t="shared" si="4"/>
        <v>237.0559189</v>
      </c>
      <c r="M20" s="1">
        <f t="shared" si="5"/>
        <v>24.24573441</v>
      </c>
      <c r="N20" s="1">
        <f t="shared" si="6"/>
        <v>38.72744026</v>
      </c>
      <c r="O20" s="1">
        <f t="shared" si="7"/>
        <v>0.2035835489</v>
      </c>
      <c r="P20" s="1">
        <f t="shared" si="8"/>
        <v>2.968696157</v>
      </c>
      <c r="Q20" s="1">
        <f t="shared" si="9"/>
        <v>0.1961333238</v>
      </c>
      <c r="R20" s="1">
        <f t="shared" si="10"/>
        <v>0.1232299852</v>
      </c>
      <c r="S20" s="1">
        <f t="shared" si="11"/>
        <v>231.2893845</v>
      </c>
      <c r="T20" s="1">
        <f t="shared" si="12"/>
        <v>38.43617467</v>
      </c>
      <c r="U20" s="1">
        <f t="shared" si="13"/>
        <v>37.98659</v>
      </c>
      <c r="V20" s="1">
        <f t="shared" si="14"/>
        <v>6.652441954</v>
      </c>
      <c r="W20" s="1">
        <f t="shared" si="15"/>
        <v>68.03471896</v>
      </c>
      <c r="X20" s="1">
        <f t="shared" si="16"/>
        <v>4.572417913</v>
      </c>
      <c r="Y20" s="1">
        <f t="shared" si="17"/>
        <v>6.720712576</v>
      </c>
      <c r="Z20" s="1">
        <f t="shared" si="18"/>
        <v>2.080024041</v>
      </c>
      <c r="AA20" s="1">
        <f t="shared" si="19"/>
        <v>-186.1161536</v>
      </c>
      <c r="AB20" s="1">
        <f t="shared" si="20"/>
        <v>30.17178092</v>
      </c>
      <c r="AC20" s="1">
        <f t="shared" si="21"/>
        <v>2.445492115</v>
      </c>
      <c r="AD20" s="1">
        <f t="shared" si="22"/>
        <v>77.790504</v>
      </c>
      <c r="AE20" s="1">
        <v>0.0</v>
      </c>
      <c r="AF20" s="1">
        <v>0.0</v>
      </c>
      <c r="AG20" s="1">
        <f t="shared" si="23"/>
        <v>1</v>
      </c>
      <c r="AH20" s="1">
        <f t="shared" si="24"/>
        <v>0</v>
      </c>
      <c r="AI20" s="1">
        <f t="shared" si="25"/>
        <v>52123.12847</v>
      </c>
      <c r="AJ20" s="1" t="s">
        <v>263</v>
      </c>
      <c r="AK20" s="1">
        <v>715.476923076923</v>
      </c>
      <c r="AL20" s="1">
        <v>3262.08</v>
      </c>
      <c r="AM20" s="1">
        <f t="shared" si="26"/>
        <v>2546.603077</v>
      </c>
      <c r="AN20" s="1">
        <f t="shared" si="27"/>
        <v>0.7806684928</v>
      </c>
      <c r="AO20" s="1">
        <v>-0.577747479816223</v>
      </c>
      <c r="AP20" s="1" t="s">
        <v>284</v>
      </c>
      <c r="AQ20" s="1">
        <v>698.93988</v>
      </c>
      <c r="AR20" s="1">
        <v>1065.89</v>
      </c>
      <c r="AS20" s="1">
        <f t="shared" si="28"/>
        <v>0.3442664065</v>
      </c>
      <c r="AT20" s="1">
        <v>0.5</v>
      </c>
      <c r="AU20" s="1">
        <f t="shared" si="29"/>
        <v>1180.176102</v>
      </c>
      <c r="AV20" s="1">
        <f t="shared" si="30"/>
        <v>16.14900661</v>
      </c>
      <c r="AW20" s="1">
        <f t="shared" si="31"/>
        <v>203.1474928</v>
      </c>
      <c r="AX20" s="1">
        <f t="shared" si="32"/>
        <v>0.4811941195</v>
      </c>
      <c r="AY20" s="1">
        <f t="shared" si="33"/>
        <v>0.01417310015</v>
      </c>
      <c r="AZ20" s="1">
        <f t="shared" si="34"/>
        <v>2.060428374</v>
      </c>
      <c r="BA20" s="1" t="s">
        <v>285</v>
      </c>
      <c r="BB20" s="1">
        <v>552.99</v>
      </c>
      <c r="BC20" s="1">
        <f t="shared" si="35"/>
        <v>512.9</v>
      </c>
      <c r="BD20" s="1">
        <f t="shared" si="36"/>
        <v>0.7154418405</v>
      </c>
      <c r="BE20" s="1">
        <f t="shared" si="37"/>
        <v>0.8106744331</v>
      </c>
      <c r="BF20" s="1">
        <f t="shared" si="38"/>
        <v>1.047192996</v>
      </c>
      <c r="BG20" s="1">
        <f t="shared" si="39"/>
        <v>0.8623998062</v>
      </c>
      <c r="BH20" s="1">
        <f t="shared" si="40"/>
        <v>1399.989333</v>
      </c>
      <c r="BI20" s="1">
        <f t="shared" si="41"/>
        <v>1180.176102</v>
      </c>
      <c r="BJ20" s="1">
        <f t="shared" si="42"/>
        <v>0.8429893527</v>
      </c>
      <c r="BK20" s="1">
        <f t="shared" si="43"/>
        <v>0.1959787053</v>
      </c>
      <c r="BL20" s="1">
        <v>6.0</v>
      </c>
      <c r="BM20" s="1">
        <v>0.5</v>
      </c>
      <c r="BN20" s="1" t="s">
        <v>266</v>
      </c>
      <c r="BO20" s="1">
        <v>2.0</v>
      </c>
      <c r="BP20" s="1">
        <v>1.60728488335E9</v>
      </c>
      <c r="BQ20" s="1">
        <v>378.646766666667</v>
      </c>
      <c r="BR20" s="1">
        <v>399.9435</v>
      </c>
      <c r="BS20" s="1">
        <v>44.7055433333333</v>
      </c>
      <c r="BT20" s="1">
        <v>39.8674933333333</v>
      </c>
      <c r="BU20" s="1">
        <v>376.131466666667</v>
      </c>
      <c r="BV20" s="1">
        <v>44.71189</v>
      </c>
      <c r="BW20" s="1">
        <v>499.992666666667</v>
      </c>
      <c r="BX20" s="1">
        <v>102.1786</v>
      </c>
      <c r="BY20" s="1">
        <v>0.0999447266666667</v>
      </c>
      <c r="BZ20" s="1">
        <v>38.1751066666667</v>
      </c>
      <c r="CA20" s="1">
        <v>37.98659</v>
      </c>
      <c r="CB20" s="1">
        <v>999.9</v>
      </c>
      <c r="CC20" s="1">
        <v>0.0</v>
      </c>
      <c r="CD20" s="1">
        <v>0.0</v>
      </c>
      <c r="CE20" s="1">
        <v>10006.8666666667</v>
      </c>
      <c r="CF20" s="1">
        <v>0.0</v>
      </c>
      <c r="CG20" s="1">
        <v>124.821933333333</v>
      </c>
      <c r="CH20" s="1">
        <v>1399.98933333333</v>
      </c>
      <c r="CI20" s="1">
        <v>0.8999983</v>
      </c>
      <c r="CJ20" s="1">
        <v>0.10000151</v>
      </c>
      <c r="CK20" s="1">
        <v>0.0</v>
      </c>
      <c r="CL20" s="1">
        <v>699.0932</v>
      </c>
      <c r="CM20" s="1">
        <v>4.99938</v>
      </c>
      <c r="CN20" s="1">
        <v>9990.614</v>
      </c>
      <c r="CO20" s="1">
        <v>11164.25</v>
      </c>
      <c r="CP20" s="1">
        <v>47.937</v>
      </c>
      <c r="CQ20" s="1">
        <v>49.4958</v>
      </c>
      <c r="CR20" s="1">
        <v>48.375</v>
      </c>
      <c r="CS20" s="1">
        <v>49.625</v>
      </c>
      <c r="CT20" s="1">
        <v>50.2164</v>
      </c>
      <c r="CU20" s="1">
        <v>1255.48733333333</v>
      </c>
      <c r="CV20" s="1">
        <v>139.502</v>
      </c>
      <c r="CW20" s="1">
        <v>0.0</v>
      </c>
      <c r="CX20" s="1">
        <v>230.0</v>
      </c>
      <c r="CY20" s="1">
        <v>0.0</v>
      </c>
      <c r="CZ20" s="1">
        <v>698.93988</v>
      </c>
      <c r="DA20" s="1">
        <v>-29.9967692281038</v>
      </c>
      <c r="DB20" s="1">
        <v>-435.004615342936</v>
      </c>
      <c r="DC20" s="1">
        <v>9988.6372</v>
      </c>
      <c r="DD20" s="1">
        <v>15.0</v>
      </c>
      <c r="DE20" s="1">
        <v>1.6072846976E9</v>
      </c>
      <c r="DF20" s="1" t="s">
        <v>280</v>
      </c>
      <c r="DG20" s="1">
        <v>1.6072846976E9</v>
      </c>
      <c r="DH20" s="1">
        <v>1.6072840065E9</v>
      </c>
      <c r="DI20" s="1">
        <v>2.0</v>
      </c>
      <c r="DJ20" s="1">
        <v>0.461</v>
      </c>
      <c r="DK20" s="1">
        <v>0.084</v>
      </c>
      <c r="DL20" s="1">
        <v>2.515</v>
      </c>
      <c r="DM20" s="1">
        <v>-0.006</v>
      </c>
      <c r="DN20" s="1">
        <v>409.0</v>
      </c>
      <c r="DO20" s="1">
        <v>15.0</v>
      </c>
      <c r="DP20" s="1">
        <v>0.23</v>
      </c>
      <c r="DQ20" s="1">
        <v>0.02</v>
      </c>
      <c r="DR20" s="1">
        <v>16.1606508873875</v>
      </c>
      <c r="DS20" s="1">
        <v>-0.999417223618492</v>
      </c>
      <c r="DT20" s="1">
        <v>0.0815882653103897</v>
      </c>
      <c r="DU20" s="1">
        <v>0.0</v>
      </c>
      <c r="DV20" s="1">
        <v>-21.2994935483871</v>
      </c>
      <c r="DW20" s="1">
        <v>0.555788709677447</v>
      </c>
      <c r="DX20" s="1">
        <v>0.0543234098856331</v>
      </c>
      <c r="DY20" s="1">
        <v>0.0</v>
      </c>
      <c r="DZ20" s="1">
        <v>4.83081548387097</v>
      </c>
      <c r="EA20" s="1">
        <v>1.51020387096773</v>
      </c>
      <c r="EB20" s="1">
        <v>0.113711697353828</v>
      </c>
      <c r="EC20" s="1">
        <v>0.0</v>
      </c>
      <c r="ED20" s="1">
        <v>0.0</v>
      </c>
      <c r="EE20" s="1">
        <v>3.0</v>
      </c>
      <c r="EF20" s="1" t="s">
        <v>281</v>
      </c>
      <c r="EG20" s="1">
        <v>100.0</v>
      </c>
      <c r="EH20" s="1">
        <v>100.0</v>
      </c>
      <c r="EI20" s="1">
        <v>2.516</v>
      </c>
      <c r="EJ20" s="1">
        <v>-0.0063</v>
      </c>
      <c r="EK20" s="1">
        <v>2.51528571428571</v>
      </c>
      <c r="EL20" s="1">
        <v>0.0</v>
      </c>
      <c r="EM20" s="1">
        <v>0.0</v>
      </c>
      <c r="EN20" s="1">
        <v>0.0</v>
      </c>
      <c r="EO20" s="1">
        <v>-0.00635499999999567</v>
      </c>
      <c r="EP20" s="1">
        <v>0.0</v>
      </c>
      <c r="EQ20" s="1">
        <v>0.0</v>
      </c>
      <c r="ER20" s="1">
        <v>0.0</v>
      </c>
      <c r="ES20" s="1">
        <v>-1.0</v>
      </c>
      <c r="ET20" s="1">
        <v>-1.0</v>
      </c>
      <c r="EU20" s="1">
        <v>-1.0</v>
      </c>
      <c r="EV20" s="1">
        <v>-1.0</v>
      </c>
      <c r="EW20" s="1">
        <v>3.2</v>
      </c>
      <c r="EX20" s="1">
        <v>14.7</v>
      </c>
      <c r="EY20" s="1">
        <v>2.0</v>
      </c>
      <c r="EZ20" s="1">
        <v>497.768</v>
      </c>
      <c r="FA20" s="1">
        <v>561.117</v>
      </c>
      <c r="FB20" s="1">
        <v>37.0926</v>
      </c>
      <c r="FC20" s="1">
        <v>34.2046</v>
      </c>
      <c r="FD20" s="1">
        <v>30.0006</v>
      </c>
      <c r="FE20" s="1">
        <v>33.7111</v>
      </c>
      <c r="FF20" s="1">
        <v>33.7169</v>
      </c>
      <c r="FG20" s="1">
        <v>18.3567</v>
      </c>
      <c r="FH20" s="1">
        <v>0.0</v>
      </c>
      <c r="FI20" s="1">
        <v>100.0</v>
      </c>
      <c r="FJ20" s="1">
        <v>-999.9</v>
      </c>
      <c r="FK20" s="1">
        <v>400.0</v>
      </c>
      <c r="FL20" s="1">
        <v>46.5062</v>
      </c>
      <c r="FM20" s="1">
        <v>101.17</v>
      </c>
      <c r="FN20" s="1">
        <v>100.345</v>
      </c>
    </row>
    <row r="21" ht="15.75" customHeight="1">
      <c r="A21" s="1">
        <v>5.0</v>
      </c>
      <c r="B21" s="1">
        <v>1.6073714615E9</v>
      </c>
      <c r="C21" s="1">
        <v>87311.0</v>
      </c>
      <c r="D21" s="1" t="s">
        <v>286</v>
      </c>
      <c r="E21" s="1" t="s">
        <v>287</v>
      </c>
      <c r="F21" s="1" t="s">
        <v>288</v>
      </c>
      <c r="G21" s="1" t="s">
        <v>262</v>
      </c>
      <c r="H21" s="1">
        <v>1.6073714535E9</v>
      </c>
      <c r="I21" s="1">
        <f t="shared" si="1"/>
        <v>0.0001841140922</v>
      </c>
      <c r="J21" s="1">
        <f t="shared" si="2"/>
        <v>2.89456662</v>
      </c>
      <c r="K21" s="1">
        <f t="shared" si="3"/>
        <v>395.7953226</v>
      </c>
      <c r="L21" s="1">
        <f t="shared" si="4"/>
        <v>-475.7780302</v>
      </c>
      <c r="M21" s="1">
        <f t="shared" si="5"/>
        <v>-48.6660585</v>
      </c>
      <c r="N21" s="1">
        <f t="shared" si="6"/>
        <v>40.48484189</v>
      </c>
      <c r="O21" s="1">
        <f t="shared" si="7"/>
        <v>0.005304721183</v>
      </c>
      <c r="P21" s="1">
        <f t="shared" si="8"/>
        <v>2.967633497</v>
      </c>
      <c r="Q21" s="1">
        <f t="shared" si="9"/>
        <v>0.005299458868</v>
      </c>
      <c r="R21" s="1">
        <f t="shared" si="10"/>
        <v>0.003312634145</v>
      </c>
      <c r="S21" s="1">
        <f t="shared" si="11"/>
        <v>231.2927846</v>
      </c>
      <c r="T21" s="1">
        <f t="shared" si="12"/>
        <v>39.77687147</v>
      </c>
      <c r="U21" s="1">
        <f t="shared" si="13"/>
        <v>39.00868387</v>
      </c>
      <c r="V21" s="1">
        <f t="shared" si="14"/>
        <v>7.029928047</v>
      </c>
      <c r="W21" s="1">
        <f t="shared" si="15"/>
        <v>53.57710172</v>
      </c>
      <c r="X21" s="1">
        <f t="shared" si="16"/>
        <v>3.66198595</v>
      </c>
      <c r="Y21" s="1">
        <f t="shared" si="17"/>
        <v>6.834983289</v>
      </c>
      <c r="Z21" s="1">
        <f t="shared" si="18"/>
        <v>3.367942097</v>
      </c>
      <c r="AA21" s="1">
        <f t="shared" si="19"/>
        <v>-8.119431467</v>
      </c>
      <c r="AB21" s="1">
        <f t="shared" si="20"/>
        <v>-83.47146328</v>
      </c>
      <c r="AC21" s="1">
        <f t="shared" si="21"/>
        <v>-6.811606543</v>
      </c>
      <c r="AD21" s="1">
        <f t="shared" si="22"/>
        <v>132.8902833</v>
      </c>
      <c r="AE21" s="1">
        <v>14.0</v>
      </c>
      <c r="AF21" s="1">
        <v>3.0</v>
      </c>
      <c r="AG21" s="1">
        <f t="shared" si="23"/>
        <v>1</v>
      </c>
      <c r="AH21" s="1">
        <f t="shared" si="24"/>
        <v>0</v>
      </c>
      <c r="AI21" s="1">
        <f t="shared" si="25"/>
        <v>52041.08636</v>
      </c>
      <c r="AJ21" s="1" t="s">
        <v>263</v>
      </c>
      <c r="AK21" s="1">
        <v>715.476923076923</v>
      </c>
      <c r="AL21" s="1">
        <v>3262.08</v>
      </c>
      <c r="AM21" s="1">
        <f t="shared" si="26"/>
        <v>2546.603077</v>
      </c>
      <c r="AN21" s="1">
        <f t="shared" si="27"/>
        <v>0.7806684928</v>
      </c>
      <c r="AO21" s="1">
        <v>-0.577747479816223</v>
      </c>
      <c r="AP21" s="1" t="s">
        <v>289</v>
      </c>
      <c r="AQ21" s="1">
        <v>1112.812</v>
      </c>
      <c r="AR21" s="1">
        <v>1339.87</v>
      </c>
      <c r="AS21" s="1">
        <f t="shared" si="28"/>
        <v>0.1694627091</v>
      </c>
      <c r="AT21" s="1">
        <v>0.5</v>
      </c>
      <c r="AU21" s="1">
        <f t="shared" si="29"/>
        <v>1180.193516</v>
      </c>
      <c r="AV21" s="1">
        <f t="shared" si="30"/>
        <v>2.89456662</v>
      </c>
      <c r="AW21" s="1">
        <f t="shared" si="31"/>
        <v>99.99939523</v>
      </c>
      <c r="AX21" s="1">
        <f t="shared" si="32"/>
        <v>0.499481293</v>
      </c>
      <c r="AY21" s="1">
        <f t="shared" si="33"/>
        <v>0.002942156564</v>
      </c>
      <c r="AZ21" s="1">
        <f t="shared" si="34"/>
        <v>1.434624255</v>
      </c>
      <c r="BA21" s="1" t="s">
        <v>290</v>
      </c>
      <c r="BB21" s="1">
        <v>670.63</v>
      </c>
      <c r="BC21" s="1">
        <f t="shared" si="35"/>
        <v>669.24</v>
      </c>
      <c r="BD21" s="1">
        <f t="shared" si="36"/>
        <v>0.3392773893</v>
      </c>
      <c r="BE21" s="1">
        <f t="shared" si="37"/>
        <v>0.7417507573</v>
      </c>
      <c r="BF21" s="1">
        <f t="shared" si="38"/>
        <v>0.3636459282</v>
      </c>
      <c r="BG21" s="1">
        <f t="shared" si="39"/>
        <v>0.7548133502</v>
      </c>
      <c r="BH21" s="1">
        <f t="shared" si="40"/>
        <v>1400.01</v>
      </c>
      <c r="BI21" s="1">
        <f t="shared" si="41"/>
        <v>1180.193516</v>
      </c>
      <c r="BJ21" s="1">
        <f t="shared" si="42"/>
        <v>0.8429893473</v>
      </c>
      <c r="BK21" s="1">
        <f t="shared" si="43"/>
        <v>0.1959786945</v>
      </c>
      <c r="BL21" s="1">
        <v>6.0</v>
      </c>
      <c r="BM21" s="1">
        <v>0.5</v>
      </c>
      <c r="BN21" s="1" t="s">
        <v>266</v>
      </c>
      <c r="BO21" s="1">
        <v>2.0</v>
      </c>
      <c r="BP21" s="1">
        <v>1.6073714535E9</v>
      </c>
      <c r="BQ21" s="1">
        <v>395.795322580645</v>
      </c>
      <c r="BR21" s="1">
        <v>399.356225806452</v>
      </c>
      <c r="BS21" s="1">
        <v>35.8009774193548</v>
      </c>
      <c r="BT21" s="1">
        <v>35.5879516129032</v>
      </c>
      <c r="BU21" s="1">
        <v>393.467387096774</v>
      </c>
      <c r="BV21" s="1">
        <v>35.2789516129032</v>
      </c>
      <c r="BW21" s="1">
        <v>500.003161290323</v>
      </c>
      <c r="BX21" s="1">
        <v>102.187322580645</v>
      </c>
      <c r="BY21" s="1">
        <v>0.0999950709677419</v>
      </c>
      <c r="BZ21" s="1">
        <v>38.4869580645161</v>
      </c>
      <c r="CA21" s="1">
        <v>39.0086838709677</v>
      </c>
      <c r="CB21" s="1">
        <v>999.9</v>
      </c>
      <c r="CC21" s="1">
        <v>0.0</v>
      </c>
      <c r="CD21" s="1">
        <v>0.0</v>
      </c>
      <c r="CE21" s="1">
        <v>9999.9935483871</v>
      </c>
      <c r="CF21" s="1">
        <v>0.0</v>
      </c>
      <c r="CG21" s="1">
        <v>128.258</v>
      </c>
      <c r="CH21" s="1">
        <v>1400.01</v>
      </c>
      <c r="CI21" s="1">
        <v>0.899998419354838</v>
      </c>
      <c r="CJ21" s="1">
        <v>0.100001606451613</v>
      </c>
      <c r="CK21" s="1">
        <v>0.0</v>
      </c>
      <c r="CL21" s="1">
        <v>1116.85064516129</v>
      </c>
      <c r="CM21" s="1">
        <v>4.99938</v>
      </c>
      <c r="CN21" s="1">
        <v>15718.8741935484</v>
      </c>
      <c r="CO21" s="1">
        <v>11164.4096774194</v>
      </c>
      <c r="CP21" s="1">
        <v>47.768</v>
      </c>
      <c r="CQ21" s="1">
        <v>49.312</v>
      </c>
      <c r="CR21" s="1">
        <v>48.264</v>
      </c>
      <c r="CS21" s="1">
        <v>49.429</v>
      </c>
      <c r="CT21" s="1">
        <v>50.125</v>
      </c>
      <c r="CU21" s="1">
        <v>1255.50677419355</v>
      </c>
      <c r="CV21" s="1">
        <v>139.503870967742</v>
      </c>
      <c r="CW21" s="1">
        <v>0.0</v>
      </c>
      <c r="CX21" s="1">
        <v>86558.4000000954</v>
      </c>
      <c r="CY21" s="1">
        <v>0.0</v>
      </c>
      <c r="CZ21" s="1">
        <v>1112.812</v>
      </c>
      <c r="DA21" s="1">
        <v>-283.259230778768</v>
      </c>
      <c r="DB21" s="1">
        <v>-3908.16153842061</v>
      </c>
      <c r="DC21" s="1">
        <v>15662.632</v>
      </c>
      <c r="DD21" s="1">
        <v>15.0</v>
      </c>
      <c r="DE21" s="1">
        <v>1.607371362E9</v>
      </c>
      <c r="DF21" s="1" t="s">
        <v>291</v>
      </c>
      <c r="DG21" s="1">
        <v>1.60737136E9</v>
      </c>
      <c r="DH21" s="1">
        <v>1.607371362E9</v>
      </c>
      <c r="DI21" s="1">
        <v>3.0</v>
      </c>
      <c r="DJ21" s="1">
        <v>-0.187</v>
      </c>
      <c r="DK21" s="1">
        <v>0.528</v>
      </c>
      <c r="DL21" s="1">
        <v>2.328</v>
      </c>
      <c r="DM21" s="1">
        <v>0.522</v>
      </c>
      <c r="DN21" s="1">
        <v>398.0</v>
      </c>
      <c r="DO21" s="1">
        <v>37.0</v>
      </c>
      <c r="DP21" s="1">
        <v>0.68</v>
      </c>
      <c r="DQ21" s="1">
        <v>0.19</v>
      </c>
      <c r="DR21" s="1">
        <v>2.8987975228491</v>
      </c>
      <c r="DS21" s="1">
        <v>-0.412738645608218</v>
      </c>
      <c r="DT21" s="1">
        <v>0.0459687623955878</v>
      </c>
      <c r="DU21" s="1">
        <v>1.0</v>
      </c>
      <c r="DV21" s="1">
        <v>-3.5608635483871</v>
      </c>
      <c r="DW21" s="1">
        <v>-0.565318064516124</v>
      </c>
      <c r="DX21" s="1">
        <v>0.0615481048448252</v>
      </c>
      <c r="DY21" s="1">
        <v>0.0</v>
      </c>
      <c r="DZ21" s="1">
        <v>0.213028824516129</v>
      </c>
      <c r="EA21" s="1">
        <v>2.53243808225807</v>
      </c>
      <c r="EB21" s="1">
        <v>0.190199286251552</v>
      </c>
      <c r="EC21" s="1">
        <v>0.0</v>
      </c>
      <c r="ED21" s="1">
        <v>1.0</v>
      </c>
      <c r="EE21" s="1">
        <v>3.0</v>
      </c>
      <c r="EF21" s="1" t="s">
        <v>273</v>
      </c>
      <c r="EG21" s="1">
        <v>100.0</v>
      </c>
      <c r="EH21" s="1">
        <v>100.0</v>
      </c>
      <c r="EI21" s="1">
        <v>2.328</v>
      </c>
      <c r="EJ21" s="1">
        <v>0.522</v>
      </c>
      <c r="EK21" s="1">
        <v>2.32795238095241</v>
      </c>
      <c r="EL21" s="1">
        <v>0.0</v>
      </c>
      <c r="EM21" s="1">
        <v>0.0</v>
      </c>
      <c r="EN21" s="1">
        <v>0.0</v>
      </c>
      <c r="EO21" s="1">
        <v>0.522019047619054</v>
      </c>
      <c r="EP21" s="1">
        <v>0.0</v>
      </c>
      <c r="EQ21" s="1">
        <v>0.0</v>
      </c>
      <c r="ER21" s="1">
        <v>0.0</v>
      </c>
      <c r="ES21" s="1">
        <v>-1.0</v>
      </c>
      <c r="ET21" s="1">
        <v>-1.0</v>
      </c>
      <c r="EU21" s="1">
        <v>-1.0</v>
      </c>
      <c r="EV21" s="1">
        <v>-1.0</v>
      </c>
      <c r="EW21" s="1">
        <v>1.7</v>
      </c>
      <c r="EX21" s="1">
        <v>1.7</v>
      </c>
      <c r="EY21" s="1">
        <v>2.0</v>
      </c>
      <c r="EZ21" s="1">
        <v>464.586</v>
      </c>
      <c r="FA21" s="1">
        <v>554.849</v>
      </c>
      <c r="FB21" s="1">
        <v>37.3302</v>
      </c>
      <c r="FC21" s="1">
        <v>34.3156</v>
      </c>
      <c r="FD21" s="1">
        <v>30.0001</v>
      </c>
      <c r="FE21" s="1">
        <v>33.8322</v>
      </c>
      <c r="FF21" s="1">
        <v>33.833</v>
      </c>
      <c r="FG21" s="1">
        <v>17.3422</v>
      </c>
      <c r="FH21" s="1">
        <v>0.0</v>
      </c>
      <c r="FI21" s="1">
        <v>100.0</v>
      </c>
      <c r="FJ21" s="1">
        <v>-999.9</v>
      </c>
      <c r="FK21" s="1">
        <v>400.0</v>
      </c>
      <c r="FL21" s="1">
        <v>44.441</v>
      </c>
      <c r="FM21" s="1">
        <v>101.219</v>
      </c>
      <c r="FN21" s="1">
        <v>100.367</v>
      </c>
    </row>
    <row r="22" ht="15.75" customHeight="1">
      <c r="A22" s="1">
        <v>6.0</v>
      </c>
      <c r="B22" s="1">
        <v>1.607371743E9</v>
      </c>
      <c r="C22" s="1">
        <v>87592.5</v>
      </c>
      <c r="D22" s="1" t="s">
        <v>292</v>
      </c>
      <c r="E22" s="1" t="s">
        <v>293</v>
      </c>
      <c r="F22" s="1" t="s">
        <v>288</v>
      </c>
      <c r="G22" s="1" t="s">
        <v>262</v>
      </c>
      <c r="H22" s="1">
        <v>1.60737173525E9</v>
      </c>
      <c r="I22" s="1">
        <f t="shared" si="1"/>
        <v>0.0004549905669</v>
      </c>
      <c r="J22" s="1">
        <f t="shared" si="2"/>
        <v>1.286191655</v>
      </c>
      <c r="K22" s="1">
        <f t="shared" si="3"/>
        <v>397.2331333</v>
      </c>
      <c r="L22" s="1">
        <f t="shared" si="4"/>
        <v>214.7846452</v>
      </c>
      <c r="M22" s="1">
        <f t="shared" si="5"/>
        <v>21.96768882</v>
      </c>
      <c r="N22" s="1">
        <f t="shared" si="6"/>
        <v>40.62810846</v>
      </c>
      <c r="O22" s="1">
        <f t="shared" si="7"/>
        <v>0.01252546421</v>
      </c>
      <c r="P22" s="1">
        <f t="shared" si="8"/>
        <v>2.969454995</v>
      </c>
      <c r="Q22" s="1">
        <f t="shared" si="9"/>
        <v>0.01249618626</v>
      </c>
      <c r="R22" s="1">
        <f t="shared" si="10"/>
        <v>0.007812741165</v>
      </c>
      <c r="S22" s="1">
        <f t="shared" si="11"/>
        <v>231.2893861</v>
      </c>
      <c r="T22" s="1">
        <f t="shared" si="12"/>
        <v>40.00166272</v>
      </c>
      <c r="U22" s="1">
        <f t="shared" si="13"/>
        <v>38.81983333</v>
      </c>
      <c r="V22" s="1">
        <f t="shared" si="14"/>
        <v>6.958813753</v>
      </c>
      <c r="W22" s="1">
        <f t="shared" si="15"/>
        <v>49.30284746</v>
      </c>
      <c r="X22" s="1">
        <f t="shared" si="16"/>
        <v>3.423863373</v>
      </c>
      <c r="Y22" s="1">
        <f t="shared" si="17"/>
        <v>6.94455503</v>
      </c>
      <c r="Z22" s="1">
        <f t="shared" si="18"/>
        <v>3.53495038</v>
      </c>
      <c r="AA22" s="1">
        <f t="shared" si="19"/>
        <v>-20.065084</v>
      </c>
      <c r="AB22" s="1">
        <f t="shared" si="20"/>
        <v>-6.094064409</v>
      </c>
      <c r="AC22" s="1">
        <f t="shared" si="21"/>
        <v>-0.4972481516</v>
      </c>
      <c r="AD22" s="1">
        <f t="shared" si="22"/>
        <v>204.6329895</v>
      </c>
      <c r="AE22" s="1">
        <v>0.0</v>
      </c>
      <c r="AF22" s="1">
        <v>0.0</v>
      </c>
      <c r="AG22" s="1">
        <f t="shared" si="23"/>
        <v>1</v>
      </c>
      <c r="AH22" s="1">
        <f t="shared" si="24"/>
        <v>0</v>
      </c>
      <c r="AI22" s="1">
        <f t="shared" si="25"/>
        <v>52043.12602</v>
      </c>
      <c r="AJ22" s="1" t="s">
        <v>263</v>
      </c>
      <c r="AK22" s="1">
        <v>715.476923076923</v>
      </c>
      <c r="AL22" s="1">
        <v>3262.08</v>
      </c>
      <c r="AM22" s="1">
        <f t="shared" si="26"/>
        <v>2546.603077</v>
      </c>
      <c r="AN22" s="1">
        <f t="shared" si="27"/>
        <v>0.7806684928</v>
      </c>
      <c r="AO22" s="1">
        <v>-0.577747479816223</v>
      </c>
      <c r="AP22" s="1" t="s">
        <v>294</v>
      </c>
      <c r="AQ22" s="1">
        <v>742.997846153846</v>
      </c>
      <c r="AR22" s="1">
        <v>855.66</v>
      </c>
      <c r="AS22" s="1">
        <f t="shared" si="28"/>
        <v>0.1316669633</v>
      </c>
      <c r="AT22" s="1">
        <v>0.5</v>
      </c>
      <c r="AU22" s="1">
        <f t="shared" si="29"/>
        <v>1180.181641</v>
      </c>
      <c r="AV22" s="1">
        <f t="shared" si="30"/>
        <v>1.286191655</v>
      </c>
      <c r="AW22" s="1">
        <f t="shared" si="31"/>
        <v>77.69546642</v>
      </c>
      <c r="AX22" s="1">
        <f t="shared" si="32"/>
        <v>0.3844167076</v>
      </c>
      <c r="AY22" s="1">
        <f t="shared" si="33"/>
        <v>0.00157936632</v>
      </c>
      <c r="AZ22" s="1">
        <f t="shared" si="34"/>
        <v>2.812355375</v>
      </c>
      <c r="BA22" s="1" t="s">
        <v>295</v>
      </c>
      <c r="BB22" s="1">
        <v>526.73</v>
      </c>
      <c r="BC22" s="1">
        <f t="shared" si="35"/>
        <v>328.93</v>
      </c>
      <c r="BD22" s="1">
        <f t="shared" si="36"/>
        <v>0.3425110323</v>
      </c>
      <c r="BE22" s="1">
        <f t="shared" si="37"/>
        <v>0.8797484783</v>
      </c>
      <c r="BF22" s="1">
        <f t="shared" si="38"/>
        <v>0.8036787059</v>
      </c>
      <c r="BG22" s="1">
        <f t="shared" si="39"/>
        <v>0.9449529147</v>
      </c>
      <c r="BH22" s="1">
        <f t="shared" si="40"/>
        <v>1399.996667</v>
      </c>
      <c r="BI22" s="1">
        <f t="shared" si="41"/>
        <v>1180.181641</v>
      </c>
      <c r="BJ22" s="1">
        <f t="shared" si="42"/>
        <v>0.8429888934</v>
      </c>
      <c r="BK22" s="1">
        <f t="shared" si="43"/>
        <v>0.1959777869</v>
      </c>
      <c r="BL22" s="1">
        <v>6.0</v>
      </c>
      <c r="BM22" s="1">
        <v>0.5</v>
      </c>
      <c r="BN22" s="1" t="s">
        <v>266</v>
      </c>
      <c r="BO22" s="1">
        <v>2.0</v>
      </c>
      <c r="BP22" s="1">
        <v>1.60737173525E9</v>
      </c>
      <c r="BQ22" s="1">
        <v>397.233133333333</v>
      </c>
      <c r="BR22" s="1">
        <v>398.9934</v>
      </c>
      <c r="BS22" s="1">
        <v>33.4761333333333</v>
      </c>
      <c r="BT22" s="1">
        <v>32.9484366666667</v>
      </c>
      <c r="BU22" s="1">
        <v>394.881533333333</v>
      </c>
      <c r="BV22" s="1">
        <v>33.0704666666667</v>
      </c>
      <c r="BW22" s="1">
        <v>500.013666666667</v>
      </c>
      <c r="BX22" s="1">
        <v>102.177766666667</v>
      </c>
      <c r="BY22" s="1">
        <v>0.0999766833333333</v>
      </c>
      <c r="BZ22" s="1">
        <v>38.7817666666667</v>
      </c>
      <c r="CA22" s="1">
        <v>38.8198333333333</v>
      </c>
      <c r="CB22" s="1">
        <v>999.9</v>
      </c>
      <c r="CC22" s="1">
        <v>0.0</v>
      </c>
      <c r="CD22" s="1">
        <v>0.0</v>
      </c>
      <c r="CE22" s="1">
        <v>10011.2483333333</v>
      </c>
      <c r="CF22" s="1">
        <v>0.0</v>
      </c>
      <c r="CG22" s="1">
        <v>116.399133333333</v>
      </c>
      <c r="CH22" s="1">
        <v>1399.99666666667</v>
      </c>
      <c r="CI22" s="1">
        <v>0.900012666666667</v>
      </c>
      <c r="CJ22" s="1">
        <v>0.09998712</v>
      </c>
      <c r="CK22" s="1">
        <v>0.0</v>
      </c>
      <c r="CL22" s="1">
        <v>743.1598</v>
      </c>
      <c r="CM22" s="1">
        <v>4.99938</v>
      </c>
      <c r="CN22" s="1">
        <v>10568.02</v>
      </c>
      <c r="CO22" s="1">
        <v>11164.3566666667</v>
      </c>
      <c r="CP22" s="1">
        <v>47.75</v>
      </c>
      <c r="CQ22" s="1">
        <v>49.375</v>
      </c>
      <c r="CR22" s="1">
        <v>48.25</v>
      </c>
      <c r="CS22" s="1">
        <v>49.375</v>
      </c>
      <c r="CT22" s="1">
        <v>50.125</v>
      </c>
      <c r="CU22" s="1">
        <v>1255.51566666667</v>
      </c>
      <c r="CV22" s="1">
        <v>139.481333333333</v>
      </c>
      <c r="CW22" s="1">
        <v>0.0</v>
      </c>
      <c r="CX22" s="1">
        <v>186.200000047684</v>
      </c>
      <c r="CY22" s="1">
        <v>0.0</v>
      </c>
      <c r="CZ22" s="1">
        <v>742.997846153846</v>
      </c>
      <c r="DA22" s="1">
        <v>-105.493264821525</v>
      </c>
      <c r="DB22" s="1">
        <v>-1485.79145097653</v>
      </c>
      <c r="DC22" s="1">
        <v>10565.6769230769</v>
      </c>
      <c r="DD22" s="1">
        <v>15.0</v>
      </c>
      <c r="DE22" s="1">
        <v>1.607371604E9</v>
      </c>
      <c r="DF22" s="1" t="s">
        <v>296</v>
      </c>
      <c r="DG22" s="1">
        <v>1.6073715915E9</v>
      </c>
      <c r="DH22" s="1">
        <v>1.607371604E9</v>
      </c>
      <c r="DI22" s="1">
        <v>5.0</v>
      </c>
      <c r="DJ22" s="1">
        <v>0.011</v>
      </c>
      <c r="DK22" s="1">
        <v>-0.022</v>
      </c>
      <c r="DL22" s="1">
        <v>2.352</v>
      </c>
      <c r="DM22" s="1">
        <v>0.406</v>
      </c>
      <c r="DN22" s="1">
        <v>400.0</v>
      </c>
      <c r="DO22" s="1">
        <v>34.0</v>
      </c>
      <c r="DP22" s="1">
        <v>0.28</v>
      </c>
      <c r="DQ22" s="1">
        <v>0.18</v>
      </c>
      <c r="DR22" s="1">
        <v>1.14468125578369</v>
      </c>
      <c r="DS22" s="1">
        <v>9.34873392951662</v>
      </c>
      <c r="DT22" s="1">
        <v>0.699048749936972</v>
      </c>
      <c r="DU22" s="1">
        <v>0.0</v>
      </c>
      <c r="DV22" s="1">
        <v>-1.62815893548387</v>
      </c>
      <c r="DW22" s="1">
        <v>-11.0261202580645</v>
      </c>
      <c r="DX22" s="1">
        <v>0.851526826661377</v>
      </c>
      <c r="DY22" s="1">
        <v>0.0</v>
      </c>
      <c r="DZ22" s="1">
        <v>0.527304967741935</v>
      </c>
      <c r="EA22" s="1">
        <v>0.0249769838709661</v>
      </c>
      <c r="EB22" s="1">
        <v>0.00266975810773151</v>
      </c>
      <c r="EC22" s="1">
        <v>1.0</v>
      </c>
      <c r="ED22" s="1">
        <v>1.0</v>
      </c>
      <c r="EE22" s="1">
        <v>3.0</v>
      </c>
      <c r="EF22" s="1" t="s">
        <v>273</v>
      </c>
      <c r="EG22" s="1">
        <v>100.0</v>
      </c>
      <c r="EH22" s="1">
        <v>100.0</v>
      </c>
      <c r="EI22" s="1">
        <v>2.352</v>
      </c>
      <c r="EJ22" s="1">
        <v>0.4057</v>
      </c>
      <c r="EK22" s="1">
        <v>2.35179999999991</v>
      </c>
      <c r="EL22" s="1">
        <v>0.0</v>
      </c>
      <c r="EM22" s="1">
        <v>0.0</v>
      </c>
      <c r="EN22" s="1">
        <v>0.0</v>
      </c>
      <c r="EO22" s="1">
        <v>0.405671428571416</v>
      </c>
      <c r="EP22" s="1">
        <v>0.0</v>
      </c>
      <c r="EQ22" s="1">
        <v>0.0</v>
      </c>
      <c r="ER22" s="1">
        <v>0.0</v>
      </c>
      <c r="ES22" s="1">
        <v>-1.0</v>
      </c>
      <c r="ET22" s="1">
        <v>-1.0</v>
      </c>
      <c r="EU22" s="1">
        <v>-1.0</v>
      </c>
      <c r="EV22" s="1">
        <v>-1.0</v>
      </c>
      <c r="EW22" s="1">
        <v>2.5</v>
      </c>
      <c r="EX22" s="1">
        <v>2.3</v>
      </c>
      <c r="EY22" s="1">
        <v>2.0</v>
      </c>
      <c r="EZ22" s="1">
        <v>491.915</v>
      </c>
      <c r="FA22" s="1">
        <v>549.952</v>
      </c>
      <c r="FB22" s="1">
        <v>37.6871</v>
      </c>
      <c r="FC22" s="1">
        <v>34.4183</v>
      </c>
      <c r="FD22" s="1">
        <v>29.9997</v>
      </c>
      <c r="FE22" s="1">
        <v>33.9047</v>
      </c>
      <c r="FF22" s="1">
        <v>33.9064</v>
      </c>
      <c r="FG22" s="1">
        <v>16.9142</v>
      </c>
      <c r="FH22" s="1">
        <v>0.0</v>
      </c>
      <c r="FI22" s="1">
        <v>100.0</v>
      </c>
      <c r="FJ22" s="1">
        <v>-999.9</v>
      </c>
      <c r="FK22" s="1">
        <v>400.0</v>
      </c>
      <c r="FL22" s="1">
        <v>34.0527</v>
      </c>
      <c r="FM22" s="1">
        <v>101.207</v>
      </c>
      <c r="FN22" s="1">
        <v>100.365</v>
      </c>
    </row>
    <row r="23" ht="15.75" customHeight="1">
      <c r="A23" s="1">
        <v>7.0</v>
      </c>
      <c r="B23" s="1">
        <v>1.607372073E9</v>
      </c>
      <c r="C23" s="1">
        <v>87922.5</v>
      </c>
      <c r="D23" s="1" t="s">
        <v>297</v>
      </c>
      <c r="E23" s="1" t="s">
        <v>298</v>
      </c>
      <c r="F23" s="1" t="s">
        <v>299</v>
      </c>
      <c r="G23" s="1" t="s">
        <v>300</v>
      </c>
      <c r="H23" s="1">
        <v>1.60737206525E9</v>
      </c>
      <c r="I23" s="1">
        <f t="shared" si="1"/>
        <v>0.002517809125</v>
      </c>
      <c r="J23" s="1">
        <f t="shared" si="2"/>
        <v>10.2111167</v>
      </c>
      <c r="K23" s="1">
        <f t="shared" si="3"/>
        <v>380.5239333</v>
      </c>
      <c r="L23" s="1">
        <f t="shared" si="4"/>
        <v>133.4329016</v>
      </c>
      <c r="M23" s="1">
        <f t="shared" si="5"/>
        <v>13.64661134</v>
      </c>
      <c r="N23" s="1">
        <f t="shared" si="6"/>
        <v>38.91740463</v>
      </c>
      <c r="O23" s="1">
        <f t="shared" si="7"/>
        <v>0.07111146685</v>
      </c>
      <c r="P23" s="1">
        <f t="shared" si="8"/>
        <v>2.965669298</v>
      </c>
      <c r="Q23" s="1">
        <f t="shared" si="9"/>
        <v>0.07017760047</v>
      </c>
      <c r="R23" s="1">
        <f t="shared" si="10"/>
        <v>0.04394388268</v>
      </c>
      <c r="S23" s="1">
        <f t="shared" si="11"/>
        <v>231.2895581</v>
      </c>
      <c r="T23" s="1">
        <f t="shared" si="12"/>
        <v>39.48232792</v>
      </c>
      <c r="U23" s="1">
        <f t="shared" si="13"/>
        <v>39.11344333</v>
      </c>
      <c r="V23" s="1">
        <f t="shared" si="14"/>
        <v>7.069647789</v>
      </c>
      <c r="W23" s="1">
        <f t="shared" si="15"/>
        <v>51.70323976</v>
      </c>
      <c r="X23" s="1">
        <f t="shared" si="16"/>
        <v>3.591572679</v>
      </c>
      <c r="Y23" s="1">
        <f t="shared" si="17"/>
        <v>6.946513789</v>
      </c>
      <c r="Z23" s="1">
        <f t="shared" si="18"/>
        <v>3.47807511</v>
      </c>
      <c r="AA23" s="1">
        <f t="shared" si="19"/>
        <v>-111.0353824</v>
      </c>
      <c r="AB23" s="1">
        <f t="shared" si="20"/>
        <v>-52.19344562</v>
      </c>
      <c r="AC23" s="1">
        <f t="shared" si="21"/>
        <v>-4.270320483</v>
      </c>
      <c r="AD23" s="1">
        <f t="shared" si="22"/>
        <v>63.79040962</v>
      </c>
      <c r="AE23" s="1">
        <v>0.0</v>
      </c>
      <c r="AF23" s="1">
        <v>0.0</v>
      </c>
      <c r="AG23" s="1">
        <f t="shared" si="23"/>
        <v>1</v>
      </c>
      <c r="AH23" s="1">
        <f t="shared" si="24"/>
        <v>0</v>
      </c>
      <c r="AI23" s="1">
        <f t="shared" si="25"/>
        <v>51935.26122</v>
      </c>
      <c r="AJ23" s="1" t="s">
        <v>263</v>
      </c>
      <c r="AK23" s="1">
        <v>715.476923076923</v>
      </c>
      <c r="AL23" s="1">
        <v>3262.08</v>
      </c>
      <c r="AM23" s="1">
        <f t="shared" si="26"/>
        <v>2546.603077</v>
      </c>
      <c r="AN23" s="1">
        <f t="shared" si="27"/>
        <v>0.7806684928</v>
      </c>
      <c r="AO23" s="1">
        <v>-0.577747479816223</v>
      </c>
      <c r="AP23" s="1" t="s">
        <v>301</v>
      </c>
      <c r="AQ23" s="1">
        <v>792.991384615385</v>
      </c>
      <c r="AR23" s="1">
        <v>1169.44</v>
      </c>
      <c r="AS23" s="1">
        <f t="shared" si="28"/>
        <v>0.3219050275</v>
      </c>
      <c r="AT23" s="1">
        <v>0.5</v>
      </c>
      <c r="AU23" s="1">
        <f t="shared" si="29"/>
        <v>1180.180222</v>
      </c>
      <c r="AV23" s="1">
        <f t="shared" si="30"/>
        <v>10.2111167</v>
      </c>
      <c r="AW23" s="1">
        <f t="shared" si="31"/>
        <v>189.9529734</v>
      </c>
      <c r="AX23" s="1">
        <f t="shared" si="32"/>
        <v>0.441125667</v>
      </c>
      <c r="AY23" s="1">
        <f t="shared" si="33"/>
        <v>0.009141709024</v>
      </c>
      <c r="AZ23" s="1">
        <f t="shared" si="34"/>
        <v>1.78943768</v>
      </c>
      <c r="BA23" s="1" t="s">
        <v>302</v>
      </c>
      <c r="BB23" s="1">
        <v>653.57</v>
      </c>
      <c r="BC23" s="1">
        <f t="shared" si="35"/>
        <v>515.87</v>
      </c>
      <c r="BD23" s="1">
        <f t="shared" si="36"/>
        <v>0.7297354283</v>
      </c>
      <c r="BE23" s="1">
        <f t="shared" si="37"/>
        <v>0.8022357591</v>
      </c>
      <c r="BF23" s="1">
        <f t="shared" si="38"/>
        <v>0.8292494137</v>
      </c>
      <c r="BG23" s="1">
        <f t="shared" si="39"/>
        <v>0.8217377961</v>
      </c>
      <c r="BH23" s="1">
        <f t="shared" si="40"/>
        <v>1399.994667</v>
      </c>
      <c r="BI23" s="1">
        <f t="shared" si="41"/>
        <v>1180.180222</v>
      </c>
      <c r="BJ23" s="1">
        <f t="shared" si="42"/>
        <v>0.8429890841</v>
      </c>
      <c r="BK23" s="1">
        <f t="shared" si="43"/>
        <v>0.1959781683</v>
      </c>
      <c r="BL23" s="1">
        <v>6.0</v>
      </c>
      <c r="BM23" s="1">
        <v>0.5</v>
      </c>
      <c r="BN23" s="1" t="s">
        <v>266</v>
      </c>
      <c r="BO23" s="1">
        <v>2.0</v>
      </c>
      <c r="BP23" s="1">
        <v>1.60737206525E9</v>
      </c>
      <c r="BQ23" s="1">
        <v>380.523933333333</v>
      </c>
      <c r="BR23" s="1">
        <v>393.926633333333</v>
      </c>
      <c r="BS23" s="1">
        <v>35.1174333333333</v>
      </c>
      <c r="BT23" s="1">
        <v>32.20224</v>
      </c>
      <c r="BU23" s="1">
        <v>378.186033333333</v>
      </c>
      <c r="BV23" s="1">
        <v>34.7398133333333</v>
      </c>
      <c r="BW23" s="1">
        <v>500.012833333333</v>
      </c>
      <c r="BX23" s="1">
        <v>102.1732</v>
      </c>
      <c r="BY23" s="1">
        <v>0.10001128</v>
      </c>
      <c r="BZ23" s="1">
        <v>38.787</v>
      </c>
      <c r="CA23" s="1">
        <v>39.1134433333333</v>
      </c>
      <c r="CB23" s="1">
        <v>999.9</v>
      </c>
      <c r="CC23" s="1">
        <v>0.0</v>
      </c>
      <c r="CD23" s="1">
        <v>0.0</v>
      </c>
      <c r="CE23" s="1">
        <v>9990.25566666667</v>
      </c>
      <c r="CF23" s="1">
        <v>0.0</v>
      </c>
      <c r="CG23" s="1">
        <v>299.658866666667</v>
      </c>
      <c r="CH23" s="1">
        <v>1399.99466666667</v>
      </c>
      <c r="CI23" s="1">
        <v>0.900006</v>
      </c>
      <c r="CJ23" s="1">
        <v>0.0999937</v>
      </c>
      <c r="CK23" s="1">
        <v>0.0</v>
      </c>
      <c r="CL23" s="1">
        <v>792.9764</v>
      </c>
      <c r="CM23" s="1">
        <v>4.99938</v>
      </c>
      <c r="CN23" s="1">
        <v>11204.6466666667</v>
      </c>
      <c r="CO23" s="1">
        <v>11164.3033333333</v>
      </c>
      <c r="CP23" s="1">
        <v>47.7582666666667</v>
      </c>
      <c r="CQ23" s="1">
        <v>49.312</v>
      </c>
      <c r="CR23" s="1">
        <v>48.25</v>
      </c>
      <c r="CS23" s="1">
        <v>49.4517</v>
      </c>
      <c r="CT23" s="1">
        <v>50.125</v>
      </c>
      <c r="CU23" s="1">
        <v>1255.50466666667</v>
      </c>
      <c r="CV23" s="1">
        <v>139.49</v>
      </c>
      <c r="CW23" s="1">
        <v>0.0</v>
      </c>
      <c r="CX23" s="1">
        <v>328.799999952316</v>
      </c>
      <c r="CY23" s="1">
        <v>0.0</v>
      </c>
      <c r="CZ23" s="1">
        <v>792.991384615385</v>
      </c>
      <c r="DA23" s="1">
        <v>-100.130051368227</v>
      </c>
      <c r="DB23" s="1">
        <v>-1351.14871890312</v>
      </c>
      <c r="DC23" s="1">
        <v>11204.9576923077</v>
      </c>
      <c r="DD23" s="1">
        <v>15.0</v>
      </c>
      <c r="DE23" s="1">
        <v>1.6073719E9</v>
      </c>
      <c r="DF23" s="1" t="s">
        <v>303</v>
      </c>
      <c r="DG23" s="1">
        <v>1.60737189E9</v>
      </c>
      <c r="DH23" s="1">
        <v>1.6073719E9</v>
      </c>
      <c r="DI23" s="1">
        <v>6.0</v>
      </c>
      <c r="DJ23" s="1">
        <v>-0.014</v>
      </c>
      <c r="DK23" s="1">
        <v>-0.028</v>
      </c>
      <c r="DL23" s="1">
        <v>2.338</v>
      </c>
      <c r="DM23" s="1">
        <v>0.378</v>
      </c>
      <c r="DN23" s="1">
        <v>399.0</v>
      </c>
      <c r="DO23" s="1">
        <v>32.0</v>
      </c>
      <c r="DP23" s="1">
        <v>0.27</v>
      </c>
      <c r="DQ23" s="1">
        <v>0.13</v>
      </c>
      <c r="DR23" s="1">
        <v>10.1994250941708</v>
      </c>
      <c r="DS23" s="1">
        <v>-10.2013465546989</v>
      </c>
      <c r="DT23" s="1">
        <v>1.62075664649586</v>
      </c>
      <c r="DU23" s="1">
        <v>0.0</v>
      </c>
      <c r="DV23" s="1">
        <v>-13.3460580645161</v>
      </c>
      <c r="DW23" s="1">
        <v>12.2830741935484</v>
      </c>
      <c r="DX23" s="1">
        <v>1.93612328699258</v>
      </c>
      <c r="DY23" s="1">
        <v>0.0</v>
      </c>
      <c r="DZ23" s="1">
        <v>2.92203516129032</v>
      </c>
      <c r="EA23" s="1">
        <v>-0.560317258064523</v>
      </c>
      <c r="EB23" s="1">
        <v>0.0419159775427113</v>
      </c>
      <c r="EC23" s="1">
        <v>0.0</v>
      </c>
      <c r="ED23" s="1">
        <v>0.0</v>
      </c>
      <c r="EE23" s="1">
        <v>3.0</v>
      </c>
      <c r="EF23" s="1" t="s">
        <v>281</v>
      </c>
      <c r="EG23" s="1">
        <v>100.0</v>
      </c>
      <c r="EH23" s="1">
        <v>100.0</v>
      </c>
      <c r="EI23" s="1">
        <v>2.338</v>
      </c>
      <c r="EJ23" s="1">
        <v>0.3776</v>
      </c>
      <c r="EK23" s="1">
        <v>2.33789999999993</v>
      </c>
      <c r="EL23" s="1">
        <v>0.0</v>
      </c>
      <c r="EM23" s="1">
        <v>0.0</v>
      </c>
      <c r="EN23" s="1">
        <v>0.0</v>
      </c>
      <c r="EO23" s="1">
        <v>0.377615000000013</v>
      </c>
      <c r="EP23" s="1">
        <v>0.0</v>
      </c>
      <c r="EQ23" s="1">
        <v>0.0</v>
      </c>
      <c r="ER23" s="1">
        <v>0.0</v>
      </c>
      <c r="ES23" s="1">
        <v>-1.0</v>
      </c>
      <c r="ET23" s="1">
        <v>-1.0</v>
      </c>
      <c r="EU23" s="1">
        <v>-1.0</v>
      </c>
      <c r="EV23" s="1">
        <v>-1.0</v>
      </c>
      <c r="EW23" s="1">
        <v>3.0</v>
      </c>
      <c r="EX23" s="1">
        <v>2.9</v>
      </c>
      <c r="EY23" s="1">
        <v>2.0</v>
      </c>
      <c r="EZ23" s="1">
        <v>493.097</v>
      </c>
      <c r="FA23" s="1">
        <v>547.438</v>
      </c>
      <c r="FB23" s="1">
        <v>37.7513</v>
      </c>
      <c r="FC23" s="1">
        <v>34.4371</v>
      </c>
      <c r="FD23" s="1">
        <v>30.0001</v>
      </c>
      <c r="FE23" s="1">
        <v>33.9523</v>
      </c>
      <c r="FF23" s="1">
        <v>33.9616</v>
      </c>
      <c r="FG23" s="1">
        <v>12.7583</v>
      </c>
      <c r="FH23" s="1">
        <v>0.0</v>
      </c>
      <c r="FI23" s="1">
        <v>100.0</v>
      </c>
      <c r="FJ23" s="1">
        <v>-999.9</v>
      </c>
      <c r="FK23" s="1">
        <v>400.0</v>
      </c>
      <c r="FL23" s="1">
        <v>33.441</v>
      </c>
      <c r="FM23" s="1">
        <v>101.202</v>
      </c>
      <c r="FN23" s="1">
        <v>100.366</v>
      </c>
    </row>
    <row r="24" ht="15.75" customHeight="1">
      <c r="A24" s="1">
        <v>8.0</v>
      </c>
      <c r="B24" s="1">
        <v>1.6073722186E9</v>
      </c>
      <c r="C24" s="1">
        <v>88068.0999999046</v>
      </c>
      <c r="D24" s="1" t="s">
        <v>304</v>
      </c>
      <c r="E24" s="1" t="s">
        <v>305</v>
      </c>
      <c r="F24" s="1" t="s">
        <v>299</v>
      </c>
      <c r="G24" s="1" t="s">
        <v>300</v>
      </c>
      <c r="H24" s="1">
        <v>1.6073722106E9</v>
      </c>
      <c r="I24" s="1">
        <f t="shared" si="1"/>
        <v>0.002372491153</v>
      </c>
      <c r="J24" s="1">
        <f t="shared" si="2"/>
        <v>8.798240964</v>
      </c>
      <c r="K24" s="1">
        <f t="shared" si="3"/>
        <v>386.9979032</v>
      </c>
      <c r="L24" s="1">
        <f t="shared" si="4"/>
        <v>158.8616024</v>
      </c>
      <c r="M24" s="1">
        <f t="shared" si="5"/>
        <v>16.24591242</v>
      </c>
      <c r="N24" s="1">
        <f t="shared" si="6"/>
        <v>39.57617165</v>
      </c>
      <c r="O24" s="1">
        <f t="shared" si="7"/>
        <v>0.06695714838</v>
      </c>
      <c r="P24" s="1">
        <f t="shared" si="8"/>
        <v>2.966472582</v>
      </c>
      <c r="Q24" s="1">
        <f t="shared" si="9"/>
        <v>0.06612874318</v>
      </c>
      <c r="R24" s="1">
        <f t="shared" si="10"/>
        <v>0.04140403939</v>
      </c>
      <c r="S24" s="1">
        <f t="shared" si="11"/>
        <v>231.2987142</v>
      </c>
      <c r="T24" s="1">
        <f t="shared" si="12"/>
        <v>39.53184263</v>
      </c>
      <c r="U24" s="1">
        <f t="shared" si="13"/>
        <v>39.00407097</v>
      </c>
      <c r="V24" s="1">
        <f t="shared" si="14"/>
        <v>7.028183514</v>
      </c>
      <c r="W24" s="1">
        <f t="shared" si="15"/>
        <v>51.05557515</v>
      </c>
      <c r="X24" s="1">
        <f t="shared" si="16"/>
        <v>3.548990731</v>
      </c>
      <c r="Y24" s="1">
        <f t="shared" si="17"/>
        <v>6.951230538</v>
      </c>
      <c r="Z24" s="1">
        <f t="shared" si="18"/>
        <v>3.479192783</v>
      </c>
      <c r="AA24" s="1">
        <f t="shared" si="19"/>
        <v>-104.6268599</v>
      </c>
      <c r="AB24" s="1">
        <f t="shared" si="20"/>
        <v>-32.7012449</v>
      </c>
      <c r="AC24" s="1">
        <f t="shared" si="21"/>
        <v>-2.673554162</v>
      </c>
      <c r="AD24" s="1">
        <f t="shared" si="22"/>
        <v>91.29705524</v>
      </c>
      <c r="AE24" s="1">
        <v>0.0</v>
      </c>
      <c r="AF24" s="1">
        <v>0.0</v>
      </c>
      <c r="AG24" s="1">
        <f t="shared" si="23"/>
        <v>1</v>
      </c>
      <c r="AH24" s="1">
        <f t="shared" si="24"/>
        <v>0</v>
      </c>
      <c r="AI24" s="1">
        <f t="shared" si="25"/>
        <v>51955.65695</v>
      </c>
      <c r="AJ24" s="1" t="s">
        <v>263</v>
      </c>
      <c r="AK24" s="1">
        <v>715.476923076923</v>
      </c>
      <c r="AL24" s="1">
        <v>3262.08</v>
      </c>
      <c r="AM24" s="1">
        <f t="shared" si="26"/>
        <v>2546.603077</v>
      </c>
      <c r="AN24" s="1">
        <f t="shared" si="27"/>
        <v>0.7806684928</v>
      </c>
      <c r="AO24" s="1">
        <v>-0.577747479816223</v>
      </c>
      <c r="AP24" s="1" t="s">
        <v>306</v>
      </c>
      <c r="AQ24" s="1">
        <v>783.886538461538</v>
      </c>
      <c r="AR24" s="1">
        <v>1087.41</v>
      </c>
      <c r="AS24" s="1">
        <f t="shared" si="28"/>
        <v>0.2791251336</v>
      </c>
      <c r="AT24" s="1">
        <v>0.5</v>
      </c>
      <c r="AU24" s="1">
        <f t="shared" si="29"/>
        <v>1180.221272</v>
      </c>
      <c r="AV24" s="1">
        <f t="shared" si="30"/>
        <v>8.798240964</v>
      </c>
      <c r="AW24" s="1">
        <f t="shared" si="31"/>
        <v>164.7147101</v>
      </c>
      <c r="AX24" s="1">
        <f t="shared" si="32"/>
        <v>0.4140756476</v>
      </c>
      <c r="AY24" s="1">
        <f t="shared" si="33"/>
        <v>0.007944263222</v>
      </c>
      <c r="AZ24" s="1">
        <f t="shared" si="34"/>
        <v>1.999862058</v>
      </c>
      <c r="BA24" s="1" t="s">
        <v>307</v>
      </c>
      <c r="BB24" s="1">
        <v>637.14</v>
      </c>
      <c r="BC24" s="1">
        <f t="shared" si="35"/>
        <v>450.27</v>
      </c>
      <c r="BD24" s="1">
        <f t="shared" si="36"/>
        <v>0.6740921259</v>
      </c>
      <c r="BE24" s="1">
        <f t="shared" si="37"/>
        <v>0.8284646506</v>
      </c>
      <c r="BF24" s="1">
        <f t="shared" si="38"/>
        <v>0.8160700953</v>
      </c>
      <c r="BG24" s="1">
        <f t="shared" si="39"/>
        <v>0.8539493334</v>
      </c>
      <c r="BH24" s="1">
        <f t="shared" si="40"/>
        <v>1400.042581</v>
      </c>
      <c r="BI24" s="1">
        <f t="shared" si="41"/>
        <v>1180.221272</v>
      </c>
      <c r="BJ24" s="1">
        <f t="shared" si="42"/>
        <v>0.8429895549</v>
      </c>
      <c r="BK24" s="1">
        <f t="shared" si="43"/>
        <v>0.1959791097</v>
      </c>
      <c r="BL24" s="1">
        <v>6.0</v>
      </c>
      <c r="BM24" s="1">
        <v>0.5</v>
      </c>
      <c r="BN24" s="1" t="s">
        <v>266</v>
      </c>
      <c r="BO24" s="1">
        <v>2.0</v>
      </c>
      <c r="BP24" s="1">
        <v>1.6073722106E9</v>
      </c>
      <c r="BQ24" s="1">
        <v>386.997903225807</v>
      </c>
      <c r="BR24" s="1">
        <v>398.657419354839</v>
      </c>
      <c r="BS24" s="1">
        <v>34.7040129032258</v>
      </c>
      <c r="BT24" s="1">
        <v>31.9558612903226</v>
      </c>
      <c r="BU24" s="1">
        <v>384.659967741936</v>
      </c>
      <c r="BV24" s="1">
        <v>34.3264</v>
      </c>
      <c r="BW24" s="1">
        <v>500.006516129032</v>
      </c>
      <c r="BX24" s="1">
        <v>102.164548387097</v>
      </c>
      <c r="BY24" s="1">
        <v>0.100015106451613</v>
      </c>
      <c r="BZ24" s="1">
        <v>38.7995967741935</v>
      </c>
      <c r="CA24" s="1">
        <v>39.0040709677419</v>
      </c>
      <c r="CB24" s="1">
        <v>999.9</v>
      </c>
      <c r="CC24" s="1">
        <v>0.0</v>
      </c>
      <c r="CD24" s="1">
        <v>0.0</v>
      </c>
      <c r="CE24" s="1">
        <v>9995.64870967742</v>
      </c>
      <c r="CF24" s="1">
        <v>0.0</v>
      </c>
      <c r="CG24" s="1">
        <v>162.028548387097</v>
      </c>
      <c r="CH24" s="1">
        <v>1400.04258064516</v>
      </c>
      <c r="CI24" s="1">
        <v>0.899992419354839</v>
      </c>
      <c r="CJ24" s="1">
        <v>0.100007503225806</v>
      </c>
      <c r="CK24" s="1">
        <v>0.0</v>
      </c>
      <c r="CL24" s="1">
        <v>784.830870967742</v>
      </c>
      <c r="CM24" s="1">
        <v>4.99938</v>
      </c>
      <c r="CN24" s="1">
        <v>11106.6548387097</v>
      </c>
      <c r="CO24" s="1">
        <v>11164.6516129032</v>
      </c>
      <c r="CP24" s="1">
        <v>47.784</v>
      </c>
      <c r="CQ24" s="1">
        <v>49.258</v>
      </c>
      <c r="CR24" s="1">
        <v>48.25</v>
      </c>
      <c r="CS24" s="1">
        <v>49.4593548387097</v>
      </c>
      <c r="CT24" s="1">
        <v>50.125</v>
      </c>
      <c r="CU24" s="1">
        <v>1255.52612903226</v>
      </c>
      <c r="CV24" s="1">
        <v>139.516774193548</v>
      </c>
      <c r="CW24" s="1">
        <v>0.0</v>
      </c>
      <c r="CX24" s="1">
        <v>144.800000190735</v>
      </c>
      <c r="CY24" s="1">
        <v>0.0</v>
      </c>
      <c r="CZ24" s="1">
        <v>783.886538461538</v>
      </c>
      <c r="DA24" s="1">
        <v>-88.2482051315358</v>
      </c>
      <c r="DB24" s="1">
        <v>-1253.85982899685</v>
      </c>
      <c r="DC24" s="1">
        <v>11093.0538461538</v>
      </c>
      <c r="DD24" s="1">
        <v>15.0</v>
      </c>
      <c r="DE24" s="1">
        <v>1.6073719E9</v>
      </c>
      <c r="DF24" s="1" t="s">
        <v>303</v>
      </c>
      <c r="DG24" s="1">
        <v>1.60737189E9</v>
      </c>
      <c r="DH24" s="1">
        <v>1.6073719E9</v>
      </c>
      <c r="DI24" s="1">
        <v>6.0</v>
      </c>
      <c r="DJ24" s="1">
        <v>-0.014</v>
      </c>
      <c r="DK24" s="1">
        <v>-0.028</v>
      </c>
      <c r="DL24" s="1">
        <v>2.338</v>
      </c>
      <c r="DM24" s="1">
        <v>0.378</v>
      </c>
      <c r="DN24" s="1">
        <v>399.0</v>
      </c>
      <c r="DO24" s="1">
        <v>32.0</v>
      </c>
      <c r="DP24" s="1">
        <v>0.27</v>
      </c>
      <c r="DQ24" s="1">
        <v>0.13</v>
      </c>
      <c r="DR24" s="1">
        <v>8.80663257538388</v>
      </c>
      <c r="DS24" s="1">
        <v>-0.842172302839221</v>
      </c>
      <c r="DT24" s="1">
        <v>0.0660598895570794</v>
      </c>
      <c r="DU24" s="1">
        <v>0.0</v>
      </c>
      <c r="DV24" s="1">
        <v>-11.6567733333333</v>
      </c>
      <c r="DW24" s="1">
        <v>0.784957508342626</v>
      </c>
      <c r="DX24" s="1">
        <v>0.0628677603298296</v>
      </c>
      <c r="DY24" s="1">
        <v>0.0</v>
      </c>
      <c r="DZ24" s="1">
        <v>2.75151333333333</v>
      </c>
      <c r="EA24" s="1">
        <v>0.664136863181315</v>
      </c>
      <c r="EB24" s="1">
        <v>0.0482933159166175</v>
      </c>
      <c r="EC24" s="1">
        <v>0.0</v>
      </c>
      <c r="ED24" s="1">
        <v>0.0</v>
      </c>
      <c r="EE24" s="1">
        <v>3.0</v>
      </c>
      <c r="EF24" s="1" t="s">
        <v>281</v>
      </c>
      <c r="EG24" s="1">
        <v>100.0</v>
      </c>
      <c r="EH24" s="1">
        <v>100.0</v>
      </c>
      <c r="EI24" s="1">
        <v>2.338</v>
      </c>
      <c r="EJ24" s="1">
        <v>0.3776</v>
      </c>
      <c r="EK24" s="1">
        <v>2.33789999999993</v>
      </c>
      <c r="EL24" s="1">
        <v>0.0</v>
      </c>
      <c r="EM24" s="1">
        <v>0.0</v>
      </c>
      <c r="EN24" s="1">
        <v>0.0</v>
      </c>
      <c r="EO24" s="1">
        <v>0.377615000000013</v>
      </c>
      <c r="EP24" s="1">
        <v>0.0</v>
      </c>
      <c r="EQ24" s="1">
        <v>0.0</v>
      </c>
      <c r="ER24" s="1">
        <v>0.0</v>
      </c>
      <c r="ES24" s="1">
        <v>-1.0</v>
      </c>
      <c r="ET24" s="1">
        <v>-1.0</v>
      </c>
      <c r="EU24" s="1">
        <v>-1.0</v>
      </c>
      <c r="EV24" s="1">
        <v>-1.0</v>
      </c>
      <c r="EW24" s="1">
        <v>5.5</v>
      </c>
      <c r="EX24" s="1">
        <v>5.3</v>
      </c>
      <c r="EY24" s="1">
        <v>2.0</v>
      </c>
      <c r="EZ24" s="1">
        <v>490.592</v>
      </c>
      <c r="FA24" s="1">
        <v>546.159</v>
      </c>
      <c r="FB24" s="1">
        <v>37.7598</v>
      </c>
      <c r="FC24" s="1">
        <v>34.4916</v>
      </c>
      <c r="FD24" s="1">
        <v>30.0005</v>
      </c>
      <c r="FE24" s="1">
        <v>34.025</v>
      </c>
      <c r="FF24" s="1">
        <v>34.0372</v>
      </c>
      <c r="FG24" s="1">
        <v>16.1414</v>
      </c>
      <c r="FH24" s="1">
        <v>0.0</v>
      </c>
      <c r="FI24" s="1">
        <v>100.0</v>
      </c>
      <c r="FJ24" s="1">
        <v>-999.9</v>
      </c>
      <c r="FK24" s="1">
        <v>400.0</v>
      </c>
      <c r="FL24" s="1">
        <v>34.9781</v>
      </c>
      <c r="FM24" s="1">
        <v>101.19</v>
      </c>
      <c r="FN24" s="1">
        <v>100.356</v>
      </c>
    </row>
    <row r="25" ht="15.75" customHeight="1">
      <c r="A25" s="1">
        <v>9.0</v>
      </c>
      <c r="B25" s="1">
        <v>1.6073724856E9</v>
      </c>
      <c r="C25" s="1">
        <v>88335.0999999046</v>
      </c>
      <c r="D25" s="1" t="s">
        <v>308</v>
      </c>
      <c r="E25" s="1" t="s">
        <v>309</v>
      </c>
      <c r="F25" s="1" t="s">
        <v>310</v>
      </c>
      <c r="G25" s="1" t="s">
        <v>311</v>
      </c>
      <c r="H25" s="1">
        <v>1.60737247785E9</v>
      </c>
      <c r="I25" s="1">
        <f t="shared" si="1"/>
        <v>0.003932286094</v>
      </c>
      <c r="J25" s="1">
        <f t="shared" si="2"/>
        <v>10.46412306</v>
      </c>
      <c r="K25" s="1">
        <f t="shared" si="3"/>
        <v>385.2196</v>
      </c>
      <c r="L25" s="1">
        <f t="shared" si="4"/>
        <v>227.1155548</v>
      </c>
      <c r="M25" s="1">
        <f t="shared" si="5"/>
        <v>23.22543951</v>
      </c>
      <c r="N25" s="1">
        <f t="shared" si="6"/>
        <v>39.39357885</v>
      </c>
      <c r="O25" s="1">
        <f t="shared" si="7"/>
        <v>0.1203553559</v>
      </c>
      <c r="P25" s="1">
        <f t="shared" si="8"/>
        <v>2.966376127</v>
      </c>
      <c r="Q25" s="1">
        <f t="shared" si="9"/>
        <v>0.1177068647</v>
      </c>
      <c r="R25" s="1">
        <f t="shared" si="10"/>
        <v>0.07379989264</v>
      </c>
      <c r="S25" s="1">
        <f t="shared" si="11"/>
        <v>231.292558</v>
      </c>
      <c r="T25" s="1">
        <f t="shared" si="12"/>
        <v>39.22645112</v>
      </c>
      <c r="U25" s="1">
        <f t="shared" si="13"/>
        <v>38.69613333</v>
      </c>
      <c r="V25" s="1">
        <f t="shared" si="14"/>
        <v>6.912571734</v>
      </c>
      <c r="W25" s="1">
        <f t="shared" si="15"/>
        <v>52.57835358</v>
      </c>
      <c r="X25" s="1">
        <f t="shared" si="16"/>
        <v>3.673056729</v>
      </c>
      <c r="Y25" s="1">
        <f t="shared" si="17"/>
        <v>6.985872473</v>
      </c>
      <c r="Z25" s="1">
        <f t="shared" si="18"/>
        <v>3.239515005</v>
      </c>
      <c r="AA25" s="1">
        <f t="shared" si="19"/>
        <v>-173.4138168</v>
      </c>
      <c r="AB25" s="1">
        <f t="shared" si="20"/>
        <v>31.30551313</v>
      </c>
      <c r="AC25" s="1">
        <f t="shared" si="21"/>
        <v>2.556873032</v>
      </c>
      <c r="AD25" s="1">
        <f t="shared" si="22"/>
        <v>91.74112737</v>
      </c>
      <c r="AE25" s="1">
        <v>0.0</v>
      </c>
      <c r="AF25" s="1">
        <v>0.0</v>
      </c>
      <c r="AG25" s="1">
        <f t="shared" si="23"/>
        <v>1</v>
      </c>
      <c r="AH25" s="1">
        <f t="shared" si="24"/>
        <v>0</v>
      </c>
      <c r="AI25" s="1">
        <f t="shared" si="25"/>
        <v>51937.52153</v>
      </c>
      <c r="AJ25" s="1" t="s">
        <v>263</v>
      </c>
      <c r="AK25" s="1">
        <v>715.476923076923</v>
      </c>
      <c r="AL25" s="1">
        <v>3262.08</v>
      </c>
      <c r="AM25" s="1">
        <f t="shared" si="26"/>
        <v>2546.603077</v>
      </c>
      <c r="AN25" s="1">
        <f t="shared" si="27"/>
        <v>0.7806684928</v>
      </c>
      <c r="AO25" s="1">
        <v>-0.577747479816223</v>
      </c>
      <c r="AP25" s="1" t="s">
        <v>312</v>
      </c>
      <c r="AQ25" s="1">
        <v>907.011961538462</v>
      </c>
      <c r="AR25" s="1">
        <v>1157.31</v>
      </c>
      <c r="AS25" s="1">
        <f t="shared" si="28"/>
        <v>0.216275707</v>
      </c>
      <c r="AT25" s="1">
        <v>0.5</v>
      </c>
      <c r="AU25" s="1">
        <f t="shared" si="29"/>
        <v>1180.194151</v>
      </c>
      <c r="AV25" s="1">
        <f t="shared" si="30"/>
        <v>10.46412306</v>
      </c>
      <c r="AW25" s="1">
        <f t="shared" si="31"/>
        <v>127.6236622</v>
      </c>
      <c r="AX25" s="1">
        <f t="shared" si="32"/>
        <v>0.3769171613</v>
      </c>
      <c r="AY25" s="1">
        <f t="shared" si="33"/>
        <v>0.00935597802</v>
      </c>
      <c r="AZ25" s="1">
        <f t="shared" si="34"/>
        <v>1.81867434</v>
      </c>
      <c r="BA25" s="1" t="s">
        <v>313</v>
      </c>
      <c r="BB25" s="1">
        <v>721.1</v>
      </c>
      <c r="BC25" s="1">
        <f t="shared" si="35"/>
        <v>436.21</v>
      </c>
      <c r="BD25" s="1">
        <f t="shared" si="36"/>
        <v>0.5738016975</v>
      </c>
      <c r="BE25" s="1">
        <f t="shared" si="37"/>
        <v>0.8283300144</v>
      </c>
      <c r="BF25" s="1">
        <f t="shared" si="38"/>
        <v>0.5664990956</v>
      </c>
      <c r="BG25" s="1">
        <f t="shared" si="39"/>
        <v>0.8265010041</v>
      </c>
      <c r="BH25" s="1">
        <f t="shared" si="40"/>
        <v>1400.011</v>
      </c>
      <c r="BI25" s="1">
        <f t="shared" si="41"/>
        <v>1180.194151</v>
      </c>
      <c r="BJ25" s="1">
        <f t="shared" si="42"/>
        <v>0.8429891986</v>
      </c>
      <c r="BK25" s="1">
        <f t="shared" si="43"/>
        <v>0.1959783971</v>
      </c>
      <c r="BL25" s="1">
        <v>6.0</v>
      </c>
      <c r="BM25" s="1">
        <v>0.5</v>
      </c>
      <c r="BN25" s="1" t="s">
        <v>266</v>
      </c>
      <c r="BO25" s="1">
        <v>2.0</v>
      </c>
      <c r="BP25" s="1">
        <v>1.60737247785E9</v>
      </c>
      <c r="BQ25" s="1">
        <v>385.2196</v>
      </c>
      <c r="BR25" s="1">
        <v>399.594133333333</v>
      </c>
      <c r="BS25" s="1">
        <v>35.91787</v>
      </c>
      <c r="BT25" s="1">
        <v>31.3686666666667</v>
      </c>
      <c r="BU25" s="1">
        <v>382.897233333333</v>
      </c>
      <c r="BV25" s="1">
        <v>35.5645266666667</v>
      </c>
      <c r="BW25" s="1">
        <v>500.0058</v>
      </c>
      <c r="BX25" s="1">
        <v>102.162633333333</v>
      </c>
      <c r="BY25" s="1">
        <v>0.100021143333333</v>
      </c>
      <c r="BZ25" s="1">
        <v>38.8918866666667</v>
      </c>
      <c r="CA25" s="1">
        <v>38.6961333333333</v>
      </c>
      <c r="CB25" s="1">
        <v>999.9</v>
      </c>
      <c r="CC25" s="1">
        <v>0.0</v>
      </c>
      <c r="CD25" s="1">
        <v>0.0</v>
      </c>
      <c r="CE25" s="1">
        <v>9995.29</v>
      </c>
      <c r="CF25" s="1">
        <v>0.0</v>
      </c>
      <c r="CG25" s="1">
        <v>624.014366666667</v>
      </c>
      <c r="CH25" s="1">
        <v>1400.011</v>
      </c>
      <c r="CI25" s="1">
        <v>0.900002966666667</v>
      </c>
      <c r="CJ25" s="1">
        <v>0.0999968833333333</v>
      </c>
      <c r="CK25" s="1">
        <v>0.0</v>
      </c>
      <c r="CL25" s="1">
        <v>907.5132</v>
      </c>
      <c r="CM25" s="1">
        <v>4.99938</v>
      </c>
      <c r="CN25" s="1">
        <v>13138.7066666667</v>
      </c>
      <c r="CO25" s="1">
        <v>11164.42</v>
      </c>
      <c r="CP25" s="1">
        <v>47.687</v>
      </c>
      <c r="CQ25" s="1">
        <v>49.1828666666666</v>
      </c>
      <c r="CR25" s="1">
        <v>48.125</v>
      </c>
      <c r="CS25" s="1">
        <v>49.3832666666667</v>
      </c>
      <c r="CT25" s="1">
        <v>50.062</v>
      </c>
      <c r="CU25" s="1">
        <v>1255.51433333333</v>
      </c>
      <c r="CV25" s="1">
        <v>139.497</v>
      </c>
      <c r="CW25" s="1">
        <v>0.0</v>
      </c>
      <c r="CX25" s="1">
        <v>266.0</v>
      </c>
      <c r="CY25" s="1">
        <v>0.0</v>
      </c>
      <c r="CZ25" s="1">
        <v>907.011961538462</v>
      </c>
      <c r="DA25" s="1">
        <v>-407.095213142549</v>
      </c>
      <c r="DB25" s="1">
        <v>-5928.31794053993</v>
      </c>
      <c r="DC25" s="1">
        <v>13128.9115384615</v>
      </c>
      <c r="DD25" s="1">
        <v>15.0</v>
      </c>
      <c r="DE25" s="1">
        <v>1.6073723406E9</v>
      </c>
      <c r="DF25" s="1" t="s">
        <v>314</v>
      </c>
      <c r="DG25" s="1">
        <v>1.6073723406E9</v>
      </c>
      <c r="DH25" s="1">
        <v>1.6073723406E9</v>
      </c>
      <c r="DI25" s="1">
        <v>7.0</v>
      </c>
      <c r="DJ25" s="1">
        <v>-0.016</v>
      </c>
      <c r="DK25" s="1">
        <v>-0.024</v>
      </c>
      <c r="DL25" s="1">
        <v>2.322</v>
      </c>
      <c r="DM25" s="1">
        <v>0.353</v>
      </c>
      <c r="DN25" s="1">
        <v>403.0</v>
      </c>
      <c r="DO25" s="1">
        <v>32.0</v>
      </c>
      <c r="DP25" s="1">
        <v>0.24</v>
      </c>
      <c r="DQ25" s="1">
        <v>0.18</v>
      </c>
      <c r="DR25" s="1">
        <v>10.4619581774218</v>
      </c>
      <c r="DS25" s="1">
        <v>0.237061264410928</v>
      </c>
      <c r="DT25" s="1">
        <v>0.0235902345500564</v>
      </c>
      <c r="DU25" s="1">
        <v>1.0</v>
      </c>
      <c r="DV25" s="1">
        <v>-14.3746866666667</v>
      </c>
      <c r="DW25" s="1">
        <v>-0.852969076751897</v>
      </c>
      <c r="DX25" s="1">
        <v>0.0643772513306439</v>
      </c>
      <c r="DY25" s="1">
        <v>0.0</v>
      </c>
      <c r="DZ25" s="1">
        <v>4.549187</v>
      </c>
      <c r="EA25" s="1">
        <v>1.34215127919911</v>
      </c>
      <c r="EB25" s="1">
        <v>0.097110832390968</v>
      </c>
      <c r="EC25" s="1">
        <v>0.0</v>
      </c>
      <c r="ED25" s="1">
        <v>1.0</v>
      </c>
      <c r="EE25" s="1">
        <v>3.0</v>
      </c>
      <c r="EF25" s="1" t="s">
        <v>273</v>
      </c>
      <c r="EG25" s="1">
        <v>100.0</v>
      </c>
      <c r="EH25" s="1">
        <v>100.0</v>
      </c>
      <c r="EI25" s="1">
        <v>2.323</v>
      </c>
      <c r="EJ25" s="1">
        <v>0.3534</v>
      </c>
      <c r="EK25" s="1">
        <v>2.32229999999998</v>
      </c>
      <c r="EL25" s="1">
        <v>0.0</v>
      </c>
      <c r="EM25" s="1">
        <v>0.0</v>
      </c>
      <c r="EN25" s="1">
        <v>0.0</v>
      </c>
      <c r="EO25" s="1">
        <v>0.353325000000005</v>
      </c>
      <c r="EP25" s="1">
        <v>0.0</v>
      </c>
      <c r="EQ25" s="1">
        <v>0.0</v>
      </c>
      <c r="ER25" s="1">
        <v>0.0</v>
      </c>
      <c r="ES25" s="1">
        <v>-1.0</v>
      </c>
      <c r="ET25" s="1">
        <v>-1.0</v>
      </c>
      <c r="EU25" s="1">
        <v>-1.0</v>
      </c>
      <c r="EV25" s="1">
        <v>-1.0</v>
      </c>
      <c r="EW25" s="1">
        <v>2.4</v>
      </c>
      <c r="EX25" s="1">
        <v>2.4</v>
      </c>
      <c r="EY25" s="1">
        <v>2.0</v>
      </c>
      <c r="EZ25" s="1">
        <v>497.472</v>
      </c>
      <c r="FA25" s="1">
        <v>544.612</v>
      </c>
      <c r="FB25" s="1">
        <v>37.8598</v>
      </c>
      <c r="FC25" s="1">
        <v>34.619</v>
      </c>
      <c r="FD25" s="1">
        <v>30.0001</v>
      </c>
      <c r="FE25" s="1">
        <v>34.1525</v>
      </c>
      <c r="FF25" s="1">
        <v>34.1556</v>
      </c>
      <c r="FG25" s="1">
        <v>17.0154</v>
      </c>
      <c r="FH25" s="1">
        <v>0.0</v>
      </c>
      <c r="FI25" s="1">
        <v>100.0</v>
      </c>
      <c r="FJ25" s="1">
        <v>-999.9</v>
      </c>
      <c r="FK25" s="1">
        <v>400.0</v>
      </c>
      <c r="FL25" s="1">
        <v>34.6555</v>
      </c>
      <c r="FM25" s="1">
        <v>101.173</v>
      </c>
      <c r="FN25" s="1">
        <v>100.349</v>
      </c>
    </row>
    <row r="26" ht="15.75" customHeight="1">
      <c r="A26" s="1">
        <v>10.0</v>
      </c>
      <c r="B26" s="1">
        <v>1.6073726406E9</v>
      </c>
      <c r="C26" s="1">
        <v>88490.0999999046</v>
      </c>
      <c r="D26" s="1" t="s">
        <v>315</v>
      </c>
      <c r="E26" s="1" t="s">
        <v>316</v>
      </c>
      <c r="F26" s="1" t="s">
        <v>310</v>
      </c>
      <c r="G26" s="1" t="s">
        <v>311</v>
      </c>
      <c r="H26" s="1">
        <v>1.6073726326E9</v>
      </c>
      <c r="I26" s="1">
        <f t="shared" si="1"/>
        <v>0.004011225091</v>
      </c>
      <c r="J26" s="1">
        <f t="shared" si="2"/>
        <v>10.57767102</v>
      </c>
      <c r="K26" s="1">
        <f t="shared" si="3"/>
        <v>385.1225806</v>
      </c>
      <c r="L26" s="1">
        <f t="shared" si="4"/>
        <v>230.9098293</v>
      </c>
      <c r="M26" s="1">
        <f t="shared" si="5"/>
        <v>23.61463035</v>
      </c>
      <c r="N26" s="1">
        <f t="shared" si="6"/>
        <v>39.38562255</v>
      </c>
      <c r="O26" s="1">
        <f t="shared" si="7"/>
        <v>0.1250171391</v>
      </c>
      <c r="P26" s="1">
        <f t="shared" si="8"/>
        <v>2.967978804</v>
      </c>
      <c r="Q26" s="1">
        <f t="shared" si="9"/>
        <v>0.1221636294</v>
      </c>
      <c r="R26" s="1">
        <f t="shared" si="10"/>
        <v>0.07660322021</v>
      </c>
      <c r="S26" s="1">
        <f t="shared" si="11"/>
        <v>231.2884074</v>
      </c>
      <c r="T26" s="1">
        <f t="shared" si="12"/>
        <v>39.01738755</v>
      </c>
      <c r="U26" s="1">
        <f t="shared" si="13"/>
        <v>38.4842</v>
      </c>
      <c r="V26" s="1">
        <f t="shared" si="14"/>
        <v>6.83396532</v>
      </c>
      <c r="W26" s="1">
        <f t="shared" si="15"/>
        <v>52.75518478</v>
      </c>
      <c r="X26" s="1">
        <f t="shared" si="16"/>
        <v>3.64810698</v>
      </c>
      <c r="Y26" s="1">
        <f t="shared" si="17"/>
        <v>6.915162926</v>
      </c>
      <c r="Z26" s="1">
        <f t="shared" si="18"/>
        <v>3.185858341</v>
      </c>
      <c r="AA26" s="1">
        <f t="shared" si="19"/>
        <v>-176.8950265</v>
      </c>
      <c r="AB26" s="1">
        <f t="shared" si="20"/>
        <v>35.02353669</v>
      </c>
      <c r="AC26" s="1">
        <f t="shared" si="21"/>
        <v>2.853489162</v>
      </c>
      <c r="AD26" s="1">
        <f t="shared" si="22"/>
        <v>92.27040676</v>
      </c>
      <c r="AE26" s="1">
        <v>0.0</v>
      </c>
      <c r="AF26" s="1">
        <v>0.0</v>
      </c>
      <c r="AG26" s="1">
        <f t="shared" si="23"/>
        <v>1</v>
      </c>
      <c r="AH26" s="1">
        <f t="shared" si="24"/>
        <v>0</v>
      </c>
      <c r="AI26" s="1">
        <f t="shared" si="25"/>
        <v>52014.34975</v>
      </c>
      <c r="AJ26" s="1" t="s">
        <v>263</v>
      </c>
      <c r="AK26" s="1">
        <v>715.476923076923</v>
      </c>
      <c r="AL26" s="1">
        <v>3262.08</v>
      </c>
      <c r="AM26" s="1">
        <f t="shared" si="26"/>
        <v>2546.603077</v>
      </c>
      <c r="AN26" s="1">
        <f t="shared" si="27"/>
        <v>0.7806684928</v>
      </c>
      <c r="AO26" s="1">
        <v>-0.577747479816223</v>
      </c>
      <c r="AP26" s="1" t="s">
        <v>317</v>
      </c>
      <c r="AQ26" s="1">
        <v>989.910730769231</v>
      </c>
      <c r="AR26" s="1">
        <v>1265.52</v>
      </c>
      <c r="AS26" s="1">
        <f t="shared" si="28"/>
        <v>0.2177834165</v>
      </c>
      <c r="AT26" s="1">
        <v>0.5</v>
      </c>
      <c r="AU26" s="1">
        <f t="shared" si="29"/>
        <v>1180.173406</v>
      </c>
      <c r="AV26" s="1">
        <f t="shared" si="30"/>
        <v>10.57767102</v>
      </c>
      <c r="AW26" s="1">
        <f t="shared" si="31"/>
        <v>128.5110982</v>
      </c>
      <c r="AX26" s="1">
        <f t="shared" si="32"/>
        <v>0.4304554649</v>
      </c>
      <c r="AY26" s="1">
        <f t="shared" si="33"/>
        <v>0.009452355424</v>
      </c>
      <c r="AZ26" s="1">
        <f t="shared" si="34"/>
        <v>1.577659776</v>
      </c>
      <c r="BA26" s="1" t="s">
        <v>318</v>
      </c>
      <c r="BB26" s="1">
        <v>720.77</v>
      </c>
      <c r="BC26" s="1">
        <f t="shared" si="35"/>
        <v>544.75</v>
      </c>
      <c r="BD26" s="1">
        <f t="shared" si="36"/>
        <v>0.5059371624</v>
      </c>
      <c r="BE26" s="1">
        <f t="shared" si="37"/>
        <v>0.7856420508</v>
      </c>
      <c r="BF26" s="1">
        <f t="shared" si="38"/>
        <v>0.5010685177</v>
      </c>
      <c r="BG26" s="1">
        <f t="shared" si="39"/>
        <v>0.7840091053</v>
      </c>
      <c r="BH26" s="1">
        <f t="shared" si="40"/>
        <v>1399.986452</v>
      </c>
      <c r="BI26" s="1">
        <f t="shared" si="41"/>
        <v>1180.173406</v>
      </c>
      <c r="BJ26" s="1">
        <f t="shared" si="42"/>
        <v>0.8429891625</v>
      </c>
      <c r="BK26" s="1">
        <f t="shared" si="43"/>
        <v>0.195978325</v>
      </c>
      <c r="BL26" s="1">
        <v>6.0</v>
      </c>
      <c r="BM26" s="1">
        <v>0.5</v>
      </c>
      <c r="BN26" s="1" t="s">
        <v>266</v>
      </c>
      <c r="BO26" s="1">
        <v>2.0</v>
      </c>
      <c r="BP26" s="1">
        <v>1.6073726326E9</v>
      </c>
      <c r="BQ26" s="1">
        <v>385.122580645161</v>
      </c>
      <c r="BR26" s="1">
        <v>399.669322580645</v>
      </c>
      <c r="BS26" s="1">
        <v>35.6721129032258</v>
      </c>
      <c r="BT26" s="1">
        <v>31.0304258064516</v>
      </c>
      <c r="BU26" s="1">
        <v>382.800258064516</v>
      </c>
      <c r="BV26" s="1">
        <v>35.3187935483871</v>
      </c>
      <c r="BW26" s="1">
        <v>500.008225806452</v>
      </c>
      <c r="BX26" s="1">
        <v>102.167806451613</v>
      </c>
      <c r="BY26" s="1">
        <v>0.0999507032258064</v>
      </c>
      <c r="BZ26" s="1">
        <v>38.7030838709677</v>
      </c>
      <c r="CA26" s="1">
        <v>38.4842</v>
      </c>
      <c r="CB26" s="1">
        <v>999.9</v>
      </c>
      <c r="CC26" s="1">
        <v>0.0</v>
      </c>
      <c r="CD26" s="1">
        <v>0.0</v>
      </c>
      <c r="CE26" s="1">
        <v>10003.8596774194</v>
      </c>
      <c r="CF26" s="1">
        <v>0.0</v>
      </c>
      <c r="CG26" s="1">
        <v>167.147193548387</v>
      </c>
      <c r="CH26" s="1">
        <v>1399.9864516129</v>
      </c>
      <c r="CI26" s="1">
        <v>0.900003870967742</v>
      </c>
      <c r="CJ26" s="1">
        <v>0.0999958225806452</v>
      </c>
      <c r="CK26" s="1">
        <v>0.0</v>
      </c>
      <c r="CL26" s="1">
        <v>996.353806451613</v>
      </c>
      <c r="CM26" s="1">
        <v>4.99938</v>
      </c>
      <c r="CN26" s="1">
        <v>14404.2741935484</v>
      </c>
      <c r="CO26" s="1">
        <v>11164.2387096774</v>
      </c>
      <c r="CP26" s="1">
        <v>47.808</v>
      </c>
      <c r="CQ26" s="1">
        <v>49.3282580645161</v>
      </c>
      <c r="CR26" s="1">
        <v>48.187</v>
      </c>
      <c r="CS26" s="1">
        <v>49.6148387096774</v>
      </c>
      <c r="CT26" s="1">
        <v>50.139</v>
      </c>
      <c r="CU26" s="1">
        <v>1255.49419354839</v>
      </c>
      <c r="CV26" s="1">
        <v>139.492903225806</v>
      </c>
      <c r="CW26" s="1">
        <v>0.0</v>
      </c>
      <c r="CX26" s="1">
        <v>154.300000190735</v>
      </c>
      <c r="CY26" s="1">
        <v>0.0</v>
      </c>
      <c r="CZ26" s="1">
        <v>989.910730769231</v>
      </c>
      <c r="DA26" s="1">
        <v>-517.035452947144</v>
      </c>
      <c r="DB26" s="1">
        <v>-7303.55213596554</v>
      </c>
      <c r="DC26" s="1">
        <v>14313.3269230769</v>
      </c>
      <c r="DD26" s="1">
        <v>15.0</v>
      </c>
      <c r="DE26" s="1">
        <v>1.6073723406E9</v>
      </c>
      <c r="DF26" s="1" t="s">
        <v>314</v>
      </c>
      <c r="DG26" s="1">
        <v>1.6073723406E9</v>
      </c>
      <c r="DH26" s="1">
        <v>1.6073723406E9</v>
      </c>
      <c r="DI26" s="1">
        <v>7.0</v>
      </c>
      <c r="DJ26" s="1">
        <v>-0.016</v>
      </c>
      <c r="DK26" s="1">
        <v>-0.024</v>
      </c>
      <c r="DL26" s="1">
        <v>2.322</v>
      </c>
      <c r="DM26" s="1">
        <v>0.353</v>
      </c>
      <c r="DN26" s="1">
        <v>403.0</v>
      </c>
      <c r="DO26" s="1">
        <v>32.0</v>
      </c>
      <c r="DP26" s="1">
        <v>0.24</v>
      </c>
      <c r="DQ26" s="1">
        <v>0.18</v>
      </c>
      <c r="DR26" s="1">
        <v>10.5752582187543</v>
      </c>
      <c r="DS26" s="1">
        <v>2.59159564674637</v>
      </c>
      <c r="DT26" s="1">
        <v>0.40811286081657</v>
      </c>
      <c r="DU26" s="1">
        <v>0.0</v>
      </c>
      <c r="DV26" s="1">
        <v>-14.5884366666667</v>
      </c>
      <c r="DW26" s="1">
        <v>-2.49585317018914</v>
      </c>
      <c r="DX26" s="1">
        <v>0.445535115326378</v>
      </c>
      <c r="DY26" s="1">
        <v>0.0</v>
      </c>
      <c r="DZ26" s="1">
        <v>4.64557133333333</v>
      </c>
      <c r="EA26" s="1">
        <v>0.816414327030033</v>
      </c>
      <c r="EB26" s="1">
        <v>0.0591534015214303</v>
      </c>
      <c r="EC26" s="1">
        <v>0.0</v>
      </c>
      <c r="ED26" s="1">
        <v>0.0</v>
      </c>
      <c r="EE26" s="1">
        <v>3.0</v>
      </c>
      <c r="EF26" s="1" t="s">
        <v>281</v>
      </c>
      <c r="EG26" s="1">
        <v>100.0</v>
      </c>
      <c r="EH26" s="1">
        <v>100.0</v>
      </c>
      <c r="EI26" s="1">
        <v>2.322</v>
      </c>
      <c r="EJ26" s="1">
        <v>0.3533</v>
      </c>
      <c r="EK26" s="1">
        <v>2.32229999999998</v>
      </c>
      <c r="EL26" s="1">
        <v>0.0</v>
      </c>
      <c r="EM26" s="1">
        <v>0.0</v>
      </c>
      <c r="EN26" s="1">
        <v>0.0</v>
      </c>
      <c r="EO26" s="1">
        <v>0.353325000000005</v>
      </c>
      <c r="EP26" s="1">
        <v>0.0</v>
      </c>
      <c r="EQ26" s="1">
        <v>0.0</v>
      </c>
      <c r="ER26" s="1">
        <v>0.0</v>
      </c>
      <c r="ES26" s="1">
        <v>-1.0</v>
      </c>
      <c r="ET26" s="1">
        <v>-1.0</v>
      </c>
      <c r="EU26" s="1">
        <v>-1.0</v>
      </c>
      <c r="EV26" s="1">
        <v>-1.0</v>
      </c>
      <c r="EW26" s="1">
        <v>5.0</v>
      </c>
      <c r="EX26" s="1">
        <v>5.0</v>
      </c>
      <c r="EY26" s="1">
        <v>2.0</v>
      </c>
      <c r="EZ26" s="1">
        <v>497.622</v>
      </c>
      <c r="FA26" s="1">
        <v>542.906</v>
      </c>
      <c r="FB26" s="1">
        <v>37.7756</v>
      </c>
      <c r="FC26" s="1">
        <v>34.6694</v>
      </c>
      <c r="FD26" s="1">
        <v>30.0001</v>
      </c>
      <c r="FE26" s="1">
        <v>34.1958</v>
      </c>
      <c r="FF26" s="1">
        <v>34.1959</v>
      </c>
      <c r="FG26" s="1">
        <v>16.8703</v>
      </c>
      <c r="FH26" s="1">
        <v>0.0</v>
      </c>
      <c r="FI26" s="1">
        <v>100.0</v>
      </c>
      <c r="FJ26" s="1">
        <v>-999.9</v>
      </c>
      <c r="FK26" s="1">
        <v>400.0</v>
      </c>
      <c r="FL26" s="1">
        <v>35.768</v>
      </c>
      <c r="FM26" s="1">
        <v>101.148</v>
      </c>
      <c r="FN26" s="1">
        <v>100.329</v>
      </c>
    </row>
    <row r="27" ht="15.75" customHeight="1">
      <c r="A27" s="1">
        <v>11.0</v>
      </c>
      <c r="B27" s="1">
        <v>1.6073732226E9</v>
      </c>
      <c r="C27" s="1">
        <v>89072.0999999046</v>
      </c>
      <c r="D27" s="1" t="s">
        <v>319</v>
      </c>
      <c r="E27" s="1" t="s">
        <v>320</v>
      </c>
      <c r="F27" s="1" t="s">
        <v>321</v>
      </c>
      <c r="G27" s="1" t="s">
        <v>262</v>
      </c>
      <c r="H27" s="1">
        <v>1.60737321485E9</v>
      </c>
      <c r="I27" s="1">
        <f t="shared" si="1"/>
        <v>0.0001968229653</v>
      </c>
      <c r="J27" s="1">
        <f t="shared" si="2"/>
        <v>0.3385539817</v>
      </c>
      <c r="K27" s="1">
        <f t="shared" si="3"/>
        <v>399.2960667</v>
      </c>
      <c r="L27" s="1">
        <f t="shared" si="4"/>
        <v>269.8753342</v>
      </c>
      <c r="M27" s="1">
        <f t="shared" si="5"/>
        <v>27.59883768</v>
      </c>
      <c r="N27" s="1">
        <f t="shared" si="6"/>
        <v>40.83406645</v>
      </c>
      <c r="O27" s="1">
        <f t="shared" si="7"/>
        <v>0.005003617663</v>
      </c>
      <c r="P27" s="1">
        <f t="shared" si="8"/>
        <v>2.968111827</v>
      </c>
      <c r="Q27" s="1">
        <f t="shared" si="9"/>
        <v>0.004998936256</v>
      </c>
      <c r="R27" s="1">
        <f t="shared" si="10"/>
        <v>0.003124755391</v>
      </c>
      <c r="S27" s="1">
        <f t="shared" si="11"/>
        <v>231.2913135</v>
      </c>
      <c r="T27" s="1">
        <f t="shared" si="12"/>
        <v>40.10023848</v>
      </c>
      <c r="U27" s="1">
        <f t="shared" si="13"/>
        <v>39.27022333</v>
      </c>
      <c r="V27" s="1">
        <f t="shared" si="14"/>
        <v>7.129454751</v>
      </c>
      <c r="W27" s="1">
        <f t="shared" si="15"/>
        <v>47.55819113</v>
      </c>
      <c r="X27" s="1">
        <f t="shared" si="16"/>
        <v>3.308458491</v>
      </c>
      <c r="Y27" s="1">
        <f t="shared" si="17"/>
        <v>6.956653338</v>
      </c>
      <c r="Z27" s="1">
        <f t="shared" si="18"/>
        <v>3.82099626</v>
      </c>
      <c r="AA27" s="1">
        <f t="shared" si="19"/>
        <v>-8.679892769</v>
      </c>
      <c r="AB27" s="1">
        <f t="shared" si="20"/>
        <v>-72.99221716</v>
      </c>
      <c r="AC27" s="1">
        <f t="shared" si="21"/>
        <v>-5.972381022</v>
      </c>
      <c r="AD27" s="1">
        <f t="shared" si="22"/>
        <v>143.6468226</v>
      </c>
      <c r="AE27" s="1">
        <v>0.0</v>
      </c>
      <c r="AF27" s="1">
        <v>0.0</v>
      </c>
      <c r="AG27" s="1">
        <f t="shared" si="23"/>
        <v>1</v>
      </c>
      <c r="AH27" s="1">
        <f t="shared" si="24"/>
        <v>0</v>
      </c>
      <c r="AI27" s="1">
        <f t="shared" si="25"/>
        <v>51999.53633</v>
      </c>
      <c r="AJ27" s="1" t="s">
        <v>263</v>
      </c>
      <c r="AK27" s="1">
        <v>715.476923076923</v>
      </c>
      <c r="AL27" s="1">
        <v>3262.08</v>
      </c>
      <c r="AM27" s="1">
        <f t="shared" si="26"/>
        <v>2546.603077</v>
      </c>
      <c r="AN27" s="1">
        <f t="shared" si="27"/>
        <v>0.7806684928</v>
      </c>
      <c r="AO27" s="1">
        <v>-0.577747479816223</v>
      </c>
      <c r="AP27" s="1" t="s">
        <v>322</v>
      </c>
      <c r="AQ27" s="1">
        <v>511.95148</v>
      </c>
      <c r="AR27" s="1">
        <v>554.81</v>
      </c>
      <c r="AS27" s="1">
        <f t="shared" si="28"/>
        <v>0.07724900416</v>
      </c>
      <c r="AT27" s="1">
        <v>0.5</v>
      </c>
      <c r="AU27" s="1">
        <f t="shared" si="29"/>
        <v>1180.189462</v>
      </c>
      <c r="AV27" s="1">
        <f t="shared" si="30"/>
        <v>0.3385539817</v>
      </c>
      <c r="AW27" s="1">
        <f t="shared" si="31"/>
        <v>45.58423033</v>
      </c>
      <c r="AX27" s="1">
        <f t="shared" si="32"/>
        <v>0.2657125863</v>
      </c>
      <c r="AY27" s="1">
        <f t="shared" si="33"/>
        <v>0.0007764020025</v>
      </c>
      <c r="AZ27" s="1">
        <f t="shared" si="34"/>
        <v>4.879634469</v>
      </c>
      <c r="BA27" s="1" t="s">
        <v>323</v>
      </c>
      <c r="BB27" s="1">
        <v>407.39</v>
      </c>
      <c r="BC27" s="1">
        <f t="shared" si="35"/>
        <v>147.42</v>
      </c>
      <c r="BD27" s="1">
        <f t="shared" si="36"/>
        <v>0.2907239181</v>
      </c>
      <c r="BE27" s="1">
        <f t="shared" si="37"/>
        <v>0.9483586659</v>
      </c>
      <c r="BF27" s="1">
        <f t="shared" si="38"/>
        <v>-0.2667538481</v>
      </c>
      <c r="BG27" s="1">
        <f t="shared" si="39"/>
        <v>1.063090681</v>
      </c>
      <c r="BH27" s="1">
        <f t="shared" si="40"/>
        <v>1400.005667</v>
      </c>
      <c r="BI27" s="1">
        <f t="shared" si="41"/>
        <v>1180.189462</v>
      </c>
      <c r="BJ27" s="1">
        <f t="shared" si="42"/>
        <v>0.8429890607</v>
      </c>
      <c r="BK27" s="1">
        <f t="shared" si="43"/>
        <v>0.1959781213</v>
      </c>
      <c r="BL27" s="1">
        <v>6.0</v>
      </c>
      <c r="BM27" s="1">
        <v>0.5</v>
      </c>
      <c r="BN27" s="1" t="s">
        <v>266</v>
      </c>
      <c r="BO27" s="1">
        <v>2.0</v>
      </c>
      <c r="BP27" s="1">
        <v>1.60737321485E9</v>
      </c>
      <c r="BQ27" s="1">
        <v>399.296066666667</v>
      </c>
      <c r="BR27" s="1">
        <v>399.796633333333</v>
      </c>
      <c r="BS27" s="1">
        <v>32.3517733333333</v>
      </c>
      <c r="BT27" s="1">
        <v>32.12323</v>
      </c>
      <c r="BU27" s="1">
        <v>396.974566666667</v>
      </c>
      <c r="BV27" s="1">
        <v>31.98909</v>
      </c>
      <c r="BW27" s="1">
        <v>500.006866666667</v>
      </c>
      <c r="BX27" s="1">
        <v>102.165133333333</v>
      </c>
      <c r="BY27" s="1">
        <v>0.10000238</v>
      </c>
      <c r="BZ27" s="1">
        <v>38.81407</v>
      </c>
      <c r="CA27" s="1">
        <v>39.2702233333333</v>
      </c>
      <c r="CB27" s="1">
        <v>999.9</v>
      </c>
      <c r="CC27" s="1">
        <v>0.0</v>
      </c>
      <c r="CD27" s="1">
        <v>0.0</v>
      </c>
      <c r="CE27" s="1">
        <v>10004.875</v>
      </c>
      <c r="CF27" s="1">
        <v>0.0</v>
      </c>
      <c r="CG27" s="1">
        <v>159.8587</v>
      </c>
      <c r="CH27" s="1">
        <v>1400.00566666667</v>
      </c>
      <c r="CI27" s="1">
        <v>0.900008266666667</v>
      </c>
      <c r="CJ27" s="1">
        <v>0.09999212</v>
      </c>
      <c r="CK27" s="1">
        <v>0.0</v>
      </c>
      <c r="CL27" s="1">
        <v>511.9305</v>
      </c>
      <c r="CM27" s="1">
        <v>4.99938</v>
      </c>
      <c r="CN27" s="1">
        <v>7414.33733333333</v>
      </c>
      <c r="CO27" s="1">
        <v>11164.4</v>
      </c>
      <c r="CP27" s="1">
        <v>47.7706666666667</v>
      </c>
      <c r="CQ27" s="1">
        <v>49.25</v>
      </c>
      <c r="CR27" s="1">
        <v>48.1912</v>
      </c>
      <c r="CS27" s="1">
        <v>49.562</v>
      </c>
      <c r="CT27" s="1">
        <v>50.125</v>
      </c>
      <c r="CU27" s="1">
        <v>1255.51566666667</v>
      </c>
      <c r="CV27" s="1">
        <v>139.49</v>
      </c>
      <c r="CW27" s="1">
        <v>0.0</v>
      </c>
      <c r="CX27" s="1">
        <v>581.300000190735</v>
      </c>
      <c r="CY27" s="1">
        <v>0.0</v>
      </c>
      <c r="CZ27" s="1">
        <v>511.95148</v>
      </c>
      <c r="DA27" s="1">
        <v>-0.144692310586632</v>
      </c>
      <c r="DB27" s="1">
        <v>-74.4369229610545</v>
      </c>
      <c r="DC27" s="1">
        <v>7413.3368</v>
      </c>
      <c r="DD27" s="1">
        <v>15.0</v>
      </c>
      <c r="DE27" s="1">
        <v>1.6073731416E9</v>
      </c>
      <c r="DF27" s="1" t="s">
        <v>324</v>
      </c>
      <c r="DG27" s="1">
        <v>1.6073731351E9</v>
      </c>
      <c r="DH27" s="1">
        <v>1.6073731416E9</v>
      </c>
      <c r="DI27" s="1">
        <v>9.0</v>
      </c>
      <c r="DJ27" s="1">
        <v>0.052</v>
      </c>
      <c r="DK27" s="1">
        <v>0.036</v>
      </c>
      <c r="DL27" s="1">
        <v>2.322</v>
      </c>
      <c r="DM27" s="1">
        <v>0.363</v>
      </c>
      <c r="DN27" s="1">
        <v>399.0</v>
      </c>
      <c r="DO27" s="1">
        <v>32.0</v>
      </c>
      <c r="DP27" s="1">
        <v>0.41</v>
      </c>
      <c r="DQ27" s="1">
        <v>0.29</v>
      </c>
      <c r="DR27" s="1">
        <v>0.333049914376798</v>
      </c>
      <c r="DS27" s="1">
        <v>0.0983193538227833</v>
      </c>
      <c r="DT27" s="1">
        <v>0.0207210261511546</v>
      </c>
      <c r="DU27" s="1">
        <v>1.0</v>
      </c>
      <c r="DV27" s="1">
        <v>-0.500615433333333</v>
      </c>
      <c r="DW27" s="1">
        <v>-0.15380163737486</v>
      </c>
      <c r="DX27" s="1">
        <v>0.0295813358642273</v>
      </c>
      <c r="DY27" s="1">
        <v>1.0</v>
      </c>
      <c r="DZ27" s="1">
        <v>0.228541633333333</v>
      </c>
      <c r="EA27" s="1">
        <v>0.0440751857619577</v>
      </c>
      <c r="EB27" s="1">
        <v>0.00335019415838678</v>
      </c>
      <c r="EC27" s="1">
        <v>1.0</v>
      </c>
      <c r="ED27" s="1">
        <v>3.0</v>
      </c>
      <c r="EE27" s="1">
        <v>3.0</v>
      </c>
      <c r="EF27" s="1" t="s">
        <v>268</v>
      </c>
      <c r="EG27" s="1">
        <v>100.0</v>
      </c>
      <c r="EH27" s="1">
        <v>100.0</v>
      </c>
      <c r="EI27" s="1">
        <v>2.321</v>
      </c>
      <c r="EJ27" s="1">
        <v>0.3627</v>
      </c>
      <c r="EK27" s="1">
        <v>2.3215</v>
      </c>
      <c r="EL27" s="1">
        <v>0.0</v>
      </c>
      <c r="EM27" s="1">
        <v>0.0</v>
      </c>
      <c r="EN27" s="1">
        <v>0.0</v>
      </c>
      <c r="EO27" s="1">
        <v>0.362685714285711</v>
      </c>
      <c r="EP27" s="1">
        <v>0.0</v>
      </c>
      <c r="EQ27" s="1">
        <v>0.0</v>
      </c>
      <c r="ER27" s="1">
        <v>0.0</v>
      </c>
      <c r="ES27" s="1">
        <v>-1.0</v>
      </c>
      <c r="ET27" s="1">
        <v>-1.0</v>
      </c>
      <c r="EU27" s="1">
        <v>-1.0</v>
      </c>
      <c r="EV27" s="1">
        <v>-1.0</v>
      </c>
      <c r="EW27" s="1">
        <v>1.5</v>
      </c>
      <c r="EX27" s="1">
        <v>1.4</v>
      </c>
      <c r="EY27" s="1">
        <v>2.0</v>
      </c>
      <c r="EZ27" s="1">
        <v>493.834</v>
      </c>
      <c r="FA27" s="1">
        <v>544.055</v>
      </c>
      <c r="FB27" s="1">
        <v>37.6019</v>
      </c>
      <c r="FC27" s="1">
        <v>34.5377</v>
      </c>
      <c r="FD27" s="1">
        <v>30.0005</v>
      </c>
      <c r="FE27" s="1">
        <v>34.1058</v>
      </c>
      <c r="FF27" s="1">
        <v>34.1266</v>
      </c>
      <c r="FG27" s="1">
        <v>16.7653</v>
      </c>
      <c r="FH27" s="1">
        <v>0.0</v>
      </c>
      <c r="FI27" s="1">
        <v>100.0</v>
      </c>
      <c r="FJ27" s="1">
        <v>-999.9</v>
      </c>
      <c r="FK27" s="1">
        <v>400.0</v>
      </c>
      <c r="FL27" s="1">
        <v>35.5225</v>
      </c>
      <c r="FM27" s="1">
        <v>101.168</v>
      </c>
      <c r="FN27" s="1">
        <v>100.346</v>
      </c>
    </row>
    <row r="28" ht="15.75" customHeight="1">
      <c r="A28" s="1">
        <v>12.0</v>
      </c>
      <c r="B28" s="1">
        <v>1.6073734111E9</v>
      </c>
      <c r="C28" s="1">
        <v>89260.5999999046</v>
      </c>
      <c r="D28" s="1" t="s">
        <v>325</v>
      </c>
      <c r="E28" s="1" t="s">
        <v>326</v>
      </c>
      <c r="F28" s="1" t="s">
        <v>321</v>
      </c>
      <c r="G28" s="1" t="s">
        <v>262</v>
      </c>
      <c r="H28" s="1">
        <v>1.60737340335E9</v>
      </c>
      <c r="I28" s="1">
        <f t="shared" si="1"/>
        <v>0.0005941849699</v>
      </c>
      <c r="J28" s="1">
        <f t="shared" si="2"/>
        <v>1.476857591</v>
      </c>
      <c r="K28" s="1">
        <f t="shared" si="3"/>
        <v>397.6333667</v>
      </c>
      <c r="L28" s="1">
        <f t="shared" si="4"/>
        <v>231.4649681</v>
      </c>
      <c r="M28" s="1">
        <f t="shared" si="5"/>
        <v>23.67101576</v>
      </c>
      <c r="N28" s="1">
        <f t="shared" si="6"/>
        <v>40.66440709</v>
      </c>
      <c r="O28" s="1">
        <f t="shared" si="7"/>
        <v>0.01606121775</v>
      </c>
      <c r="P28" s="1">
        <f t="shared" si="8"/>
        <v>2.966736903</v>
      </c>
      <c r="Q28" s="1">
        <f t="shared" si="9"/>
        <v>0.01601306765</v>
      </c>
      <c r="R28" s="1">
        <f t="shared" si="10"/>
        <v>0.01001248127</v>
      </c>
      <c r="S28" s="1">
        <f t="shared" si="11"/>
        <v>231.2897069</v>
      </c>
      <c r="T28" s="1">
        <f t="shared" si="12"/>
        <v>39.92237459</v>
      </c>
      <c r="U28" s="1">
        <f t="shared" si="13"/>
        <v>38.78786</v>
      </c>
      <c r="V28" s="1">
        <f t="shared" si="14"/>
        <v>6.94683572</v>
      </c>
      <c r="W28" s="1">
        <f t="shared" si="15"/>
        <v>48.25550422</v>
      </c>
      <c r="X28" s="1">
        <f t="shared" si="16"/>
        <v>3.343033614</v>
      </c>
      <c r="Y28" s="1">
        <f t="shared" si="17"/>
        <v>6.927776776</v>
      </c>
      <c r="Z28" s="1">
        <f t="shared" si="18"/>
        <v>3.603802105</v>
      </c>
      <c r="AA28" s="1">
        <f t="shared" si="19"/>
        <v>-26.20355717</v>
      </c>
      <c r="AB28" s="1">
        <f t="shared" si="20"/>
        <v>-8.152813577</v>
      </c>
      <c r="AC28" s="1">
        <f t="shared" si="21"/>
        <v>-0.6655961259</v>
      </c>
      <c r="AD28" s="1">
        <f t="shared" si="22"/>
        <v>196.2677401</v>
      </c>
      <c r="AE28" s="1">
        <v>0.0</v>
      </c>
      <c r="AF28" s="1">
        <v>0.0</v>
      </c>
      <c r="AG28" s="1">
        <f t="shared" si="23"/>
        <v>1</v>
      </c>
      <c r="AH28" s="1">
        <f t="shared" si="24"/>
        <v>0</v>
      </c>
      <c r="AI28" s="1">
        <f t="shared" si="25"/>
        <v>51973.60294</v>
      </c>
      <c r="AJ28" s="1" t="s">
        <v>263</v>
      </c>
      <c r="AK28" s="1">
        <v>715.476923076923</v>
      </c>
      <c r="AL28" s="1">
        <v>3262.08</v>
      </c>
      <c r="AM28" s="1">
        <f t="shared" si="26"/>
        <v>2546.603077</v>
      </c>
      <c r="AN28" s="1">
        <f t="shared" si="27"/>
        <v>0.7806684928</v>
      </c>
      <c r="AO28" s="1">
        <v>-0.577747479816223</v>
      </c>
      <c r="AP28" s="1" t="s">
        <v>327</v>
      </c>
      <c r="AQ28" s="1">
        <v>576.47268</v>
      </c>
      <c r="AR28" s="1">
        <v>630.76</v>
      </c>
      <c r="AS28" s="1">
        <f t="shared" si="28"/>
        <v>0.08606652292</v>
      </c>
      <c r="AT28" s="1">
        <v>0.5</v>
      </c>
      <c r="AU28" s="1">
        <f t="shared" si="29"/>
        <v>1180.177532</v>
      </c>
      <c r="AV28" s="1">
        <f t="shared" si="30"/>
        <v>1.476857591</v>
      </c>
      <c r="AW28" s="1">
        <f t="shared" si="31"/>
        <v>50.7868883</v>
      </c>
      <c r="AX28" s="1">
        <f t="shared" si="32"/>
        <v>0.3198998034</v>
      </c>
      <c r="AY28" s="1">
        <f t="shared" si="33"/>
        <v>0.001740928814</v>
      </c>
      <c r="AZ28" s="1">
        <f t="shared" si="34"/>
        <v>4.171665927</v>
      </c>
      <c r="BA28" s="1" t="s">
        <v>328</v>
      </c>
      <c r="BB28" s="1">
        <v>428.98</v>
      </c>
      <c r="BC28" s="1">
        <f t="shared" si="35"/>
        <v>201.78</v>
      </c>
      <c r="BD28" s="1">
        <f t="shared" si="36"/>
        <v>0.2690421251</v>
      </c>
      <c r="BE28" s="1">
        <f t="shared" si="37"/>
        <v>0.928777664</v>
      </c>
      <c r="BF28" s="1">
        <f t="shared" si="38"/>
        <v>-0.640808448</v>
      </c>
      <c r="BG28" s="1">
        <f t="shared" si="39"/>
        <v>1.033266638</v>
      </c>
      <c r="BH28" s="1">
        <f t="shared" si="40"/>
        <v>1399.991</v>
      </c>
      <c r="BI28" s="1">
        <f t="shared" si="41"/>
        <v>1180.177532</v>
      </c>
      <c r="BJ28" s="1">
        <f t="shared" si="42"/>
        <v>0.8429893705</v>
      </c>
      <c r="BK28" s="1">
        <f t="shared" si="43"/>
        <v>0.1959787411</v>
      </c>
      <c r="BL28" s="1">
        <v>6.0</v>
      </c>
      <c r="BM28" s="1">
        <v>0.5</v>
      </c>
      <c r="BN28" s="1" t="s">
        <v>266</v>
      </c>
      <c r="BO28" s="1">
        <v>2.0</v>
      </c>
      <c r="BP28" s="1">
        <v>1.60737340335E9</v>
      </c>
      <c r="BQ28" s="1">
        <v>397.633366666667</v>
      </c>
      <c r="BR28" s="1">
        <v>399.689066666667</v>
      </c>
      <c r="BS28" s="1">
        <v>32.6895633333333</v>
      </c>
      <c r="BT28" s="1">
        <v>31.9998666666667</v>
      </c>
      <c r="BU28" s="1">
        <v>395.311866666667</v>
      </c>
      <c r="BV28" s="1">
        <v>32.3268766666667</v>
      </c>
      <c r="BW28" s="1">
        <v>500.012266666667</v>
      </c>
      <c r="BX28" s="1">
        <v>102.166066666667</v>
      </c>
      <c r="BY28" s="1">
        <v>0.100016856666667</v>
      </c>
      <c r="BZ28" s="1">
        <v>38.7368866666667</v>
      </c>
      <c r="CA28" s="1">
        <v>38.78786</v>
      </c>
      <c r="CB28" s="1">
        <v>999.9</v>
      </c>
      <c r="CC28" s="1">
        <v>0.0</v>
      </c>
      <c r="CD28" s="1">
        <v>0.0</v>
      </c>
      <c r="CE28" s="1">
        <v>9996.99666666667</v>
      </c>
      <c r="CF28" s="1">
        <v>0.0</v>
      </c>
      <c r="CG28" s="1">
        <v>141.840166666667</v>
      </c>
      <c r="CH28" s="1">
        <v>1399.991</v>
      </c>
      <c r="CI28" s="1">
        <v>0.8999976</v>
      </c>
      <c r="CJ28" s="1">
        <v>0.1000021</v>
      </c>
      <c r="CK28" s="1">
        <v>0.0</v>
      </c>
      <c r="CL28" s="1">
        <v>576.7023</v>
      </c>
      <c r="CM28" s="1">
        <v>4.99938</v>
      </c>
      <c r="CN28" s="1">
        <v>8290.52566666667</v>
      </c>
      <c r="CO28" s="1">
        <v>11164.26</v>
      </c>
      <c r="CP28" s="1">
        <v>47.7706666666667</v>
      </c>
      <c r="CQ28" s="1">
        <v>49.187</v>
      </c>
      <c r="CR28" s="1">
        <v>48.187</v>
      </c>
      <c r="CS28" s="1">
        <v>49.4916</v>
      </c>
      <c r="CT28" s="1">
        <v>50.125</v>
      </c>
      <c r="CU28" s="1">
        <v>1255.488</v>
      </c>
      <c r="CV28" s="1">
        <v>139.503</v>
      </c>
      <c r="CW28" s="1">
        <v>0.0</v>
      </c>
      <c r="CX28" s="1">
        <v>187.799999952316</v>
      </c>
      <c r="CY28" s="1">
        <v>0.0</v>
      </c>
      <c r="CZ28" s="1">
        <v>576.47268</v>
      </c>
      <c r="DA28" s="1">
        <v>-19.6473846515798</v>
      </c>
      <c r="DB28" s="1">
        <v>-268.626923606303</v>
      </c>
      <c r="DC28" s="1">
        <v>8287.6256</v>
      </c>
      <c r="DD28" s="1">
        <v>15.0</v>
      </c>
      <c r="DE28" s="1">
        <v>1.6073731416E9</v>
      </c>
      <c r="DF28" s="1" t="s">
        <v>324</v>
      </c>
      <c r="DG28" s="1">
        <v>1.6073731351E9</v>
      </c>
      <c r="DH28" s="1">
        <v>1.6073731416E9</v>
      </c>
      <c r="DI28" s="1">
        <v>9.0</v>
      </c>
      <c r="DJ28" s="1">
        <v>0.052</v>
      </c>
      <c r="DK28" s="1">
        <v>0.036</v>
      </c>
      <c r="DL28" s="1">
        <v>2.322</v>
      </c>
      <c r="DM28" s="1">
        <v>0.363</v>
      </c>
      <c r="DN28" s="1">
        <v>399.0</v>
      </c>
      <c r="DO28" s="1">
        <v>32.0</v>
      </c>
      <c r="DP28" s="1">
        <v>0.41</v>
      </c>
      <c r="DQ28" s="1">
        <v>0.29</v>
      </c>
      <c r="DR28" s="1">
        <v>1.48615100607166</v>
      </c>
      <c r="DS28" s="1">
        <v>-0.7528486076719</v>
      </c>
      <c r="DT28" s="1">
        <v>0.0585238488465023</v>
      </c>
      <c r="DU28" s="1">
        <v>0.0</v>
      </c>
      <c r="DV28" s="1">
        <v>-2.06025733333333</v>
      </c>
      <c r="DW28" s="1">
        <v>0.865682936596218</v>
      </c>
      <c r="DX28" s="1">
        <v>0.0674889347934575</v>
      </c>
      <c r="DY28" s="1">
        <v>0.0</v>
      </c>
      <c r="DZ28" s="1">
        <v>0.688278166666667</v>
      </c>
      <c r="EA28" s="1">
        <v>0.166634883203559</v>
      </c>
      <c r="EB28" s="1">
        <v>0.0122851625523999</v>
      </c>
      <c r="EC28" s="1">
        <v>1.0</v>
      </c>
      <c r="ED28" s="1">
        <v>1.0</v>
      </c>
      <c r="EE28" s="1">
        <v>3.0</v>
      </c>
      <c r="EF28" s="1" t="s">
        <v>273</v>
      </c>
      <c r="EG28" s="1">
        <v>100.0</v>
      </c>
      <c r="EH28" s="1">
        <v>100.0</v>
      </c>
      <c r="EI28" s="1">
        <v>2.322</v>
      </c>
      <c r="EJ28" s="1">
        <v>0.3627</v>
      </c>
      <c r="EK28" s="1">
        <v>2.3215</v>
      </c>
      <c r="EL28" s="1">
        <v>0.0</v>
      </c>
      <c r="EM28" s="1">
        <v>0.0</v>
      </c>
      <c r="EN28" s="1">
        <v>0.0</v>
      </c>
      <c r="EO28" s="1">
        <v>0.362685714285711</v>
      </c>
      <c r="EP28" s="1">
        <v>0.0</v>
      </c>
      <c r="EQ28" s="1">
        <v>0.0</v>
      </c>
      <c r="ER28" s="1">
        <v>0.0</v>
      </c>
      <c r="ES28" s="1">
        <v>-1.0</v>
      </c>
      <c r="ET28" s="1">
        <v>-1.0</v>
      </c>
      <c r="EU28" s="1">
        <v>-1.0</v>
      </c>
      <c r="EV28" s="1">
        <v>-1.0</v>
      </c>
      <c r="EW28" s="1">
        <v>4.6</v>
      </c>
      <c r="EX28" s="1">
        <v>4.5</v>
      </c>
      <c r="EY28" s="1">
        <v>2.0</v>
      </c>
      <c r="EZ28" s="1">
        <v>494.94</v>
      </c>
      <c r="FA28" s="1">
        <v>543.162</v>
      </c>
      <c r="FB28" s="1">
        <v>37.6612</v>
      </c>
      <c r="FC28" s="1">
        <v>34.5812</v>
      </c>
      <c r="FD28" s="1">
        <v>30.0</v>
      </c>
      <c r="FE28" s="1">
        <v>34.134</v>
      </c>
      <c r="FF28" s="1">
        <v>34.1494</v>
      </c>
      <c r="FG28" s="1">
        <v>16.6071</v>
      </c>
      <c r="FH28" s="1">
        <v>0.0</v>
      </c>
      <c r="FI28" s="1">
        <v>100.0</v>
      </c>
      <c r="FJ28" s="1">
        <v>-999.9</v>
      </c>
      <c r="FK28" s="1">
        <v>400.0</v>
      </c>
      <c r="FL28" s="1">
        <v>32.3609</v>
      </c>
      <c r="FM28" s="1">
        <v>101.169</v>
      </c>
      <c r="FN28" s="1">
        <v>100.347</v>
      </c>
    </row>
    <row r="29" ht="15.75" customHeight="1">
      <c r="A29" s="1">
        <v>13.0</v>
      </c>
      <c r="B29" s="1">
        <v>1.6073736981E9</v>
      </c>
      <c r="C29" s="1">
        <v>89547.5999999046</v>
      </c>
      <c r="D29" s="1" t="s">
        <v>329</v>
      </c>
      <c r="E29" s="1" t="s">
        <v>330</v>
      </c>
      <c r="F29" s="1" t="s">
        <v>331</v>
      </c>
      <c r="G29" s="1" t="s">
        <v>262</v>
      </c>
      <c r="H29" s="1">
        <v>1.6073736901E9</v>
      </c>
      <c r="I29" s="1">
        <f t="shared" si="1"/>
        <v>0.008695278563</v>
      </c>
      <c r="J29" s="1">
        <f t="shared" si="2"/>
        <v>21.22267583</v>
      </c>
      <c r="K29" s="1">
        <f t="shared" si="3"/>
        <v>370.6223871</v>
      </c>
      <c r="L29" s="1">
        <f t="shared" si="4"/>
        <v>261.0536131</v>
      </c>
      <c r="M29" s="1">
        <f t="shared" si="5"/>
        <v>26.69385227</v>
      </c>
      <c r="N29" s="1">
        <f t="shared" si="6"/>
        <v>37.89772963</v>
      </c>
      <c r="O29" s="1">
        <f t="shared" si="7"/>
        <v>0.3707000626</v>
      </c>
      <c r="P29" s="1">
        <f t="shared" si="8"/>
        <v>2.969852065</v>
      </c>
      <c r="Q29" s="1">
        <f t="shared" si="9"/>
        <v>0.3467790526</v>
      </c>
      <c r="R29" s="1">
        <f t="shared" si="10"/>
        <v>0.2187573553</v>
      </c>
      <c r="S29" s="1">
        <f t="shared" si="11"/>
        <v>231.2912453</v>
      </c>
      <c r="T29" s="1">
        <f t="shared" si="12"/>
        <v>37.84918653</v>
      </c>
      <c r="U29" s="1">
        <f t="shared" si="13"/>
        <v>37.87873226</v>
      </c>
      <c r="V29" s="1">
        <f t="shared" si="14"/>
        <v>6.613652957</v>
      </c>
      <c r="W29" s="1">
        <f t="shared" si="15"/>
        <v>60.43915217</v>
      </c>
      <c r="X29" s="1">
        <f t="shared" si="16"/>
        <v>4.185073211</v>
      </c>
      <c r="Y29" s="1">
        <f t="shared" si="17"/>
        <v>6.924440633</v>
      </c>
      <c r="Z29" s="1">
        <f t="shared" si="18"/>
        <v>2.428579746</v>
      </c>
      <c r="AA29" s="1">
        <f t="shared" si="19"/>
        <v>-383.4617846</v>
      </c>
      <c r="AB29" s="1">
        <f t="shared" si="20"/>
        <v>135.9690752</v>
      </c>
      <c r="AC29" s="1">
        <f t="shared" si="21"/>
        <v>11.0399903</v>
      </c>
      <c r="AD29" s="1">
        <f t="shared" si="22"/>
        <v>-5.161473767</v>
      </c>
      <c r="AE29" s="1">
        <v>0.0</v>
      </c>
      <c r="AF29" s="1">
        <v>0.0</v>
      </c>
      <c r="AG29" s="1">
        <f t="shared" si="23"/>
        <v>1</v>
      </c>
      <c r="AH29" s="1">
        <f t="shared" si="24"/>
        <v>0</v>
      </c>
      <c r="AI29" s="1">
        <f t="shared" si="25"/>
        <v>52062.83904</v>
      </c>
      <c r="AJ29" s="1" t="s">
        <v>263</v>
      </c>
      <c r="AK29" s="1">
        <v>715.476923076923</v>
      </c>
      <c r="AL29" s="1">
        <v>3262.08</v>
      </c>
      <c r="AM29" s="1">
        <f t="shared" si="26"/>
        <v>2546.603077</v>
      </c>
      <c r="AN29" s="1">
        <f t="shared" si="27"/>
        <v>0.7806684928</v>
      </c>
      <c r="AO29" s="1">
        <v>-0.577747479816223</v>
      </c>
      <c r="AP29" s="1" t="s">
        <v>332</v>
      </c>
      <c r="AQ29" s="1">
        <v>1054.8</v>
      </c>
      <c r="AR29" s="1">
        <v>1670.18</v>
      </c>
      <c r="AS29" s="1">
        <f t="shared" si="28"/>
        <v>0.3684513046</v>
      </c>
      <c r="AT29" s="1">
        <v>0.5</v>
      </c>
      <c r="AU29" s="1">
        <f t="shared" si="29"/>
        <v>1180.182466</v>
      </c>
      <c r="AV29" s="1">
        <f t="shared" si="30"/>
        <v>21.22267583</v>
      </c>
      <c r="AW29" s="1">
        <f t="shared" si="31"/>
        <v>217.4198847</v>
      </c>
      <c r="AX29" s="1">
        <f t="shared" si="32"/>
        <v>0.5474799123</v>
      </c>
      <c r="AY29" s="1">
        <f t="shared" si="33"/>
        <v>0.01847207862</v>
      </c>
      <c r="AZ29" s="1">
        <f t="shared" si="34"/>
        <v>0.9531308003</v>
      </c>
      <c r="BA29" s="1" t="s">
        <v>333</v>
      </c>
      <c r="BB29" s="1">
        <v>755.79</v>
      </c>
      <c r="BC29" s="1">
        <f t="shared" si="35"/>
        <v>914.39</v>
      </c>
      <c r="BD29" s="1">
        <f t="shared" si="36"/>
        <v>0.6729951115</v>
      </c>
      <c r="BE29" s="1">
        <f t="shared" si="37"/>
        <v>0.6351619326</v>
      </c>
      <c r="BF29" s="1">
        <f t="shared" si="38"/>
        <v>0.6445773716</v>
      </c>
      <c r="BG29" s="1">
        <f t="shared" si="39"/>
        <v>0.6251072318</v>
      </c>
      <c r="BH29" s="1">
        <f t="shared" si="40"/>
        <v>1399.996452</v>
      </c>
      <c r="BI29" s="1">
        <f t="shared" si="41"/>
        <v>1180.182466</v>
      </c>
      <c r="BJ29" s="1">
        <f t="shared" si="42"/>
        <v>0.8429896126</v>
      </c>
      <c r="BK29" s="1">
        <f t="shared" si="43"/>
        <v>0.1959792252</v>
      </c>
      <c r="BL29" s="1">
        <v>6.0</v>
      </c>
      <c r="BM29" s="1">
        <v>0.5</v>
      </c>
      <c r="BN29" s="1" t="s">
        <v>266</v>
      </c>
      <c r="BO29" s="1">
        <v>2.0</v>
      </c>
      <c r="BP29" s="1">
        <v>1.6073736901E9</v>
      </c>
      <c r="BQ29" s="1">
        <v>370.622387096774</v>
      </c>
      <c r="BR29" s="1">
        <v>399.956419354839</v>
      </c>
      <c r="BS29" s="1">
        <v>40.9280935483871</v>
      </c>
      <c r="BT29" s="1">
        <v>30.9209451612903</v>
      </c>
      <c r="BU29" s="1">
        <v>368.299419354839</v>
      </c>
      <c r="BV29" s="1">
        <v>40.5678193548387</v>
      </c>
      <c r="BW29" s="1">
        <v>500.006419354839</v>
      </c>
      <c r="BX29" s="1">
        <v>102.154387096774</v>
      </c>
      <c r="BY29" s="1">
        <v>0.0999044741935484</v>
      </c>
      <c r="BZ29" s="1">
        <v>38.7279516129032</v>
      </c>
      <c r="CA29" s="1">
        <v>37.8787322580645</v>
      </c>
      <c r="CB29" s="1">
        <v>999.9</v>
      </c>
      <c r="CC29" s="1">
        <v>0.0</v>
      </c>
      <c r="CD29" s="1">
        <v>0.0</v>
      </c>
      <c r="CE29" s="1">
        <v>10015.7906451613</v>
      </c>
      <c r="CF29" s="1">
        <v>0.0</v>
      </c>
      <c r="CG29" s="1">
        <v>169.687193548387</v>
      </c>
      <c r="CH29" s="1">
        <v>1399.9964516129</v>
      </c>
      <c r="CI29" s="1">
        <v>0.899989935483871</v>
      </c>
      <c r="CJ29" s="1">
        <v>0.10001005483871</v>
      </c>
      <c r="CK29" s="1">
        <v>0.0</v>
      </c>
      <c r="CL29" s="1">
        <v>1056.01677419355</v>
      </c>
      <c r="CM29" s="1">
        <v>4.99938</v>
      </c>
      <c r="CN29" s="1">
        <v>14973.5741935484</v>
      </c>
      <c r="CO29" s="1">
        <v>11164.2580645161</v>
      </c>
      <c r="CP29" s="1">
        <v>47.816064516129</v>
      </c>
      <c r="CQ29" s="1">
        <v>49.433</v>
      </c>
      <c r="CR29" s="1">
        <v>48.375</v>
      </c>
      <c r="CS29" s="1">
        <v>49.620935483871</v>
      </c>
      <c r="CT29" s="1">
        <v>50.191064516129</v>
      </c>
      <c r="CU29" s="1">
        <v>1255.48161290323</v>
      </c>
      <c r="CV29" s="1">
        <v>139.514838709677</v>
      </c>
      <c r="CW29" s="1">
        <v>0.0</v>
      </c>
      <c r="CX29" s="1">
        <v>285.900000095367</v>
      </c>
      <c r="CY29" s="1">
        <v>0.0</v>
      </c>
      <c r="CZ29" s="1">
        <v>1054.8</v>
      </c>
      <c r="DA29" s="1">
        <v>-132.595384405226</v>
      </c>
      <c r="DB29" s="1">
        <v>-1819.1923046565</v>
      </c>
      <c r="DC29" s="1">
        <v>14957.84</v>
      </c>
      <c r="DD29" s="1">
        <v>15.0</v>
      </c>
      <c r="DE29" s="1">
        <v>1.6073734936E9</v>
      </c>
      <c r="DF29" s="1" t="s">
        <v>334</v>
      </c>
      <c r="DG29" s="1">
        <v>1.6073734791E9</v>
      </c>
      <c r="DH29" s="1">
        <v>1.6073734936E9</v>
      </c>
      <c r="DI29" s="1">
        <v>10.0</v>
      </c>
      <c r="DJ29" s="1">
        <v>0.001</v>
      </c>
      <c r="DK29" s="1">
        <v>-0.002</v>
      </c>
      <c r="DL29" s="1">
        <v>2.323</v>
      </c>
      <c r="DM29" s="1">
        <v>0.36</v>
      </c>
      <c r="DN29" s="1">
        <v>399.0</v>
      </c>
      <c r="DO29" s="1">
        <v>32.0</v>
      </c>
      <c r="DP29" s="1">
        <v>0.16</v>
      </c>
      <c r="DQ29" s="1">
        <v>0.01</v>
      </c>
      <c r="DR29" s="1">
        <v>21.2808225675073</v>
      </c>
      <c r="DS29" s="1">
        <v>-4.4571637322589</v>
      </c>
      <c r="DT29" s="1">
        <v>0.369599169225815</v>
      </c>
      <c r="DU29" s="1">
        <v>0.0</v>
      </c>
      <c r="DV29" s="1">
        <v>-29.3399033333333</v>
      </c>
      <c r="DW29" s="1">
        <v>4.59199555061176</v>
      </c>
      <c r="DX29" s="1">
        <v>0.388828463878639</v>
      </c>
      <c r="DY29" s="1">
        <v>0.0</v>
      </c>
      <c r="DZ29" s="1">
        <v>10.0047876666667</v>
      </c>
      <c r="EA29" s="1">
        <v>0.591261490545057</v>
      </c>
      <c r="EB29" s="1">
        <v>0.0429433582511766</v>
      </c>
      <c r="EC29" s="1">
        <v>0.0</v>
      </c>
      <c r="ED29" s="1">
        <v>0.0</v>
      </c>
      <c r="EE29" s="1">
        <v>3.0</v>
      </c>
      <c r="EF29" s="1" t="s">
        <v>281</v>
      </c>
      <c r="EG29" s="1">
        <v>100.0</v>
      </c>
      <c r="EH29" s="1">
        <v>100.0</v>
      </c>
      <c r="EI29" s="1">
        <v>2.323</v>
      </c>
      <c r="EJ29" s="1">
        <v>0.3603</v>
      </c>
      <c r="EK29" s="1">
        <v>2.3229523809523</v>
      </c>
      <c r="EL29" s="1">
        <v>0.0</v>
      </c>
      <c r="EM29" s="1">
        <v>0.0</v>
      </c>
      <c r="EN29" s="1">
        <v>0.0</v>
      </c>
      <c r="EO29" s="1">
        <v>0.360279999999999</v>
      </c>
      <c r="EP29" s="1">
        <v>0.0</v>
      </c>
      <c r="EQ29" s="1">
        <v>0.0</v>
      </c>
      <c r="ER29" s="1">
        <v>0.0</v>
      </c>
      <c r="ES29" s="1">
        <v>-1.0</v>
      </c>
      <c r="ET29" s="1">
        <v>-1.0</v>
      </c>
      <c r="EU29" s="1">
        <v>-1.0</v>
      </c>
      <c r="EV29" s="1">
        <v>-1.0</v>
      </c>
      <c r="EW29" s="1">
        <v>3.6</v>
      </c>
      <c r="EX29" s="1">
        <v>3.4</v>
      </c>
      <c r="EY29" s="1">
        <v>2.0</v>
      </c>
      <c r="EZ29" s="1">
        <v>498.484</v>
      </c>
      <c r="FA29" s="1">
        <v>541.093</v>
      </c>
      <c r="FB29" s="1">
        <v>37.8272</v>
      </c>
      <c r="FC29" s="1">
        <v>34.6788</v>
      </c>
      <c r="FD29" s="1">
        <v>29.9997</v>
      </c>
      <c r="FE29" s="1">
        <v>34.219</v>
      </c>
      <c r="FF29" s="1">
        <v>34.2145</v>
      </c>
      <c r="FG29" s="1">
        <v>16.5217</v>
      </c>
      <c r="FH29" s="1">
        <v>0.0</v>
      </c>
      <c r="FI29" s="1">
        <v>100.0</v>
      </c>
      <c r="FJ29" s="1">
        <v>-999.9</v>
      </c>
      <c r="FK29" s="1">
        <v>400.0</v>
      </c>
      <c r="FL29" s="1">
        <v>32.6766</v>
      </c>
      <c r="FM29" s="1">
        <v>101.13</v>
      </c>
      <c r="FN29" s="1">
        <v>100.342</v>
      </c>
    </row>
    <row r="30" ht="15.75" customHeight="1">
      <c r="A30" s="1">
        <v>14.0</v>
      </c>
      <c r="B30" s="1">
        <v>1.6073738121E9</v>
      </c>
      <c r="C30" s="1">
        <v>89661.5999999046</v>
      </c>
      <c r="D30" s="1" t="s">
        <v>335</v>
      </c>
      <c r="E30" s="1" t="s">
        <v>336</v>
      </c>
      <c r="F30" s="1" t="s">
        <v>331</v>
      </c>
      <c r="G30" s="1" t="s">
        <v>262</v>
      </c>
      <c r="H30" s="1">
        <v>1.6073738041E9</v>
      </c>
      <c r="I30" s="1">
        <f t="shared" si="1"/>
        <v>0.006942974908</v>
      </c>
      <c r="J30" s="1">
        <f t="shared" si="2"/>
        <v>18.71017081</v>
      </c>
      <c r="K30" s="1">
        <f t="shared" si="3"/>
        <v>374.2532258</v>
      </c>
      <c r="L30" s="1">
        <f t="shared" si="4"/>
        <v>236.7104088</v>
      </c>
      <c r="M30" s="1">
        <f t="shared" si="5"/>
        <v>24.20432452</v>
      </c>
      <c r="N30" s="1">
        <f t="shared" si="6"/>
        <v>38.26847571</v>
      </c>
      <c r="O30" s="1">
        <f t="shared" si="7"/>
        <v>0.2520887363</v>
      </c>
      <c r="P30" s="1">
        <f t="shared" si="8"/>
        <v>2.966276423</v>
      </c>
      <c r="Q30" s="1">
        <f t="shared" si="9"/>
        <v>0.2407627744</v>
      </c>
      <c r="R30" s="1">
        <f t="shared" si="10"/>
        <v>0.1514519177</v>
      </c>
      <c r="S30" s="1">
        <f t="shared" si="11"/>
        <v>231.2872923</v>
      </c>
      <c r="T30" s="1">
        <f t="shared" si="12"/>
        <v>38.35706347</v>
      </c>
      <c r="U30" s="1">
        <f t="shared" si="13"/>
        <v>38.15360645</v>
      </c>
      <c r="V30" s="1">
        <f t="shared" si="14"/>
        <v>6.712895767</v>
      </c>
      <c r="W30" s="1">
        <f t="shared" si="15"/>
        <v>56.3853909</v>
      </c>
      <c r="X30" s="1">
        <f t="shared" si="16"/>
        <v>3.917463097</v>
      </c>
      <c r="Y30" s="1">
        <f t="shared" si="17"/>
        <v>6.947656183</v>
      </c>
      <c r="Z30" s="1">
        <f t="shared" si="18"/>
        <v>2.79543267</v>
      </c>
      <c r="AA30" s="1">
        <f t="shared" si="19"/>
        <v>-306.1851934</v>
      </c>
      <c r="AB30" s="1">
        <f t="shared" si="20"/>
        <v>101.7789702</v>
      </c>
      <c r="AC30" s="1">
        <f t="shared" si="21"/>
        <v>8.287325807</v>
      </c>
      <c r="AD30" s="1">
        <f t="shared" si="22"/>
        <v>35.16839488</v>
      </c>
      <c r="AE30" s="1">
        <v>0.0</v>
      </c>
      <c r="AF30" s="1">
        <v>0.0</v>
      </c>
      <c r="AG30" s="1">
        <f t="shared" si="23"/>
        <v>1</v>
      </c>
      <c r="AH30" s="1">
        <f t="shared" si="24"/>
        <v>0</v>
      </c>
      <c r="AI30" s="1">
        <f t="shared" si="25"/>
        <v>51951.46769</v>
      </c>
      <c r="AJ30" s="1" t="s">
        <v>263</v>
      </c>
      <c r="AK30" s="1">
        <v>715.476923076923</v>
      </c>
      <c r="AL30" s="1">
        <v>3262.08</v>
      </c>
      <c r="AM30" s="1">
        <f t="shared" si="26"/>
        <v>2546.603077</v>
      </c>
      <c r="AN30" s="1">
        <f t="shared" si="27"/>
        <v>0.7806684928</v>
      </c>
      <c r="AO30" s="1">
        <v>-0.577747479816223</v>
      </c>
      <c r="AP30" s="1" t="s">
        <v>337</v>
      </c>
      <c r="AQ30" s="1">
        <v>1229.4464</v>
      </c>
      <c r="AR30" s="1">
        <v>1763.28</v>
      </c>
      <c r="AS30" s="1">
        <f t="shared" si="28"/>
        <v>0.3027503289</v>
      </c>
      <c r="AT30" s="1">
        <v>0.5</v>
      </c>
      <c r="AU30" s="1">
        <f t="shared" si="29"/>
        <v>1180.164287</v>
      </c>
      <c r="AV30" s="1">
        <f t="shared" si="30"/>
        <v>18.71017081</v>
      </c>
      <c r="AW30" s="1">
        <f t="shared" si="31"/>
        <v>178.6475631</v>
      </c>
      <c r="AX30" s="1">
        <f t="shared" si="32"/>
        <v>0.49287124</v>
      </c>
      <c r="AY30" s="1">
        <f t="shared" si="33"/>
        <v>0.01634341803</v>
      </c>
      <c r="AZ30" s="1">
        <f t="shared" si="34"/>
        <v>0.8500068055</v>
      </c>
      <c r="BA30" s="1" t="s">
        <v>338</v>
      </c>
      <c r="BB30" s="1">
        <v>894.21</v>
      </c>
      <c r="BC30" s="1">
        <f t="shared" si="35"/>
        <v>869.07</v>
      </c>
      <c r="BD30" s="1">
        <f t="shared" si="36"/>
        <v>0.6142584602</v>
      </c>
      <c r="BE30" s="1">
        <f t="shared" si="37"/>
        <v>0.6329739386</v>
      </c>
      <c r="BF30" s="1">
        <f t="shared" si="38"/>
        <v>0.5094789391</v>
      </c>
      <c r="BG30" s="1">
        <f t="shared" si="39"/>
        <v>0.5885487274</v>
      </c>
      <c r="BH30" s="1">
        <f t="shared" si="40"/>
        <v>1399.975161</v>
      </c>
      <c r="BI30" s="1">
        <f t="shared" si="41"/>
        <v>1180.164287</v>
      </c>
      <c r="BJ30" s="1">
        <f t="shared" si="42"/>
        <v>0.8429894472</v>
      </c>
      <c r="BK30" s="1">
        <f t="shared" si="43"/>
        <v>0.1959788945</v>
      </c>
      <c r="BL30" s="1">
        <v>6.0</v>
      </c>
      <c r="BM30" s="1">
        <v>0.5</v>
      </c>
      <c r="BN30" s="1" t="s">
        <v>266</v>
      </c>
      <c r="BO30" s="1">
        <v>2.0</v>
      </c>
      <c r="BP30" s="1">
        <v>1.6073738041E9</v>
      </c>
      <c r="BQ30" s="1">
        <v>374.253225806452</v>
      </c>
      <c r="BR30" s="1">
        <v>399.823</v>
      </c>
      <c r="BS30" s="1">
        <v>38.3115129032258</v>
      </c>
      <c r="BT30" s="1">
        <v>30.2993096774194</v>
      </c>
      <c r="BU30" s="1">
        <v>371.930258064516</v>
      </c>
      <c r="BV30" s="1">
        <v>37.9512322580645</v>
      </c>
      <c r="BW30" s="1">
        <v>500.010709677419</v>
      </c>
      <c r="BX30" s="1">
        <v>102.152838709677</v>
      </c>
      <c r="BY30" s="1">
        <v>0.100056048387097</v>
      </c>
      <c r="BZ30" s="1">
        <v>38.7900516129032</v>
      </c>
      <c r="CA30" s="1">
        <v>38.1536064516129</v>
      </c>
      <c r="CB30" s="1">
        <v>999.9</v>
      </c>
      <c r="CC30" s="1">
        <v>0.0</v>
      </c>
      <c r="CD30" s="1">
        <v>0.0</v>
      </c>
      <c r="CE30" s="1">
        <v>9995.68387096774</v>
      </c>
      <c r="CF30" s="1">
        <v>0.0</v>
      </c>
      <c r="CG30" s="1">
        <v>575.144612903226</v>
      </c>
      <c r="CH30" s="1">
        <v>1399.97516129032</v>
      </c>
      <c r="CI30" s="1">
        <v>0.899995096774194</v>
      </c>
      <c r="CJ30" s="1">
        <v>0.100004967741935</v>
      </c>
      <c r="CK30" s="1">
        <v>0.0</v>
      </c>
      <c r="CL30" s="1">
        <v>1234.99967741936</v>
      </c>
      <c r="CM30" s="1">
        <v>4.99938</v>
      </c>
      <c r="CN30" s="1">
        <v>17348.4064516129</v>
      </c>
      <c r="CO30" s="1">
        <v>11164.1161290323</v>
      </c>
      <c r="CP30" s="1">
        <v>47.937</v>
      </c>
      <c r="CQ30" s="1">
        <v>49.495935483871</v>
      </c>
      <c r="CR30" s="1">
        <v>48.437</v>
      </c>
      <c r="CS30" s="1">
        <v>49.695129032258</v>
      </c>
      <c r="CT30" s="1">
        <v>50.312</v>
      </c>
      <c r="CU30" s="1">
        <v>1255.47161290323</v>
      </c>
      <c r="CV30" s="1">
        <v>139.505161290323</v>
      </c>
      <c r="CW30" s="1">
        <v>0.0</v>
      </c>
      <c r="CX30" s="1">
        <v>113.0</v>
      </c>
      <c r="CY30" s="1">
        <v>0.0</v>
      </c>
      <c r="CZ30" s="1">
        <v>1229.4464</v>
      </c>
      <c r="DA30" s="1">
        <v>-482.116154589334</v>
      </c>
      <c r="DB30" s="1">
        <v>-6603.80770238732</v>
      </c>
      <c r="DC30" s="1">
        <v>17272.052</v>
      </c>
      <c r="DD30" s="1">
        <v>15.0</v>
      </c>
      <c r="DE30" s="1">
        <v>1.6073734936E9</v>
      </c>
      <c r="DF30" s="1" t="s">
        <v>334</v>
      </c>
      <c r="DG30" s="1">
        <v>1.6073734791E9</v>
      </c>
      <c r="DH30" s="1">
        <v>1.6073734936E9</v>
      </c>
      <c r="DI30" s="1">
        <v>10.0</v>
      </c>
      <c r="DJ30" s="1">
        <v>0.001</v>
      </c>
      <c r="DK30" s="1">
        <v>-0.002</v>
      </c>
      <c r="DL30" s="1">
        <v>2.323</v>
      </c>
      <c r="DM30" s="1">
        <v>0.36</v>
      </c>
      <c r="DN30" s="1">
        <v>399.0</v>
      </c>
      <c r="DO30" s="1">
        <v>32.0</v>
      </c>
      <c r="DP30" s="1">
        <v>0.16</v>
      </c>
      <c r="DQ30" s="1">
        <v>0.01</v>
      </c>
      <c r="DR30" s="1">
        <v>18.6905317410697</v>
      </c>
      <c r="DS30" s="1">
        <v>1.58328058441145</v>
      </c>
      <c r="DT30" s="1">
        <v>0.126849470462197</v>
      </c>
      <c r="DU30" s="1">
        <v>0.0</v>
      </c>
      <c r="DV30" s="1">
        <v>-25.55807</v>
      </c>
      <c r="DW30" s="1">
        <v>-2.95301179087877</v>
      </c>
      <c r="DX30" s="1">
        <v>0.215106691589701</v>
      </c>
      <c r="DY30" s="1">
        <v>0.0</v>
      </c>
      <c r="DZ30" s="1">
        <v>8.00552433333333</v>
      </c>
      <c r="EA30" s="1">
        <v>1.97805944382645</v>
      </c>
      <c r="EB30" s="1">
        <v>0.144374928310131</v>
      </c>
      <c r="EC30" s="1">
        <v>0.0</v>
      </c>
      <c r="ED30" s="1">
        <v>0.0</v>
      </c>
      <c r="EE30" s="1">
        <v>3.0</v>
      </c>
      <c r="EF30" s="1" t="s">
        <v>281</v>
      </c>
      <c r="EG30" s="1">
        <v>100.0</v>
      </c>
      <c r="EH30" s="1">
        <v>100.0</v>
      </c>
      <c r="EI30" s="1">
        <v>2.323</v>
      </c>
      <c r="EJ30" s="1">
        <v>0.3603</v>
      </c>
      <c r="EK30" s="1">
        <v>2.3229523809523</v>
      </c>
      <c r="EL30" s="1">
        <v>0.0</v>
      </c>
      <c r="EM30" s="1">
        <v>0.0</v>
      </c>
      <c r="EN30" s="1">
        <v>0.0</v>
      </c>
      <c r="EO30" s="1">
        <v>0.360279999999999</v>
      </c>
      <c r="EP30" s="1">
        <v>0.0</v>
      </c>
      <c r="EQ30" s="1">
        <v>0.0</v>
      </c>
      <c r="ER30" s="1">
        <v>0.0</v>
      </c>
      <c r="ES30" s="1">
        <v>-1.0</v>
      </c>
      <c r="ET30" s="1">
        <v>-1.0</v>
      </c>
      <c r="EU30" s="1">
        <v>-1.0</v>
      </c>
      <c r="EV30" s="1">
        <v>-1.0</v>
      </c>
      <c r="EW30" s="1">
        <v>5.5</v>
      </c>
      <c r="EX30" s="1">
        <v>5.3</v>
      </c>
      <c r="EY30" s="1">
        <v>2.0</v>
      </c>
      <c r="EZ30" s="1">
        <v>486.953</v>
      </c>
      <c r="FA30" s="1">
        <v>540.121</v>
      </c>
      <c r="FB30" s="1">
        <v>37.8747</v>
      </c>
      <c r="FC30" s="1">
        <v>34.6505</v>
      </c>
      <c r="FD30" s="1">
        <v>30.0002</v>
      </c>
      <c r="FE30" s="1">
        <v>34.1927</v>
      </c>
      <c r="FF30" s="1">
        <v>34.1959</v>
      </c>
      <c r="FG30" s="1">
        <v>16.7413</v>
      </c>
      <c r="FH30" s="1">
        <v>0.0</v>
      </c>
      <c r="FI30" s="1">
        <v>100.0</v>
      </c>
      <c r="FJ30" s="1">
        <v>-999.9</v>
      </c>
      <c r="FK30" s="1">
        <v>400.0</v>
      </c>
      <c r="FL30" s="1">
        <v>40.4723</v>
      </c>
      <c r="FM30" s="1">
        <v>101.142</v>
      </c>
      <c r="FN30" s="1">
        <v>100.347</v>
      </c>
    </row>
    <row r="31" ht="15.75" customHeight="1">
      <c r="A31" s="1">
        <v>15.0</v>
      </c>
      <c r="B31" s="1">
        <v>1.6073740025E9</v>
      </c>
      <c r="C31" s="1">
        <v>89852.0</v>
      </c>
      <c r="D31" s="1" t="s">
        <v>339</v>
      </c>
      <c r="E31" s="1" t="s">
        <v>340</v>
      </c>
      <c r="F31" s="1" t="s">
        <v>310</v>
      </c>
      <c r="G31" s="1" t="s">
        <v>341</v>
      </c>
      <c r="H31" s="1">
        <v>1.6073739945E9</v>
      </c>
      <c r="I31" s="1">
        <f t="shared" si="1"/>
        <v>0.00111157203</v>
      </c>
      <c r="J31" s="1">
        <f t="shared" si="2"/>
        <v>3.363164761</v>
      </c>
      <c r="K31" s="1">
        <f t="shared" si="3"/>
        <v>395.3347742</v>
      </c>
      <c r="L31" s="1">
        <f t="shared" si="4"/>
        <v>178.1323052</v>
      </c>
      <c r="M31" s="1">
        <f t="shared" si="5"/>
        <v>18.21354424</v>
      </c>
      <c r="N31" s="1">
        <f t="shared" si="6"/>
        <v>40.42190658</v>
      </c>
      <c r="O31" s="1">
        <f t="shared" si="7"/>
        <v>0.02724066793</v>
      </c>
      <c r="P31" s="1">
        <f t="shared" si="8"/>
        <v>2.967354527</v>
      </c>
      <c r="Q31" s="1">
        <f t="shared" si="9"/>
        <v>0.02710249955</v>
      </c>
      <c r="R31" s="1">
        <f t="shared" si="10"/>
        <v>0.01695141754</v>
      </c>
      <c r="S31" s="1">
        <f t="shared" si="11"/>
        <v>231.2915828</v>
      </c>
      <c r="T31" s="1">
        <f t="shared" si="12"/>
        <v>40.17416581</v>
      </c>
      <c r="U31" s="1">
        <f t="shared" si="13"/>
        <v>39.28366129</v>
      </c>
      <c r="V31" s="1">
        <f t="shared" si="14"/>
        <v>7.134601288</v>
      </c>
      <c r="W31" s="1">
        <f t="shared" si="15"/>
        <v>44.56692644</v>
      </c>
      <c r="X31" s="1">
        <f t="shared" si="16"/>
        <v>3.152014267</v>
      </c>
      <c r="Y31" s="1">
        <f t="shared" si="17"/>
        <v>7.072541273</v>
      </c>
      <c r="Z31" s="1">
        <f t="shared" si="18"/>
        <v>3.982587021</v>
      </c>
      <c r="AA31" s="1">
        <f t="shared" si="19"/>
        <v>-49.02032652</v>
      </c>
      <c r="AB31" s="1">
        <f t="shared" si="20"/>
        <v>-26.01313251</v>
      </c>
      <c r="AC31" s="1">
        <f t="shared" si="21"/>
        <v>-2.132273897</v>
      </c>
      <c r="AD31" s="1">
        <f t="shared" si="22"/>
        <v>154.1258499</v>
      </c>
      <c r="AE31" s="1">
        <v>0.0</v>
      </c>
      <c r="AF31" s="1">
        <v>0.0</v>
      </c>
      <c r="AG31" s="1">
        <f t="shared" si="23"/>
        <v>1</v>
      </c>
      <c r="AH31" s="1">
        <f t="shared" si="24"/>
        <v>0</v>
      </c>
      <c r="AI31" s="1">
        <f t="shared" si="25"/>
        <v>51926.65965</v>
      </c>
      <c r="AJ31" s="1" t="s">
        <v>263</v>
      </c>
      <c r="AK31" s="1">
        <v>715.476923076923</v>
      </c>
      <c r="AL31" s="1">
        <v>3262.08</v>
      </c>
      <c r="AM31" s="1">
        <f t="shared" si="26"/>
        <v>2546.603077</v>
      </c>
      <c r="AN31" s="1">
        <f t="shared" si="27"/>
        <v>0.7806684928</v>
      </c>
      <c r="AO31" s="1">
        <v>-0.577747479816223</v>
      </c>
      <c r="AP31" s="1" t="s">
        <v>342</v>
      </c>
      <c r="AQ31" s="1">
        <v>779.490038461539</v>
      </c>
      <c r="AR31" s="1">
        <v>914.06</v>
      </c>
      <c r="AS31" s="1">
        <f t="shared" si="28"/>
        <v>0.1472222409</v>
      </c>
      <c r="AT31" s="1">
        <v>0.5</v>
      </c>
      <c r="AU31" s="1">
        <f t="shared" si="29"/>
        <v>1180.187518</v>
      </c>
      <c r="AV31" s="1">
        <f t="shared" si="30"/>
        <v>3.363164761</v>
      </c>
      <c r="AW31" s="1">
        <f t="shared" si="31"/>
        <v>86.87492555</v>
      </c>
      <c r="AX31" s="1">
        <f t="shared" si="32"/>
        <v>0.3711463142</v>
      </c>
      <c r="AY31" s="1">
        <f t="shared" si="33"/>
        <v>0.003339225488</v>
      </c>
      <c r="AZ31" s="1">
        <f t="shared" si="34"/>
        <v>2.568781043</v>
      </c>
      <c r="BA31" s="1" t="s">
        <v>343</v>
      </c>
      <c r="BB31" s="1">
        <v>574.81</v>
      </c>
      <c r="BC31" s="1">
        <f t="shared" si="35"/>
        <v>339.25</v>
      </c>
      <c r="BD31" s="1">
        <f t="shared" si="36"/>
        <v>0.3966690097</v>
      </c>
      <c r="BE31" s="1">
        <f t="shared" si="37"/>
        <v>0.8737566378</v>
      </c>
      <c r="BF31" s="1">
        <f t="shared" si="38"/>
        <v>0.6776507023</v>
      </c>
      <c r="BG31" s="1">
        <f t="shared" si="39"/>
        <v>0.9220204049</v>
      </c>
      <c r="BH31" s="1">
        <f t="shared" si="40"/>
        <v>1400.002903</v>
      </c>
      <c r="BI31" s="1">
        <f t="shared" si="41"/>
        <v>1180.187518</v>
      </c>
      <c r="BJ31" s="1">
        <f t="shared" si="42"/>
        <v>0.8429893361</v>
      </c>
      <c r="BK31" s="1">
        <f t="shared" si="43"/>
        <v>0.1959786723</v>
      </c>
      <c r="BL31" s="1">
        <v>6.0</v>
      </c>
      <c r="BM31" s="1">
        <v>0.5</v>
      </c>
      <c r="BN31" s="1" t="s">
        <v>266</v>
      </c>
      <c r="BO31" s="1">
        <v>2.0</v>
      </c>
      <c r="BP31" s="1">
        <v>1.6073739945E9</v>
      </c>
      <c r="BQ31" s="1">
        <v>395.334774193548</v>
      </c>
      <c r="BR31" s="1">
        <v>399.897806451613</v>
      </c>
      <c r="BS31" s="1">
        <v>30.827364516129</v>
      </c>
      <c r="BT31" s="1">
        <v>29.5346258064516</v>
      </c>
      <c r="BU31" s="1">
        <v>393.011903225806</v>
      </c>
      <c r="BV31" s="1">
        <v>30.4670838709677</v>
      </c>
      <c r="BW31" s="1">
        <v>500.01064516129</v>
      </c>
      <c r="BX31" s="1">
        <v>102.147258064516</v>
      </c>
      <c r="BY31" s="1">
        <v>0.100025038709677</v>
      </c>
      <c r="BZ31" s="1">
        <v>39.1210548387097</v>
      </c>
      <c r="CA31" s="1">
        <v>39.2836612903226</v>
      </c>
      <c r="CB31" s="1">
        <v>999.9</v>
      </c>
      <c r="CC31" s="1">
        <v>0.0</v>
      </c>
      <c r="CD31" s="1">
        <v>0.0</v>
      </c>
      <c r="CE31" s="1">
        <v>10002.335483871</v>
      </c>
      <c r="CF31" s="1">
        <v>0.0</v>
      </c>
      <c r="CG31" s="1">
        <v>280.719225806452</v>
      </c>
      <c r="CH31" s="1">
        <v>1400.00290322581</v>
      </c>
      <c r="CI31" s="1">
        <v>0.899998612903226</v>
      </c>
      <c r="CJ31" s="1">
        <v>0.100001458064516</v>
      </c>
      <c r="CK31" s="1">
        <v>0.0</v>
      </c>
      <c r="CL31" s="1">
        <v>781.190774193548</v>
      </c>
      <c r="CM31" s="1">
        <v>4.99938</v>
      </c>
      <c r="CN31" s="1">
        <v>11242.5290322581</v>
      </c>
      <c r="CO31" s="1">
        <v>11164.3548387097</v>
      </c>
      <c r="CP31" s="1">
        <v>47.9512258064516</v>
      </c>
      <c r="CQ31" s="1">
        <v>49.53</v>
      </c>
      <c r="CR31" s="1">
        <v>48.4837419354839</v>
      </c>
      <c r="CS31" s="1">
        <v>49.6991935483871</v>
      </c>
      <c r="CT31" s="1">
        <v>50.3668709677419</v>
      </c>
      <c r="CU31" s="1">
        <v>1255.50032258065</v>
      </c>
      <c r="CV31" s="1">
        <v>139.502580645161</v>
      </c>
      <c r="CW31" s="1">
        <v>0.0</v>
      </c>
      <c r="CX31" s="1">
        <v>189.400000095367</v>
      </c>
      <c r="CY31" s="1">
        <v>0.0</v>
      </c>
      <c r="CZ31" s="1">
        <v>779.490038461539</v>
      </c>
      <c r="DA31" s="1">
        <v>-278.758324402407</v>
      </c>
      <c r="DB31" s="1">
        <v>-3922.67349891803</v>
      </c>
      <c r="DC31" s="1">
        <v>11218.6230769231</v>
      </c>
      <c r="DD31" s="1">
        <v>15.0</v>
      </c>
      <c r="DE31" s="1">
        <v>1.6073734936E9</v>
      </c>
      <c r="DF31" s="1" t="s">
        <v>334</v>
      </c>
      <c r="DG31" s="1">
        <v>1.6073734791E9</v>
      </c>
      <c r="DH31" s="1">
        <v>1.6073734936E9</v>
      </c>
      <c r="DI31" s="1">
        <v>10.0</v>
      </c>
      <c r="DJ31" s="1">
        <v>0.001</v>
      </c>
      <c r="DK31" s="1">
        <v>-0.002</v>
      </c>
      <c r="DL31" s="1">
        <v>2.323</v>
      </c>
      <c r="DM31" s="1">
        <v>0.36</v>
      </c>
      <c r="DN31" s="1">
        <v>399.0</v>
      </c>
      <c r="DO31" s="1">
        <v>32.0</v>
      </c>
      <c r="DP31" s="1">
        <v>0.16</v>
      </c>
      <c r="DQ31" s="1">
        <v>0.01</v>
      </c>
      <c r="DR31" s="1">
        <v>3.37435579867619</v>
      </c>
      <c r="DS31" s="1">
        <v>-0.478799974218748</v>
      </c>
      <c r="DT31" s="1">
        <v>0.0413488546226211</v>
      </c>
      <c r="DU31" s="1">
        <v>1.0</v>
      </c>
      <c r="DV31" s="1">
        <v>-4.565201</v>
      </c>
      <c r="DW31" s="1">
        <v>0.347030122358168</v>
      </c>
      <c r="DX31" s="1">
        <v>0.0317994689001771</v>
      </c>
      <c r="DY31" s="1">
        <v>0.0</v>
      </c>
      <c r="DZ31" s="1">
        <v>1.29173</v>
      </c>
      <c r="EA31" s="1">
        <v>0.326694193548387</v>
      </c>
      <c r="EB31" s="1">
        <v>0.0241154608774814</v>
      </c>
      <c r="EC31" s="1">
        <v>0.0</v>
      </c>
      <c r="ED31" s="1">
        <v>1.0</v>
      </c>
      <c r="EE31" s="1">
        <v>3.0</v>
      </c>
      <c r="EF31" s="1" t="s">
        <v>273</v>
      </c>
      <c r="EG31" s="1">
        <v>100.0</v>
      </c>
      <c r="EH31" s="1">
        <v>100.0</v>
      </c>
      <c r="EI31" s="1">
        <v>2.323</v>
      </c>
      <c r="EJ31" s="1">
        <v>0.3602</v>
      </c>
      <c r="EK31" s="1">
        <v>2.3229523809523</v>
      </c>
      <c r="EL31" s="1">
        <v>0.0</v>
      </c>
      <c r="EM31" s="1">
        <v>0.0</v>
      </c>
      <c r="EN31" s="1">
        <v>0.0</v>
      </c>
      <c r="EO31" s="1">
        <v>0.360279999999999</v>
      </c>
      <c r="EP31" s="1">
        <v>0.0</v>
      </c>
      <c r="EQ31" s="1">
        <v>0.0</v>
      </c>
      <c r="ER31" s="1">
        <v>0.0</v>
      </c>
      <c r="ES31" s="1">
        <v>-1.0</v>
      </c>
      <c r="ET31" s="1">
        <v>-1.0</v>
      </c>
      <c r="EU31" s="1">
        <v>-1.0</v>
      </c>
      <c r="EV31" s="1">
        <v>-1.0</v>
      </c>
      <c r="EW31" s="1">
        <v>8.7</v>
      </c>
      <c r="EX31" s="1">
        <v>8.5</v>
      </c>
      <c r="EY31" s="1">
        <v>2.0</v>
      </c>
      <c r="EZ31" s="1">
        <v>491.013</v>
      </c>
      <c r="FA31" s="1">
        <v>538.714</v>
      </c>
      <c r="FB31" s="1">
        <v>37.9571</v>
      </c>
      <c r="FC31" s="1">
        <v>34.6839</v>
      </c>
      <c r="FD31" s="1">
        <v>29.9996</v>
      </c>
      <c r="FE31" s="1">
        <v>34.1845</v>
      </c>
      <c r="FF31" s="1">
        <v>34.1871</v>
      </c>
      <c r="FG31" s="1">
        <v>16.2433</v>
      </c>
      <c r="FH31" s="1">
        <v>0.0</v>
      </c>
      <c r="FI31" s="1">
        <v>100.0</v>
      </c>
      <c r="FJ31" s="1">
        <v>-999.9</v>
      </c>
      <c r="FK31" s="1">
        <v>400.0</v>
      </c>
      <c r="FL31" s="1">
        <v>38.0132</v>
      </c>
      <c r="FM31" s="1">
        <v>101.147</v>
      </c>
      <c r="FN31" s="1">
        <v>100.342</v>
      </c>
    </row>
    <row r="32" ht="15.75" customHeight="1">
      <c r="A32" s="1">
        <v>16.0</v>
      </c>
      <c r="B32" s="1">
        <v>1.607374117E9</v>
      </c>
      <c r="C32" s="1">
        <v>89966.5</v>
      </c>
      <c r="D32" s="1" t="s">
        <v>344</v>
      </c>
      <c r="E32" s="1" t="s">
        <v>345</v>
      </c>
      <c r="F32" s="1" t="s">
        <v>310</v>
      </c>
      <c r="G32" s="1" t="s">
        <v>341</v>
      </c>
      <c r="H32" s="1">
        <v>1.607374109E9</v>
      </c>
      <c r="I32" s="1">
        <f t="shared" si="1"/>
        <v>0.0007731892239</v>
      </c>
      <c r="J32" s="1">
        <f t="shared" si="2"/>
        <v>2.92233958</v>
      </c>
      <c r="K32" s="1">
        <f t="shared" si="3"/>
        <v>395.9137742</v>
      </c>
      <c r="L32" s="1">
        <f t="shared" si="4"/>
        <v>128.5788166</v>
      </c>
      <c r="M32" s="1">
        <f t="shared" si="5"/>
        <v>13.14674159</v>
      </c>
      <c r="N32" s="1">
        <f t="shared" si="6"/>
        <v>40.48082118</v>
      </c>
      <c r="O32" s="1">
        <f t="shared" si="7"/>
        <v>0.01875999095</v>
      </c>
      <c r="P32" s="1">
        <f t="shared" si="8"/>
        <v>2.967642632</v>
      </c>
      <c r="Q32" s="1">
        <f t="shared" si="9"/>
        <v>0.01869435567</v>
      </c>
      <c r="R32" s="1">
        <f t="shared" si="10"/>
        <v>0.01168985013</v>
      </c>
      <c r="S32" s="1">
        <f t="shared" si="11"/>
        <v>231.2915415</v>
      </c>
      <c r="T32" s="1">
        <f t="shared" si="12"/>
        <v>40.32114149</v>
      </c>
      <c r="U32" s="1">
        <f t="shared" si="13"/>
        <v>39.1714871</v>
      </c>
      <c r="V32" s="1">
        <f t="shared" si="14"/>
        <v>7.091738861</v>
      </c>
      <c r="W32" s="1">
        <f t="shared" si="15"/>
        <v>43.30881835</v>
      </c>
      <c r="X32" s="1">
        <f t="shared" si="16"/>
        <v>3.073078059</v>
      </c>
      <c r="Y32" s="1">
        <f t="shared" si="17"/>
        <v>7.095732868</v>
      </c>
      <c r="Z32" s="1">
        <f t="shared" si="18"/>
        <v>4.018660802</v>
      </c>
      <c r="AA32" s="1">
        <f t="shared" si="19"/>
        <v>-34.09764477</v>
      </c>
      <c r="AB32" s="1">
        <f t="shared" si="20"/>
        <v>1.676298558</v>
      </c>
      <c r="AC32" s="1">
        <f t="shared" si="21"/>
        <v>0.1373575519</v>
      </c>
      <c r="AD32" s="1">
        <f t="shared" si="22"/>
        <v>199.0075529</v>
      </c>
      <c r="AE32" s="1">
        <v>0.0</v>
      </c>
      <c r="AF32" s="1">
        <v>0.0</v>
      </c>
      <c r="AG32" s="1">
        <f t="shared" si="23"/>
        <v>1</v>
      </c>
      <c r="AH32" s="1">
        <f t="shared" si="24"/>
        <v>0</v>
      </c>
      <c r="AI32" s="1">
        <f t="shared" si="25"/>
        <v>51924.63827</v>
      </c>
      <c r="AJ32" s="1" t="s">
        <v>263</v>
      </c>
      <c r="AK32" s="1">
        <v>715.476923076923</v>
      </c>
      <c r="AL32" s="1">
        <v>3262.08</v>
      </c>
      <c r="AM32" s="1">
        <f t="shared" si="26"/>
        <v>2546.603077</v>
      </c>
      <c r="AN32" s="1">
        <f t="shared" si="27"/>
        <v>0.7806684928</v>
      </c>
      <c r="AO32" s="1">
        <v>-0.577747479816223</v>
      </c>
      <c r="AP32" s="1" t="s">
        <v>346</v>
      </c>
      <c r="AQ32" s="1">
        <v>557.66816</v>
      </c>
      <c r="AR32" s="1">
        <v>661.08</v>
      </c>
      <c r="AS32" s="1">
        <f t="shared" si="28"/>
        <v>0.1564286319</v>
      </c>
      <c r="AT32" s="1">
        <v>0.5</v>
      </c>
      <c r="AU32" s="1">
        <f t="shared" si="29"/>
        <v>1180.188714</v>
      </c>
      <c r="AV32" s="1">
        <f t="shared" si="30"/>
        <v>2.92233958</v>
      </c>
      <c r="AW32" s="1">
        <f t="shared" si="31"/>
        <v>92.30765299</v>
      </c>
      <c r="AX32" s="1">
        <f t="shared" si="32"/>
        <v>0.2848520603</v>
      </c>
      <c r="AY32" s="1">
        <f t="shared" si="33"/>
        <v>0.002965701178</v>
      </c>
      <c r="AZ32" s="1">
        <f t="shared" si="34"/>
        <v>3.934470866</v>
      </c>
      <c r="BA32" s="1" t="s">
        <v>347</v>
      </c>
      <c r="BB32" s="1">
        <v>472.77</v>
      </c>
      <c r="BC32" s="1">
        <f t="shared" si="35"/>
        <v>188.31</v>
      </c>
      <c r="BD32" s="1">
        <f t="shared" si="36"/>
        <v>0.5491574531</v>
      </c>
      <c r="BE32" s="1">
        <f t="shared" si="37"/>
        <v>0.93248868</v>
      </c>
      <c r="BF32" s="1">
        <f t="shared" si="38"/>
        <v>-1.901060467</v>
      </c>
      <c r="BG32" s="1">
        <f t="shared" si="39"/>
        <v>1.021360582</v>
      </c>
      <c r="BH32" s="1">
        <f t="shared" si="40"/>
        <v>1400.004516</v>
      </c>
      <c r="BI32" s="1">
        <f t="shared" si="41"/>
        <v>1180.188714</v>
      </c>
      <c r="BJ32" s="1">
        <f t="shared" si="42"/>
        <v>0.8429892193</v>
      </c>
      <c r="BK32" s="1">
        <f t="shared" si="43"/>
        <v>0.1959784387</v>
      </c>
      <c r="BL32" s="1">
        <v>6.0</v>
      </c>
      <c r="BM32" s="1">
        <v>0.5</v>
      </c>
      <c r="BN32" s="1" t="s">
        <v>266</v>
      </c>
      <c r="BO32" s="1">
        <v>2.0</v>
      </c>
      <c r="BP32" s="1">
        <v>1.607374109E9</v>
      </c>
      <c r="BQ32" s="1">
        <v>395.913774193548</v>
      </c>
      <c r="BR32" s="1">
        <v>399.787870967742</v>
      </c>
      <c r="BS32" s="1">
        <v>30.055564516129</v>
      </c>
      <c r="BT32" s="1">
        <v>29.155635483871</v>
      </c>
      <c r="BU32" s="1">
        <v>393.452774193548</v>
      </c>
      <c r="BV32" s="1">
        <v>29.6952838709677</v>
      </c>
      <c r="BW32" s="1">
        <v>500.006483870968</v>
      </c>
      <c r="BX32" s="1">
        <v>102.146580645161</v>
      </c>
      <c r="BY32" s="1">
        <v>0.0999786225806451</v>
      </c>
      <c r="BZ32" s="1">
        <v>39.181964516129</v>
      </c>
      <c r="CA32" s="1">
        <v>39.1714870967742</v>
      </c>
      <c r="CB32" s="1">
        <v>999.9</v>
      </c>
      <c r="CC32" s="1">
        <v>0.0</v>
      </c>
      <c r="CD32" s="1">
        <v>0.0</v>
      </c>
      <c r="CE32" s="1">
        <v>10004.0338709677</v>
      </c>
      <c r="CF32" s="1">
        <v>0.0</v>
      </c>
      <c r="CG32" s="1">
        <v>216.308516129032</v>
      </c>
      <c r="CH32" s="1">
        <v>1400.00451612903</v>
      </c>
      <c r="CI32" s="1">
        <v>0.900001612903226</v>
      </c>
      <c r="CJ32" s="1">
        <v>0.0999983548387097</v>
      </c>
      <c r="CK32" s="1">
        <v>0.0</v>
      </c>
      <c r="CL32" s="1">
        <v>557.80335483871</v>
      </c>
      <c r="CM32" s="1">
        <v>4.99938</v>
      </c>
      <c r="CN32" s="1">
        <v>8513.66806451613</v>
      </c>
      <c r="CO32" s="1">
        <v>11164.3774193548</v>
      </c>
      <c r="CP32" s="1">
        <v>47.899</v>
      </c>
      <c r="CQ32" s="1">
        <v>49.3587419354839</v>
      </c>
      <c r="CR32" s="1">
        <v>48.375</v>
      </c>
      <c r="CS32" s="1">
        <v>49.542</v>
      </c>
      <c r="CT32" s="1">
        <v>50.262</v>
      </c>
      <c r="CU32" s="1">
        <v>1255.50838709677</v>
      </c>
      <c r="CV32" s="1">
        <v>139.497419354839</v>
      </c>
      <c r="CW32" s="1">
        <v>0.0</v>
      </c>
      <c r="CX32" s="1">
        <v>113.5</v>
      </c>
      <c r="CY32" s="1">
        <v>0.0</v>
      </c>
      <c r="CZ32" s="1">
        <v>557.66816</v>
      </c>
      <c r="DA32" s="1">
        <v>-10.386923109908</v>
      </c>
      <c r="DB32" s="1">
        <v>-416.072308126133</v>
      </c>
      <c r="DC32" s="1">
        <v>8508.2528</v>
      </c>
      <c r="DD32" s="1">
        <v>15.0</v>
      </c>
      <c r="DE32" s="1">
        <v>1.607374156E9</v>
      </c>
      <c r="DF32" s="1" t="s">
        <v>348</v>
      </c>
      <c r="DG32" s="1">
        <v>1.607374156E9</v>
      </c>
      <c r="DH32" s="1">
        <v>1.6073734936E9</v>
      </c>
      <c r="DI32" s="1">
        <v>11.0</v>
      </c>
      <c r="DJ32" s="1">
        <v>0.138</v>
      </c>
      <c r="DK32" s="1">
        <v>-0.002</v>
      </c>
      <c r="DL32" s="1">
        <v>2.461</v>
      </c>
      <c r="DM32" s="1">
        <v>0.36</v>
      </c>
      <c r="DN32" s="1">
        <v>410.0</v>
      </c>
      <c r="DO32" s="1">
        <v>32.0</v>
      </c>
      <c r="DP32" s="1">
        <v>0.31</v>
      </c>
      <c r="DQ32" s="1">
        <v>0.01</v>
      </c>
      <c r="DR32" s="1">
        <v>3.03945034427346</v>
      </c>
      <c r="DS32" s="1">
        <v>0.136410829061843</v>
      </c>
      <c r="DT32" s="1">
        <v>0.0264512334647994</v>
      </c>
      <c r="DU32" s="1">
        <v>1.0</v>
      </c>
      <c r="DV32" s="1">
        <v>-4.017371</v>
      </c>
      <c r="DW32" s="1">
        <v>-0.893747452725257</v>
      </c>
      <c r="DX32" s="1">
        <v>0.0754689455493671</v>
      </c>
      <c r="DY32" s="1">
        <v>0.0</v>
      </c>
      <c r="DZ32" s="1">
        <v>0.9102076</v>
      </c>
      <c r="EA32" s="1">
        <v>2.00499967074527</v>
      </c>
      <c r="EB32" s="1">
        <v>0.1462713052802</v>
      </c>
      <c r="EC32" s="1">
        <v>0.0</v>
      </c>
      <c r="ED32" s="1">
        <v>1.0</v>
      </c>
      <c r="EE32" s="1">
        <v>3.0</v>
      </c>
      <c r="EF32" s="1" t="s">
        <v>273</v>
      </c>
      <c r="EG32" s="1">
        <v>100.0</v>
      </c>
      <c r="EH32" s="1">
        <v>100.0</v>
      </c>
      <c r="EI32" s="1">
        <v>2.461</v>
      </c>
      <c r="EJ32" s="1">
        <v>0.3602</v>
      </c>
      <c r="EK32" s="1">
        <v>2.3229523809523</v>
      </c>
      <c r="EL32" s="1">
        <v>0.0</v>
      </c>
      <c r="EM32" s="1">
        <v>0.0</v>
      </c>
      <c r="EN32" s="1">
        <v>0.0</v>
      </c>
      <c r="EO32" s="1">
        <v>0.360279999999999</v>
      </c>
      <c r="EP32" s="1">
        <v>0.0</v>
      </c>
      <c r="EQ32" s="1">
        <v>0.0</v>
      </c>
      <c r="ER32" s="1">
        <v>0.0</v>
      </c>
      <c r="ES32" s="1">
        <v>-1.0</v>
      </c>
      <c r="ET32" s="1">
        <v>-1.0</v>
      </c>
      <c r="EU32" s="1">
        <v>-1.0</v>
      </c>
      <c r="EV32" s="1">
        <v>-1.0</v>
      </c>
      <c r="EW32" s="1">
        <v>10.6</v>
      </c>
      <c r="EX32" s="1">
        <v>10.4</v>
      </c>
      <c r="EY32" s="1">
        <v>2.0</v>
      </c>
      <c r="EZ32" s="1">
        <v>488.124</v>
      </c>
      <c r="FA32" s="1">
        <v>538.431</v>
      </c>
      <c r="FB32" s="1">
        <v>37.9458</v>
      </c>
      <c r="FC32" s="1">
        <v>34.5482</v>
      </c>
      <c r="FD32" s="1">
        <v>29.9997</v>
      </c>
      <c r="FE32" s="1">
        <v>34.0737</v>
      </c>
      <c r="FF32" s="1">
        <v>34.0746</v>
      </c>
      <c r="FG32" s="1">
        <v>16.3978</v>
      </c>
      <c r="FH32" s="1">
        <v>0.0</v>
      </c>
      <c r="FI32" s="1">
        <v>100.0</v>
      </c>
      <c r="FJ32" s="1">
        <v>-999.9</v>
      </c>
      <c r="FK32" s="1">
        <v>400.0</v>
      </c>
      <c r="FL32" s="1">
        <v>30.8113</v>
      </c>
      <c r="FM32" s="1">
        <v>101.174</v>
      </c>
      <c r="FN32" s="1">
        <v>100.367</v>
      </c>
    </row>
    <row r="33" ht="15.75" customHeight="1">
      <c r="A33" s="1">
        <v>17.0</v>
      </c>
      <c r="B33" s="1">
        <v>1.6073744665E9</v>
      </c>
      <c r="C33" s="1">
        <v>90316.0</v>
      </c>
      <c r="D33" s="1" t="s">
        <v>349</v>
      </c>
      <c r="E33" s="1" t="s">
        <v>350</v>
      </c>
      <c r="F33" s="1" t="s">
        <v>351</v>
      </c>
      <c r="G33" s="1" t="s">
        <v>352</v>
      </c>
      <c r="H33" s="1">
        <v>1.60737445875E9</v>
      </c>
      <c r="I33" s="1">
        <f t="shared" si="1"/>
        <v>0.0003532777892</v>
      </c>
      <c r="J33" s="1">
        <f t="shared" si="2"/>
        <v>1.017303462</v>
      </c>
      <c r="K33" s="1">
        <f t="shared" si="3"/>
        <v>398.3418667</v>
      </c>
      <c r="L33" s="1">
        <f t="shared" si="4"/>
        <v>163.9687703</v>
      </c>
      <c r="M33" s="1">
        <f t="shared" si="5"/>
        <v>16.76615859</v>
      </c>
      <c r="N33" s="1">
        <f t="shared" si="6"/>
        <v>40.73131059</v>
      </c>
      <c r="O33" s="1">
        <f t="shared" si="7"/>
        <v>0.007632243393</v>
      </c>
      <c r="P33" s="1">
        <f t="shared" si="8"/>
        <v>2.967685266</v>
      </c>
      <c r="Q33" s="1">
        <f t="shared" si="9"/>
        <v>0.007621355483</v>
      </c>
      <c r="R33" s="1">
        <f t="shared" si="10"/>
        <v>0.004764324097</v>
      </c>
      <c r="S33" s="1">
        <f t="shared" si="11"/>
        <v>231.2933568</v>
      </c>
      <c r="T33" s="1">
        <f t="shared" si="12"/>
        <v>40.44859354</v>
      </c>
      <c r="U33" s="1">
        <f t="shared" si="13"/>
        <v>40.13809667</v>
      </c>
      <c r="V33" s="1">
        <f t="shared" si="14"/>
        <v>7.468523508</v>
      </c>
      <c r="W33" s="1">
        <f t="shared" si="15"/>
        <v>41.82005689</v>
      </c>
      <c r="X33" s="1">
        <f t="shared" si="16"/>
        <v>2.970709776</v>
      </c>
      <c r="Y33" s="1">
        <f t="shared" si="17"/>
        <v>7.103552689</v>
      </c>
      <c r="Z33" s="1">
        <f t="shared" si="18"/>
        <v>4.497813732</v>
      </c>
      <c r="AA33" s="1">
        <f t="shared" si="19"/>
        <v>-15.5795505</v>
      </c>
      <c r="AB33" s="1">
        <f t="shared" si="20"/>
        <v>-149.6955774</v>
      </c>
      <c r="AC33" s="1">
        <f t="shared" si="21"/>
        <v>-12.32432427</v>
      </c>
      <c r="AD33" s="1">
        <f t="shared" si="22"/>
        <v>53.69390464</v>
      </c>
      <c r="AE33" s="1">
        <v>0.0</v>
      </c>
      <c r="AF33" s="1">
        <v>0.0</v>
      </c>
      <c r="AG33" s="1">
        <f t="shared" si="23"/>
        <v>1</v>
      </c>
      <c r="AH33" s="1">
        <f t="shared" si="24"/>
        <v>0</v>
      </c>
      <c r="AI33" s="1">
        <f t="shared" si="25"/>
        <v>51922.54748</v>
      </c>
      <c r="AJ33" s="1" t="s">
        <v>263</v>
      </c>
      <c r="AK33" s="1">
        <v>715.476923076923</v>
      </c>
      <c r="AL33" s="1">
        <v>3262.08</v>
      </c>
      <c r="AM33" s="1">
        <f t="shared" si="26"/>
        <v>2546.603077</v>
      </c>
      <c r="AN33" s="1">
        <f t="shared" si="27"/>
        <v>0.7806684928</v>
      </c>
      <c r="AO33" s="1">
        <v>-0.577747479816223</v>
      </c>
      <c r="AP33" s="1" t="s">
        <v>353</v>
      </c>
      <c r="AQ33" s="1">
        <v>697.290230769231</v>
      </c>
      <c r="AR33" s="1">
        <v>811.39</v>
      </c>
      <c r="AS33" s="1">
        <f t="shared" si="28"/>
        <v>0.1406225973</v>
      </c>
      <c r="AT33" s="1">
        <v>0.5</v>
      </c>
      <c r="AU33" s="1">
        <f t="shared" si="29"/>
        <v>1180.194072</v>
      </c>
      <c r="AV33" s="1">
        <f t="shared" si="30"/>
        <v>1.017303462</v>
      </c>
      <c r="AW33" s="1">
        <f t="shared" si="31"/>
        <v>82.98097786</v>
      </c>
      <c r="AX33" s="1">
        <f t="shared" si="32"/>
        <v>0.307768151</v>
      </c>
      <c r="AY33" s="1">
        <f t="shared" si="33"/>
        <v>0.001351515805</v>
      </c>
      <c r="AZ33" s="1">
        <f t="shared" si="34"/>
        <v>3.020360123</v>
      </c>
      <c r="BA33" s="1" t="s">
        <v>354</v>
      </c>
      <c r="BB33" s="1">
        <v>561.67</v>
      </c>
      <c r="BC33" s="1">
        <f t="shared" si="35"/>
        <v>249.72</v>
      </c>
      <c r="BD33" s="1">
        <f t="shared" si="36"/>
        <v>0.456910817</v>
      </c>
      <c r="BE33" s="1">
        <f t="shared" si="37"/>
        <v>0.9075251536</v>
      </c>
      <c r="BF33" s="1">
        <f t="shared" si="38"/>
        <v>1.189616399</v>
      </c>
      <c r="BG33" s="1">
        <f t="shared" si="39"/>
        <v>0.9623368566</v>
      </c>
      <c r="BH33" s="1">
        <f t="shared" si="40"/>
        <v>1400.010333</v>
      </c>
      <c r="BI33" s="1">
        <f t="shared" si="41"/>
        <v>1180.194072</v>
      </c>
      <c r="BJ33" s="1">
        <f t="shared" si="42"/>
        <v>0.8429895435</v>
      </c>
      <c r="BK33" s="1">
        <f t="shared" si="43"/>
        <v>0.1959790871</v>
      </c>
      <c r="BL33" s="1">
        <v>6.0</v>
      </c>
      <c r="BM33" s="1">
        <v>0.5</v>
      </c>
      <c r="BN33" s="1" t="s">
        <v>266</v>
      </c>
      <c r="BO33" s="1">
        <v>2.0</v>
      </c>
      <c r="BP33" s="1">
        <v>1.60737445875E9</v>
      </c>
      <c r="BQ33" s="1">
        <v>398.341866666667</v>
      </c>
      <c r="BR33" s="1">
        <v>399.731466666667</v>
      </c>
      <c r="BS33" s="1">
        <v>29.0527866666667</v>
      </c>
      <c r="BT33" s="1">
        <v>28.64118</v>
      </c>
      <c r="BU33" s="1">
        <v>396.099866666667</v>
      </c>
      <c r="BV33" s="1">
        <v>28.75951</v>
      </c>
      <c r="BW33" s="1">
        <v>500.012433333333</v>
      </c>
      <c r="BX33" s="1">
        <v>102.152166666667</v>
      </c>
      <c r="BY33" s="1">
        <v>0.0999790466666667</v>
      </c>
      <c r="BZ33" s="1">
        <v>39.2024633333333</v>
      </c>
      <c r="CA33" s="1">
        <v>40.1380966666667</v>
      </c>
      <c r="CB33" s="1">
        <v>999.9</v>
      </c>
      <c r="CC33" s="1">
        <v>0.0</v>
      </c>
      <c r="CD33" s="1">
        <v>0.0</v>
      </c>
      <c r="CE33" s="1">
        <v>10003.7283333333</v>
      </c>
      <c r="CF33" s="1">
        <v>0.0</v>
      </c>
      <c r="CG33" s="1">
        <v>657.428766666667</v>
      </c>
      <c r="CH33" s="1">
        <v>1400.01033333333</v>
      </c>
      <c r="CI33" s="1">
        <v>0.8999915</v>
      </c>
      <c r="CJ33" s="1">
        <v>0.1000085</v>
      </c>
      <c r="CK33" s="1">
        <v>0.0</v>
      </c>
      <c r="CL33" s="1">
        <v>697.356366666667</v>
      </c>
      <c r="CM33" s="1">
        <v>4.99938</v>
      </c>
      <c r="CN33" s="1">
        <v>9886.38466666667</v>
      </c>
      <c r="CO33" s="1">
        <v>11164.39</v>
      </c>
      <c r="CP33" s="1">
        <v>47.687</v>
      </c>
      <c r="CQ33" s="1">
        <v>49.1996</v>
      </c>
      <c r="CR33" s="1">
        <v>48.187</v>
      </c>
      <c r="CS33" s="1">
        <v>49.3498</v>
      </c>
      <c r="CT33" s="1">
        <v>50.062</v>
      </c>
      <c r="CU33" s="1">
        <v>1255.49733333333</v>
      </c>
      <c r="CV33" s="1">
        <v>139.513</v>
      </c>
      <c r="CW33" s="1">
        <v>0.0</v>
      </c>
      <c r="CX33" s="1">
        <v>348.900000095367</v>
      </c>
      <c r="CY33" s="1">
        <v>0.0</v>
      </c>
      <c r="CZ33" s="1">
        <v>697.290230769231</v>
      </c>
      <c r="DA33" s="1">
        <v>-6.59001709049362</v>
      </c>
      <c r="DB33" s="1">
        <v>-99.5326494041913</v>
      </c>
      <c r="DC33" s="1">
        <v>9885.59038461539</v>
      </c>
      <c r="DD33" s="1">
        <v>15.0</v>
      </c>
      <c r="DE33" s="1">
        <v>1.6073742785E9</v>
      </c>
      <c r="DF33" s="1" t="s">
        <v>355</v>
      </c>
      <c r="DG33" s="1">
        <v>1.6073742785E9</v>
      </c>
      <c r="DH33" s="1">
        <v>1.607374271E9</v>
      </c>
      <c r="DI33" s="1">
        <v>12.0</v>
      </c>
      <c r="DJ33" s="1">
        <v>-0.219</v>
      </c>
      <c r="DK33" s="1">
        <v>-0.067</v>
      </c>
      <c r="DL33" s="1">
        <v>2.242</v>
      </c>
      <c r="DM33" s="1">
        <v>0.293</v>
      </c>
      <c r="DN33" s="1">
        <v>405.0</v>
      </c>
      <c r="DO33" s="1">
        <v>29.0</v>
      </c>
      <c r="DP33" s="1">
        <v>0.12</v>
      </c>
      <c r="DQ33" s="1">
        <v>0.01</v>
      </c>
      <c r="DR33" s="1">
        <v>1.02450574936271</v>
      </c>
      <c r="DS33" s="1">
        <v>-0.492131888196403</v>
      </c>
      <c r="DT33" s="1">
        <v>0.0417278373438696</v>
      </c>
      <c r="DU33" s="1">
        <v>1.0</v>
      </c>
      <c r="DV33" s="1">
        <v>-1.39288933333333</v>
      </c>
      <c r="DW33" s="1">
        <v>0.643655439377087</v>
      </c>
      <c r="DX33" s="1">
        <v>0.0512307873537865</v>
      </c>
      <c r="DY33" s="1">
        <v>0.0</v>
      </c>
      <c r="DZ33" s="1">
        <v>0.411065</v>
      </c>
      <c r="EA33" s="1">
        <v>0.0530842091212449</v>
      </c>
      <c r="EB33" s="1">
        <v>0.00392707532395293</v>
      </c>
      <c r="EC33" s="1">
        <v>1.0</v>
      </c>
      <c r="ED33" s="1">
        <v>2.0</v>
      </c>
      <c r="EE33" s="1">
        <v>3.0</v>
      </c>
      <c r="EF33" s="1" t="s">
        <v>356</v>
      </c>
      <c r="EG33" s="1">
        <v>100.0</v>
      </c>
      <c r="EH33" s="1">
        <v>100.0</v>
      </c>
      <c r="EI33" s="1">
        <v>2.242</v>
      </c>
      <c r="EJ33" s="1">
        <v>0.2933</v>
      </c>
      <c r="EK33" s="1">
        <v>2.24200000000002</v>
      </c>
      <c r="EL33" s="1">
        <v>0.0</v>
      </c>
      <c r="EM33" s="1">
        <v>0.0</v>
      </c>
      <c r="EN33" s="1">
        <v>0.0</v>
      </c>
      <c r="EO33" s="1">
        <v>0.293274999999994</v>
      </c>
      <c r="EP33" s="1">
        <v>0.0</v>
      </c>
      <c r="EQ33" s="1">
        <v>0.0</v>
      </c>
      <c r="ER33" s="1">
        <v>0.0</v>
      </c>
      <c r="ES33" s="1">
        <v>-1.0</v>
      </c>
      <c r="ET33" s="1">
        <v>-1.0</v>
      </c>
      <c r="EU33" s="1">
        <v>-1.0</v>
      </c>
      <c r="EV33" s="1">
        <v>-1.0</v>
      </c>
      <c r="EW33" s="1">
        <v>3.1</v>
      </c>
      <c r="EX33" s="1">
        <v>3.3</v>
      </c>
      <c r="EY33" s="1">
        <v>2.0</v>
      </c>
      <c r="EZ33" s="1">
        <v>483.042</v>
      </c>
      <c r="FA33" s="1">
        <v>538.288</v>
      </c>
      <c r="FB33" s="1">
        <v>37.9605</v>
      </c>
      <c r="FC33" s="1">
        <v>34.3852</v>
      </c>
      <c r="FD33" s="1">
        <v>29.9998</v>
      </c>
      <c r="FE33" s="1">
        <v>33.9037</v>
      </c>
      <c r="FF33" s="1">
        <v>33.9069</v>
      </c>
      <c r="FG33" s="1">
        <v>16.1006</v>
      </c>
      <c r="FH33" s="1">
        <v>0.0</v>
      </c>
      <c r="FI33" s="1">
        <v>100.0</v>
      </c>
      <c r="FJ33" s="1">
        <v>-999.9</v>
      </c>
      <c r="FK33" s="1">
        <v>400.0</v>
      </c>
      <c r="FL33" s="1">
        <v>30.8113</v>
      </c>
      <c r="FM33" s="1">
        <v>101.198</v>
      </c>
      <c r="FN33" s="1">
        <v>100.392</v>
      </c>
    </row>
    <row r="34" ht="15.75" customHeight="1">
      <c r="A34" s="1">
        <v>18.0</v>
      </c>
      <c r="B34" s="1">
        <v>1.6073748885E9</v>
      </c>
      <c r="C34" s="1">
        <v>90738.0</v>
      </c>
      <c r="D34" s="1" t="s">
        <v>357</v>
      </c>
      <c r="E34" s="1" t="s">
        <v>358</v>
      </c>
      <c r="F34" s="1" t="s">
        <v>351</v>
      </c>
      <c r="G34" s="1" t="s">
        <v>352</v>
      </c>
      <c r="H34" s="1">
        <v>1.60737488075E9</v>
      </c>
      <c r="I34" s="1">
        <f t="shared" si="1"/>
        <v>0.0001805604898</v>
      </c>
      <c r="J34" s="1">
        <f t="shared" si="2"/>
        <v>-0.09475212006</v>
      </c>
      <c r="K34" s="1">
        <f t="shared" si="3"/>
        <v>399.6904</v>
      </c>
      <c r="L34" s="1">
        <f t="shared" si="4"/>
        <v>408.8504453</v>
      </c>
      <c r="M34" s="1">
        <f t="shared" si="5"/>
        <v>41.79872218</v>
      </c>
      <c r="N34" s="1">
        <f t="shared" si="6"/>
        <v>40.86224725</v>
      </c>
      <c r="O34" s="1">
        <f t="shared" si="7"/>
        <v>0.003802621312</v>
      </c>
      <c r="P34" s="1">
        <f t="shared" si="8"/>
        <v>2.967806069</v>
      </c>
      <c r="Q34" s="1">
        <f t="shared" si="9"/>
        <v>0.003799916579</v>
      </c>
      <c r="R34" s="1">
        <f t="shared" si="10"/>
        <v>0.002375190705</v>
      </c>
      <c r="S34" s="1">
        <f t="shared" si="11"/>
        <v>231.2887602</v>
      </c>
      <c r="T34" s="1">
        <f t="shared" si="12"/>
        <v>40.47481915</v>
      </c>
      <c r="U34" s="1">
        <f t="shared" si="13"/>
        <v>40.10259</v>
      </c>
      <c r="V34" s="1">
        <f t="shared" si="14"/>
        <v>7.454382122</v>
      </c>
      <c r="W34" s="1">
        <f t="shared" si="15"/>
        <v>40.03360838</v>
      </c>
      <c r="X34" s="1">
        <f t="shared" si="16"/>
        <v>2.84110262</v>
      </c>
      <c r="Y34" s="1">
        <f t="shared" si="17"/>
        <v>7.096793756</v>
      </c>
      <c r="Z34" s="1">
        <f t="shared" si="18"/>
        <v>4.613279502</v>
      </c>
      <c r="AA34" s="1">
        <f t="shared" si="19"/>
        <v>-7.962717602</v>
      </c>
      <c r="AB34" s="1">
        <f t="shared" si="20"/>
        <v>-146.8552645</v>
      </c>
      <c r="AC34" s="1">
        <f t="shared" si="21"/>
        <v>-12.08690359</v>
      </c>
      <c r="AD34" s="1">
        <f t="shared" si="22"/>
        <v>64.38387455</v>
      </c>
      <c r="AE34" s="1">
        <v>2.0</v>
      </c>
      <c r="AF34" s="1">
        <v>0.0</v>
      </c>
      <c r="AG34" s="1">
        <f t="shared" si="23"/>
        <v>1</v>
      </c>
      <c r="AH34" s="1">
        <f t="shared" si="24"/>
        <v>0</v>
      </c>
      <c r="AI34" s="1">
        <f t="shared" si="25"/>
        <v>51928.5374</v>
      </c>
      <c r="AJ34" s="1" t="s">
        <v>263</v>
      </c>
      <c r="AK34" s="1">
        <v>715.476923076923</v>
      </c>
      <c r="AL34" s="1">
        <v>3262.08</v>
      </c>
      <c r="AM34" s="1">
        <f t="shared" si="26"/>
        <v>2546.603077</v>
      </c>
      <c r="AN34" s="1">
        <f t="shared" si="27"/>
        <v>0.7806684928</v>
      </c>
      <c r="AO34" s="1">
        <v>-0.577747479816223</v>
      </c>
      <c r="AP34" s="1" t="s">
        <v>359</v>
      </c>
      <c r="AQ34" s="1">
        <v>706.5345</v>
      </c>
      <c r="AR34" s="1">
        <v>812.2</v>
      </c>
      <c r="AS34" s="1">
        <f t="shared" si="28"/>
        <v>0.1300978823</v>
      </c>
      <c r="AT34" s="1">
        <v>0.5</v>
      </c>
      <c r="AU34" s="1">
        <f t="shared" si="29"/>
        <v>1180.176022</v>
      </c>
      <c r="AV34" s="1">
        <f t="shared" si="30"/>
        <v>-0.09475212006</v>
      </c>
      <c r="AW34" s="1">
        <f t="shared" si="31"/>
        <v>76.76920059</v>
      </c>
      <c r="AX34" s="1">
        <f t="shared" si="32"/>
        <v>0.2972543708</v>
      </c>
      <c r="AY34" s="1">
        <f t="shared" si="33"/>
        <v>0.0004092570522</v>
      </c>
      <c r="AZ34" s="1">
        <f t="shared" si="34"/>
        <v>3.016350653</v>
      </c>
      <c r="BA34" s="1" t="s">
        <v>360</v>
      </c>
      <c r="BB34" s="1">
        <v>570.77</v>
      </c>
      <c r="BC34" s="1">
        <f t="shared" si="35"/>
        <v>241.43</v>
      </c>
      <c r="BD34" s="1">
        <f t="shared" si="36"/>
        <v>0.4376651617</v>
      </c>
      <c r="BE34" s="1">
        <f t="shared" si="37"/>
        <v>0.9102927571</v>
      </c>
      <c r="BF34" s="1">
        <f t="shared" si="38"/>
        <v>1.092453873</v>
      </c>
      <c r="BG34" s="1">
        <f t="shared" si="39"/>
        <v>0.9620187858</v>
      </c>
      <c r="BH34" s="1">
        <f t="shared" si="40"/>
        <v>1399.989667</v>
      </c>
      <c r="BI34" s="1">
        <f t="shared" si="41"/>
        <v>1180.176022</v>
      </c>
      <c r="BJ34" s="1">
        <f t="shared" si="42"/>
        <v>0.8429890948</v>
      </c>
      <c r="BK34" s="1">
        <f t="shared" si="43"/>
        <v>0.1959781896</v>
      </c>
      <c r="BL34" s="1">
        <v>6.0</v>
      </c>
      <c r="BM34" s="1">
        <v>0.5</v>
      </c>
      <c r="BN34" s="1" t="s">
        <v>266</v>
      </c>
      <c r="BO34" s="1">
        <v>2.0</v>
      </c>
      <c r="BP34" s="1">
        <v>1.60737488075E9</v>
      </c>
      <c r="BQ34" s="1">
        <v>399.6904</v>
      </c>
      <c r="BR34" s="1">
        <v>399.6633</v>
      </c>
      <c r="BS34" s="1">
        <v>27.78999</v>
      </c>
      <c r="BT34" s="1">
        <v>27.5793433333333</v>
      </c>
      <c r="BU34" s="1">
        <v>397.2524</v>
      </c>
      <c r="BV34" s="1">
        <v>27.4967166666667</v>
      </c>
      <c r="BW34" s="1">
        <v>500.0109</v>
      </c>
      <c r="BX34" s="1">
        <v>102.134733333333</v>
      </c>
      <c r="BY34" s="1">
        <v>0.100014496666667</v>
      </c>
      <c r="BZ34" s="1">
        <v>39.1847466666667</v>
      </c>
      <c r="CA34" s="1">
        <v>40.10259</v>
      </c>
      <c r="CB34" s="1">
        <v>999.9</v>
      </c>
      <c r="CC34" s="1">
        <v>0.0</v>
      </c>
      <c r="CD34" s="1">
        <v>0.0</v>
      </c>
      <c r="CE34" s="1">
        <v>10006.1203333333</v>
      </c>
      <c r="CF34" s="1">
        <v>0.0</v>
      </c>
      <c r="CG34" s="1">
        <v>237.395266666667</v>
      </c>
      <c r="CH34" s="1">
        <v>1399.98966666667</v>
      </c>
      <c r="CI34" s="1">
        <v>0.9000079</v>
      </c>
      <c r="CJ34" s="1">
        <v>0.0999917399999999</v>
      </c>
      <c r="CK34" s="1">
        <v>0.0</v>
      </c>
      <c r="CL34" s="1">
        <v>706.546433333333</v>
      </c>
      <c r="CM34" s="1">
        <v>4.99938</v>
      </c>
      <c r="CN34" s="1">
        <v>10068.48</v>
      </c>
      <c r="CO34" s="1">
        <v>11164.26</v>
      </c>
      <c r="CP34" s="1">
        <v>47.625</v>
      </c>
      <c r="CQ34" s="1">
        <v>49.25</v>
      </c>
      <c r="CR34" s="1">
        <v>48.125</v>
      </c>
      <c r="CS34" s="1">
        <v>49.375</v>
      </c>
      <c r="CT34" s="1">
        <v>50.0558</v>
      </c>
      <c r="CU34" s="1">
        <v>1255.49966666667</v>
      </c>
      <c r="CV34" s="1">
        <v>139.49</v>
      </c>
      <c r="CW34" s="1">
        <v>0.0</v>
      </c>
      <c r="CX34" s="1">
        <v>421.200000047684</v>
      </c>
      <c r="CY34" s="1">
        <v>0.0</v>
      </c>
      <c r="CZ34" s="1">
        <v>706.5345</v>
      </c>
      <c r="DA34" s="1">
        <v>0.903965809777331</v>
      </c>
      <c r="DB34" s="1">
        <v>54.4512822609328</v>
      </c>
      <c r="DC34" s="1">
        <v>10068.5730769231</v>
      </c>
      <c r="DD34" s="1">
        <v>15.0</v>
      </c>
      <c r="DE34" s="1">
        <v>1.6073749295E9</v>
      </c>
      <c r="DF34" s="1" t="s">
        <v>361</v>
      </c>
      <c r="DG34" s="1">
        <v>1.6073749295E9</v>
      </c>
      <c r="DH34" s="1">
        <v>1.607374271E9</v>
      </c>
      <c r="DI34" s="1">
        <v>13.0</v>
      </c>
      <c r="DJ34" s="1">
        <v>0.196</v>
      </c>
      <c r="DK34" s="1">
        <v>-0.067</v>
      </c>
      <c r="DL34" s="1">
        <v>2.438</v>
      </c>
      <c r="DM34" s="1">
        <v>0.293</v>
      </c>
      <c r="DN34" s="1">
        <v>413.0</v>
      </c>
      <c r="DO34" s="1">
        <v>29.0</v>
      </c>
      <c r="DP34" s="1">
        <v>0.23</v>
      </c>
      <c r="DQ34" s="1">
        <v>0.01</v>
      </c>
      <c r="DR34" s="1">
        <v>0.0670546931949846</v>
      </c>
      <c r="DS34" s="1">
        <v>0.500870001767067</v>
      </c>
      <c r="DT34" s="1">
        <v>0.0395078999283827</v>
      </c>
      <c r="DU34" s="1">
        <v>0.0</v>
      </c>
      <c r="DV34" s="1">
        <v>-0.16807048</v>
      </c>
      <c r="DW34" s="1">
        <v>-0.587317567074527</v>
      </c>
      <c r="DX34" s="1">
        <v>0.0471880709935283</v>
      </c>
      <c r="DY34" s="1">
        <v>0.0</v>
      </c>
      <c r="DZ34" s="1">
        <v>0.210693666666667</v>
      </c>
      <c r="EA34" s="1">
        <v>-0.00266183759733081</v>
      </c>
      <c r="EB34" s="1">
        <v>8.96632601583404E-4</v>
      </c>
      <c r="EC34" s="1">
        <v>1.0</v>
      </c>
      <c r="ED34" s="1">
        <v>1.0</v>
      </c>
      <c r="EE34" s="1">
        <v>3.0</v>
      </c>
      <c r="EF34" s="1" t="s">
        <v>273</v>
      </c>
      <c r="EG34" s="1">
        <v>100.0</v>
      </c>
      <c r="EH34" s="1">
        <v>100.0</v>
      </c>
      <c r="EI34" s="1">
        <v>2.438</v>
      </c>
      <c r="EJ34" s="1">
        <v>0.2932</v>
      </c>
      <c r="EK34" s="1">
        <v>2.24200000000002</v>
      </c>
      <c r="EL34" s="1">
        <v>0.0</v>
      </c>
      <c r="EM34" s="1">
        <v>0.0</v>
      </c>
      <c r="EN34" s="1">
        <v>0.0</v>
      </c>
      <c r="EO34" s="1">
        <v>0.293274999999994</v>
      </c>
      <c r="EP34" s="1">
        <v>0.0</v>
      </c>
      <c r="EQ34" s="1">
        <v>0.0</v>
      </c>
      <c r="ER34" s="1">
        <v>0.0</v>
      </c>
      <c r="ES34" s="1">
        <v>-1.0</v>
      </c>
      <c r="ET34" s="1">
        <v>-1.0</v>
      </c>
      <c r="EU34" s="1">
        <v>-1.0</v>
      </c>
      <c r="EV34" s="1">
        <v>-1.0</v>
      </c>
      <c r="EW34" s="1">
        <v>10.2</v>
      </c>
      <c r="EX34" s="1">
        <v>10.3</v>
      </c>
      <c r="EY34" s="1">
        <v>2.0</v>
      </c>
      <c r="EZ34" s="1">
        <v>478.897</v>
      </c>
      <c r="FA34" s="1">
        <v>535.358</v>
      </c>
      <c r="FB34" s="1">
        <v>37.9589</v>
      </c>
      <c r="FC34" s="1">
        <v>34.2969</v>
      </c>
      <c r="FD34" s="1">
        <v>30.0001</v>
      </c>
      <c r="FE34" s="1">
        <v>33.8147</v>
      </c>
      <c r="FF34" s="1">
        <v>33.8234</v>
      </c>
      <c r="FG34" s="1">
        <v>15.6048</v>
      </c>
      <c r="FH34" s="1">
        <v>0.0</v>
      </c>
      <c r="FI34" s="1">
        <v>100.0</v>
      </c>
      <c r="FJ34" s="1">
        <v>-999.9</v>
      </c>
      <c r="FK34" s="1">
        <v>400.0</v>
      </c>
      <c r="FL34" s="1">
        <v>29.0229</v>
      </c>
      <c r="FM34" s="1">
        <v>101.197</v>
      </c>
      <c r="FN34" s="1">
        <v>100.391</v>
      </c>
    </row>
    <row r="35" ht="15.75" customHeight="1">
      <c r="A35" s="1">
        <v>19.0</v>
      </c>
      <c r="B35" s="1">
        <v>1.6073751695E9</v>
      </c>
      <c r="C35" s="1">
        <v>91019.0</v>
      </c>
      <c r="D35" s="1" t="s">
        <v>362</v>
      </c>
      <c r="E35" s="1" t="s">
        <v>363</v>
      </c>
      <c r="F35" s="1" t="s">
        <v>364</v>
      </c>
      <c r="G35" s="1" t="s">
        <v>341</v>
      </c>
      <c r="H35" s="1">
        <v>1.60737516175E9</v>
      </c>
      <c r="I35" s="1">
        <f t="shared" si="1"/>
        <v>0.000268948315</v>
      </c>
      <c r="J35" s="1">
        <f t="shared" si="2"/>
        <v>1.23239596</v>
      </c>
      <c r="K35" s="1">
        <f t="shared" si="3"/>
        <v>398.0820333</v>
      </c>
      <c r="L35" s="1">
        <f t="shared" si="4"/>
        <v>44.27391861</v>
      </c>
      <c r="M35" s="1">
        <f t="shared" si="5"/>
        <v>4.525364021</v>
      </c>
      <c r="N35" s="1">
        <f t="shared" si="6"/>
        <v>40.68910474</v>
      </c>
      <c r="O35" s="1">
        <f t="shared" si="7"/>
        <v>0.005847649111</v>
      </c>
      <c r="P35" s="1">
        <f t="shared" si="8"/>
        <v>2.970538455</v>
      </c>
      <c r="Q35" s="1">
        <f t="shared" si="9"/>
        <v>0.005841261444</v>
      </c>
      <c r="R35" s="1">
        <f t="shared" si="10"/>
        <v>0.003651361715</v>
      </c>
      <c r="S35" s="1">
        <f t="shared" si="11"/>
        <v>231.2983276</v>
      </c>
      <c r="T35" s="1">
        <f t="shared" si="12"/>
        <v>40.55532064</v>
      </c>
      <c r="U35" s="1">
        <f t="shared" si="13"/>
        <v>39.79464333</v>
      </c>
      <c r="V35" s="1">
        <f t="shared" si="14"/>
        <v>7.332705234</v>
      </c>
      <c r="W35" s="1">
        <f t="shared" si="15"/>
        <v>40.09208144</v>
      </c>
      <c r="X35" s="1">
        <f t="shared" si="16"/>
        <v>2.861212335</v>
      </c>
      <c r="Y35" s="1">
        <f t="shared" si="17"/>
        <v>7.136602122</v>
      </c>
      <c r="Z35" s="1">
        <f t="shared" si="18"/>
        <v>4.471492899</v>
      </c>
      <c r="AA35" s="1">
        <f t="shared" si="19"/>
        <v>-11.86062069</v>
      </c>
      <c r="AB35" s="1">
        <f t="shared" si="20"/>
        <v>-80.99628518</v>
      </c>
      <c r="AC35" s="1">
        <f t="shared" si="21"/>
        <v>-6.65373635</v>
      </c>
      <c r="AD35" s="1">
        <f t="shared" si="22"/>
        <v>131.7876854</v>
      </c>
      <c r="AE35" s="1">
        <v>0.0</v>
      </c>
      <c r="AF35" s="1">
        <v>0.0</v>
      </c>
      <c r="AG35" s="1">
        <f t="shared" si="23"/>
        <v>1</v>
      </c>
      <c r="AH35" s="1">
        <f t="shared" si="24"/>
        <v>0</v>
      </c>
      <c r="AI35" s="1">
        <f t="shared" si="25"/>
        <v>51987.81105</v>
      </c>
      <c r="AJ35" s="1" t="s">
        <v>263</v>
      </c>
      <c r="AK35" s="1">
        <v>715.476923076923</v>
      </c>
      <c r="AL35" s="1">
        <v>3262.08</v>
      </c>
      <c r="AM35" s="1">
        <f t="shared" si="26"/>
        <v>2546.603077</v>
      </c>
      <c r="AN35" s="1">
        <f t="shared" si="27"/>
        <v>0.7806684928</v>
      </c>
      <c r="AO35" s="1">
        <v>-0.577747479816223</v>
      </c>
      <c r="AP35" s="1" t="s">
        <v>365</v>
      </c>
      <c r="AQ35" s="1">
        <v>570.535769230769</v>
      </c>
      <c r="AR35" s="1">
        <v>611.07</v>
      </c>
      <c r="AS35" s="1">
        <f t="shared" si="28"/>
        <v>0.06633320367</v>
      </c>
      <c r="AT35" s="1">
        <v>0.5</v>
      </c>
      <c r="AU35" s="1">
        <f t="shared" si="29"/>
        <v>1180.222642</v>
      </c>
      <c r="AV35" s="1">
        <f t="shared" si="30"/>
        <v>1.23239596</v>
      </c>
      <c r="AW35" s="1">
        <f t="shared" si="31"/>
        <v>39.14397444</v>
      </c>
      <c r="AX35" s="1">
        <f t="shared" si="32"/>
        <v>0.2279280606</v>
      </c>
      <c r="AY35" s="1">
        <f t="shared" si="33"/>
        <v>0.001533730481</v>
      </c>
      <c r="AZ35" s="1">
        <f t="shared" si="34"/>
        <v>4.338308213</v>
      </c>
      <c r="BA35" s="1" t="s">
        <v>366</v>
      </c>
      <c r="BB35" s="1">
        <v>471.79</v>
      </c>
      <c r="BC35" s="1">
        <f t="shared" si="35"/>
        <v>139.28</v>
      </c>
      <c r="BD35" s="1">
        <f t="shared" si="36"/>
        <v>0.2910269297</v>
      </c>
      <c r="BE35" s="1">
        <f t="shared" si="37"/>
        <v>0.9500840414</v>
      </c>
      <c r="BF35" s="1">
        <f t="shared" si="38"/>
        <v>-0.3882331705</v>
      </c>
      <c r="BG35" s="1">
        <f t="shared" si="39"/>
        <v>1.040998507</v>
      </c>
      <c r="BH35" s="1">
        <f t="shared" si="40"/>
        <v>1400.044667</v>
      </c>
      <c r="BI35" s="1">
        <f t="shared" si="41"/>
        <v>1180.222642</v>
      </c>
      <c r="BJ35" s="1">
        <f t="shared" si="42"/>
        <v>0.8429892774</v>
      </c>
      <c r="BK35" s="1">
        <f t="shared" si="43"/>
        <v>0.1959785548</v>
      </c>
      <c r="BL35" s="1">
        <v>6.0</v>
      </c>
      <c r="BM35" s="1">
        <v>0.5</v>
      </c>
      <c r="BN35" s="1" t="s">
        <v>266</v>
      </c>
      <c r="BO35" s="1">
        <v>2.0</v>
      </c>
      <c r="BP35" s="1">
        <v>1.60737516175E9</v>
      </c>
      <c r="BQ35" s="1">
        <v>398.082033333333</v>
      </c>
      <c r="BR35" s="1">
        <v>399.6894</v>
      </c>
      <c r="BS35" s="1">
        <v>27.9926833333333</v>
      </c>
      <c r="BT35" s="1">
        <v>27.6789766666667</v>
      </c>
      <c r="BU35" s="1">
        <v>395.907533333333</v>
      </c>
      <c r="BV35" s="1">
        <v>27.7355366666667</v>
      </c>
      <c r="BW35" s="1">
        <v>499.995233333333</v>
      </c>
      <c r="BX35" s="1">
        <v>102.1129</v>
      </c>
      <c r="BY35" s="1">
        <v>0.0999640033333333</v>
      </c>
      <c r="BZ35" s="1">
        <v>39.2888833333333</v>
      </c>
      <c r="CA35" s="1">
        <v>39.7946433333333</v>
      </c>
      <c r="CB35" s="1">
        <v>999.9</v>
      </c>
      <c r="CC35" s="1">
        <v>0.0</v>
      </c>
      <c r="CD35" s="1">
        <v>0.0</v>
      </c>
      <c r="CE35" s="1">
        <v>10023.7536666667</v>
      </c>
      <c r="CF35" s="1">
        <v>0.0</v>
      </c>
      <c r="CG35" s="1">
        <v>838.740766666667</v>
      </c>
      <c r="CH35" s="1">
        <v>1400.04466666667</v>
      </c>
      <c r="CI35" s="1">
        <v>0.8999986</v>
      </c>
      <c r="CJ35" s="1">
        <v>0.100001426666667</v>
      </c>
      <c r="CK35" s="1">
        <v>0.0</v>
      </c>
      <c r="CL35" s="1">
        <v>570.523466666667</v>
      </c>
      <c r="CM35" s="1">
        <v>4.99938</v>
      </c>
      <c r="CN35" s="1">
        <v>8637.75533333333</v>
      </c>
      <c r="CO35" s="1">
        <v>11164.6766666667</v>
      </c>
      <c r="CP35" s="1">
        <v>47.8372</v>
      </c>
      <c r="CQ35" s="1">
        <v>49.312</v>
      </c>
      <c r="CR35" s="1">
        <v>48.25</v>
      </c>
      <c r="CS35" s="1">
        <v>49.625</v>
      </c>
      <c r="CT35" s="1">
        <v>50.25</v>
      </c>
      <c r="CU35" s="1">
        <v>1255.54066666667</v>
      </c>
      <c r="CV35" s="1">
        <v>139.504</v>
      </c>
      <c r="CW35" s="1">
        <v>0.0</v>
      </c>
      <c r="CX35" s="1">
        <v>128.0</v>
      </c>
      <c r="CY35" s="1">
        <v>0.0</v>
      </c>
      <c r="CZ35" s="1">
        <v>570.535769230769</v>
      </c>
      <c r="DA35" s="1">
        <v>-1.72362394687977</v>
      </c>
      <c r="DB35" s="1">
        <v>88.1152137196529</v>
      </c>
      <c r="DC35" s="1">
        <v>8637.825</v>
      </c>
      <c r="DD35" s="1">
        <v>15.0</v>
      </c>
      <c r="DE35" s="1">
        <v>1.6073750925E9</v>
      </c>
      <c r="DF35" s="1" t="s">
        <v>367</v>
      </c>
      <c r="DG35" s="1">
        <v>1.6073750855E9</v>
      </c>
      <c r="DH35" s="1">
        <v>1.6073750925E9</v>
      </c>
      <c r="DI35" s="1">
        <v>15.0</v>
      </c>
      <c r="DJ35" s="1">
        <v>-0.008</v>
      </c>
      <c r="DK35" s="1">
        <v>-0.011</v>
      </c>
      <c r="DL35" s="1">
        <v>2.174</v>
      </c>
      <c r="DM35" s="1">
        <v>0.257</v>
      </c>
      <c r="DN35" s="1">
        <v>399.0</v>
      </c>
      <c r="DO35" s="1">
        <v>28.0</v>
      </c>
      <c r="DP35" s="1">
        <v>0.24</v>
      </c>
      <c r="DQ35" s="1">
        <v>0.05</v>
      </c>
      <c r="DR35" s="1">
        <v>1.23815134008647</v>
      </c>
      <c r="DS35" s="1">
        <v>-0.511858454090429</v>
      </c>
      <c r="DT35" s="1">
        <v>0.0460104219129196</v>
      </c>
      <c r="DU35" s="1">
        <v>0.0</v>
      </c>
      <c r="DV35" s="1">
        <v>-1.608265</v>
      </c>
      <c r="DW35" s="1">
        <v>0.354449032258066</v>
      </c>
      <c r="DX35" s="1">
        <v>0.0380921282113072</v>
      </c>
      <c r="DY35" s="1">
        <v>0.0</v>
      </c>
      <c r="DZ35" s="1">
        <v>0.307258466666667</v>
      </c>
      <c r="EA35" s="1">
        <v>0.777620182424916</v>
      </c>
      <c r="EB35" s="1">
        <v>0.0564924239733278</v>
      </c>
      <c r="EC35" s="1">
        <v>0.0</v>
      </c>
      <c r="ED35" s="1">
        <v>0.0</v>
      </c>
      <c r="EE35" s="1">
        <v>3.0</v>
      </c>
      <c r="EF35" s="1" t="s">
        <v>281</v>
      </c>
      <c r="EG35" s="1">
        <v>100.0</v>
      </c>
      <c r="EH35" s="1">
        <v>100.0</v>
      </c>
      <c r="EI35" s="1">
        <v>2.175</v>
      </c>
      <c r="EJ35" s="1">
        <v>0.2571</v>
      </c>
      <c r="EK35" s="1">
        <v>2.17439999999993</v>
      </c>
      <c r="EL35" s="1">
        <v>0.0</v>
      </c>
      <c r="EM35" s="1">
        <v>0.0</v>
      </c>
      <c r="EN35" s="1">
        <v>0.0</v>
      </c>
      <c r="EO35" s="1">
        <v>0.25714</v>
      </c>
      <c r="EP35" s="1">
        <v>0.0</v>
      </c>
      <c r="EQ35" s="1">
        <v>0.0</v>
      </c>
      <c r="ER35" s="1">
        <v>0.0</v>
      </c>
      <c r="ES35" s="1">
        <v>-1.0</v>
      </c>
      <c r="ET35" s="1">
        <v>-1.0</v>
      </c>
      <c r="EU35" s="1">
        <v>-1.0</v>
      </c>
      <c r="EV35" s="1">
        <v>-1.0</v>
      </c>
      <c r="EW35" s="1">
        <v>1.4</v>
      </c>
      <c r="EX35" s="1">
        <v>1.3</v>
      </c>
      <c r="EY35" s="1">
        <v>2.0</v>
      </c>
      <c r="EZ35" s="1">
        <v>490.573</v>
      </c>
      <c r="FA35" s="1">
        <v>535.421</v>
      </c>
      <c r="FB35" s="1">
        <v>37.9788</v>
      </c>
      <c r="FC35" s="1">
        <v>34.3221</v>
      </c>
      <c r="FD35" s="1">
        <v>29.9998</v>
      </c>
      <c r="FE35" s="1">
        <v>33.8422</v>
      </c>
      <c r="FF35" s="1">
        <v>33.8456</v>
      </c>
      <c r="FG35" s="1">
        <v>15.8342</v>
      </c>
      <c r="FH35" s="1">
        <v>0.0</v>
      </c>
      <c r="FI35" s="1">
        <v>100.0</v>
      </c>
      <c r="FJ35" s="1">
        <v>-999.9</v>
      </c>
      <c r="FK35" s="1">
        <v>400.0</v>
      </c>
      <c r="FL35" s="1">
        <v>42.1191</v>
      </c>
      <c r="FM35" s="1">
        <v>101.197</v>
      </c>
      <c r="FN35" s="1">
        <v>100.394</v>
      </c>
    </row>
    <row r="36" ht="15.75" customHeight="1">
      <c r="A36" s="1">
        <v>20.0</v>
      </c>
      <c r="B36" s="1">
        <v>1.6073753295E9</v>
      </c>
      <c r="C36" s="1">
        <v>91179.0</v>
      </c>
      <c r="D36" s="1" t="s">
        <v>368</v>
      </c>
      <c r="E36" s="1" t="s">
        <v>369</v>
      </c>
      <c r="F36" s="1" t="s">
        <v>364</v>
      </c>
      <c r="G36" s="1" t="s">
        <v>341</v>
      </c>
      <c r="H36" s="1">
        <v>1.6073753215E9</v>
      </c>
      <c r="I36" s="1">
        <f t="shared" si="1"/>
        <v>0.0004402702728</v>
      </c>
      <c r="J36" s="1">
        <f t="shared" si="2"/>
        <v>1.049847051</v>
      </c>
      <c r="K36" s="1">
        <f t="shared" si="3"/>
        <v>398.4418065</v>
      </c>
      <c r="L36" s="1">
        <f t="shared" si="4"/>
        <v>196.4232439</v>
      </c>
      <c r="M36" s="1">
        <f t="shared" si="5"/>
        <v>20.07663822</v>
      </c>
      <c r="N36" s="1">
        <f t="shared" si="6"/>
        <v>40.72518017</v>
      </c>
      <c r="O36" s="1">
        <f t="shared" si="7"/>
        <v>0.009366039603</v>
      </c>
      <c r="P36" s="1">
        <f t="shared" si="8"/>
        <v>2.966183724</v>
      </c>
      <c r="Q36" s="1">
        <f t="shared" si="9"/>
        <v>0.009349640523</v>
      </c>
      <c r="R36" s="1">
        <f t="shared" si="10"/>
        <v>0.005844996296</v>
      </c>
      <c r="S36" s="1">
        <f t="shared" si="11"/>
        <v>231.2919596</v>
      </c>
      <c r="T36" s="1">
        <f t="shared" si="12"/>
        <v>40.75599066</v>
      </c>
      <c r="U36" s="1">
        <f t="shared" si="13"/>
        <v>40.00371935</v>
      </c>
      <c r="V36" s="1">
        <f t="shared" si="14"/>
        <v>7.415126718</v>
      </c>
      <c r="W36" s="1">
        <f t="shared" si="15"/>
        <v>39.32938146</v>
      </c>
      <c r="X36" s="1">
        <f t="shared" si="16"/>
        <v>2.843591612</v>
      </c>
      <c r="Y36" s="1">
        <f t="shared" si="17"/>
        <v>7.230196628</v>
      </c>
      <c r="Z36" s="1">
        <f t="shared" si="18"/>
        <v>4.571535106</v>
      </c>
      <c r="AA36" s="1">
        <f t="shared" si="19"/>
        <v>-19.41591903</v>
      </c>
      <c r="AB36" s="1">
        <f t="shared" si="20"/>
        <v>-75.47372886</v>
      </c>
      <c r="AC36" s="1">
        <f t="shared" si="21"/>
        <v>-6.222645383</v>
      </c>
      <c r="AD36" s="1">
        <f t="shared" si="22"/>
        <v>130.1796663</v>
      </c>
      <c r="AE36" s="1">
        <v>0.0</v>
      </c>
      <c r="AF36" s="1">
        <v>0.0</v>
      </c>
      <c r="AG36" s="1">
        <f t="shared" si="23"/>
        <v>1</v>
      </c>
      <c r="AH36" s="1">
        <f t="shared" si="24"/>
        <v>0</v>
      </c>
      <c r="AI36" s="1">
        <f t="shared" si="25"/>
        <v>51824.7039</v>
      </c>
      <c r="AJ36" s="1" t="s">
        <v>263</v>
      </c>
      <c r="AK36" s="1">
        <v>715.476923076923</v>
      </c>
      <c r="AL36" s="1">
        <v>3262.08</v>
      </c>
      <c r="AM36" s="1">
        <f t="shared" si="26"/>
        <v>2546.603077</v>
      </c>
      <c r="AN36" s="1">
        <f t="shared" si="27"/>
        <v>0.7806684928</v>
      </c>
      <c r="AO36" s="1">
        <v>-0.577747479816223</v>
      </c>
      <c r="AP36" s="1" t="s">
        <v>370</v>
      </c>
      <c r="AQ36" s="1">
        <v>551.326615384615</v>
      </c>
      <c r="AR36" s="1">
        <v>590.9</v>
      </c>
      <c r="AS36" s="1">
        <f t="shared" si="28"/>
        <v>0.06697137352</v>
      </c>
      <c r="AT36" s="1">
        <v>0.5</v>
      </c>
      <c r="AU36" s="1">
        <f t="shared" si="29"/>
        <v>1180.189423</v>
      </c>
      <c r="AV36" s="1">
        <f t="shared" si="30"/>
        <v>1.049847051</v>
      </c>
      <c r="AW36" s="1">
        <f t="shared" si="31"/>
        <v>39.51945335</v>
      </c>
      <c r="AX36" s="1">
        <f t="shared" si="32"/>
        <v>0.2060416314</v>
      </c>
      <c r="AY36" s="1">
        <f t="shared" si="33"/>
        <v>0.001379096015</v>
      </c>
      <c r="AZ36" s="1">
        <f t="shared" si="34"/>
        <v>4.520528008</v>
      </c>
      <c r="BA36" s="1" t="s">
        <v>371</v>
      </c>
      <c r="BB36" s="1">
        <v>469.15</v>
      </c>
      <c r="BC36" s="1">
        <f t="shared" si="35"/>
        <v>121.75</v>
      </c>
      <c r="BD36" s="1">
        <f t="shared" si="36"/>
        <v>0.3250380667</v>
      </c>
      <c r="BE36" s="1">
        <f t="shared" si="37"/>
        <v>0.9564077868</v>
      </c>
      <c r="BF36" s="1">
        <f t="shared" si="38"/>
        <v>-0.3176622414</v>
      </c>
      <c r="BG36" s="1">
        <f t="shared" si="39"/>
        <v>1.048918861</v>
      </c>
      <c r="BH36" s="1">
        <f t="shared" si="40"/>
        <v>1400.005161</v>
      </c>
      <c r="BI36" s="1">
        <f t="shared" si="41"/>
        <v>1180.189423</v>
      </c>
      <c r="BJ36" s="1">
        <f t="shared" si="42"/>
        <v>0.8429893375</v>
      </c>
      <c r="BK36" s="1">
        <f t="shared" si="43"/>
        <v>0.1959786751</v>
      </c>
      <c r="BL36" s="1">
        <v>6.0</v>
      </c>
      <c r="BM36" s="1">
        <v>0.5</v>
      </c>
      <c r="BN36" s="1" t="s">
        <v>266</v>
      </c>
      <c r="BO36" s="1">
        <v>2.0</v>
      </c>
      <c r="BP36" s="1">
        <v>1.6073753215E9</v>
      </c>
      <c r="BQ36" s="1">
        <v>398.441806451613</v>
      </c>
      <c r="BR36" s="1">
        <v>399.912129032258</v>
      </c>
      <c r="BS36" s="1">
        <v>27.8207677419355</v>
      </c>
      <c r="BT36" s="1">
        <v>27.3071419354839</v>
      </c>
      <c r="BU36" s="1">
        <v>396.267290322581</v>
      </c>
      <c r="BV36" s="1">
        <v>27.5636225806452</v>
      </c>
      <c r="BW36" s="1">
        <v>500.000129032258</v>
      </c>
      <c r="BX36" s="1">
        <v>102.111193548387</v>
      </c>
      <c r="BY36" s="1">
        <v>0.0999186129032258</v>
      </c>
      <c r="BZ36" s="1">
        <v>39.5317516129032</v>
      </c>
      <c r="CA36" s="1">
        <v>40.0037193548387</v>
      </c>
      <c r="CB36" s="1">
        <v>999.9</v>
      </c>
      <c r="CC36" s="1">
        <v>0.0</v>
      </c>
      <c r="CD36" s="1">
        <v>0.0</v>
      </c>
      <c r="CE36" s="1">
        <v>9999.23548387097</v>
      </c>
      <c r="CF36" s="1">
        <v>0.0</v>
      </c>
      <c r="CG36" s="1">
        <v>823.849870967742</v>
      </c>
      <c r="CH36" s="1">
        <v>1400.00516129032</v>
      </c>
      <c r="CI36" s="1">
        <v>0.899999838709677</v>
      </c>
      <c r="CJ36" s="1">
        <v>0.1000002</v>
      </c>
      <c r="CK36" s="1">
        <v>0.0</v>
      </c>
      <c r="CL36" s="1">
        <v>551.330838709677</v>
      </c>
      <c r="CM36" s="1">
        <v>4.99938</v>
      </c>
      <c r="CN36" s="1">
        <v>8370.25451612903</v>
      </c>
      <c r="CO36" s="1">
        <v>11164.3709677419</v>
      </c>
      <c r="CP36" s="1">
        <v>48.151</v>
      </c>
      <c r="CQ36" s="1">
        <v>49.562</v>
      </c>
      <c r="CR36" s="1">
        <v>48.53</v>
      </c>
      <c r="CS36" s="1">
        <v>49.875</v>
      </c>
      <c r="CT36" s="1">
        <v>50.538</v>
      </c>
      <c r="CU36" s="1">
        <v>1255.50258064516</v>
      </c>
      <c r="CV36" s="1">
        <v>139.502903225806</v>
      </c>
      <c r="CW36" s="1">
        <v>0.0</v>
      </c>
      <c r="CX36" s="1">
        <v>159.200000047684</v>
      </c>
      <c r="CY36" s="1">
        <v>0.0</v>
      </c>
      <c r="CZ36" s="1">
        <v>551.326615384615</v>
      </c>
      <c r="DA36" s="1">
        <v>0.734290599953602</v>
      </c>
      <c r="DB36" s="1">
        <v>17.7846151840913</v>
      </c>
      <c r="DC36" s="1">
        <v>8370.75</v>
      </c>
      <c r="DD36" s="1">
        <v>15.0</v>
      </c>
      <c r="DE36" s="1">
        <v>1.6073750925E9</v>
      </c>
      <c r="DF36" s="1" t="s">
        <v>367</v>
      </c>
      <c r="DG36" s="1">
        <v>1.6073750855E9</v>
      </c>
      <c r="DH36" s="1">
        <v>1.6073750925E9</v>
      </c>
      <c r="DI36" s="1">
        <v>15.0</v>
      </c>
      <c r="DJ36" s="1">
        <v>-0.008</v>
      </c>
      <c r="DK36" s="1">
        <v>-0.011</v>
      </c>
      <c r="DL36" s="1">
        <v>2.174</v>
      </c>
      <c r="DM36" s="1">
        <v>0.257</v>
      </c>
      <c r="DN36" s="1">
        <v>399.0</v>
      </c>
      <c r="DO36" s="1">
        <v>28.0</v>
      </c>
      <c r="DP36" s="1">
        <v>0.24</v>
      </c>
      <c r="DQ36" s="1">
        <v>0.05</v>
      </c>
      <c r="DR36" s="1">
        <v>1.04419435068471</v>
      </c>
      <c r="DS36" s="1">
        <v>0.0170815159358819</v>
      </c>
      <c r="DT36" s="1">
        <v>0.0290177714581283</v>
      </c>
      <c r="DU36" s="1">
        <v>1.0</v>
      </c>
      <c r="DV36" s="1">
        <v>-1.46757566666667</v>
      </c>
      <c r="DW36" s="1">
        <v>-0.0492656729699649</v>
      </c>
      <c r="DX36" s="1">
        <v>0.0357468351683832</v>
      </c>
      <c r="DY36" s="1">
        <v>1.0</v>
      </c>
      <c r="DZ36" s="1">
        <v>0.513222033333333</v>
      </c>
      <c r="EA36" s="1">
        <v>0.100562429365963</v>
      </c>
      <c r="EB36" s="1">
        <v>0.00726294104562486</v>
      </c>
      <c r="EC36" s="1">
        <v>1.0</v>
      </c>
      <c r="ED36" s="1">
        <v>3.0</v>
      </c>
      <c r="EE36" s="1">
        <v>3.0</v>
      </c>
      <c r="EF36" s="1" t="s">
        <v>268</v>
      </c>
      <c r="EG36" s="1">
        <v>100.0</v>
      </c>
      <c r="EH36" s="1">
        <v>100.0</v>
      </c>
      <c r="EI36" s="1">
        <v>2.174</v>
      </c>
      <c r="EJ36" s="1">
        <v>0.2571</v>
      </c>
      <c r="EK36" s="1">
        <v>2.17439999999993</v>
      </c>
      <c r="EL36" s="1">
        <v>0.0</v>
      </c>
      <c r="EM36" s="1">
        <v>0.0</v>
      </c>
      <c r="EN36" s="1">
        <v>0.0</v>
      </c>
      <c r="EO36" s="1">
        <v>0.25714</v>
      </c>
      <c r="EP36" s="1">
        <v>0.0</v>
      </c>
      <c r="EQ36" s="1">
        <v>0.0</v>
      </c>
      <c r="ER36" s="1">
        <v>0.0</v>
      </c>
      <c r="ES36" s="1">
        <v>-1.0</v>
      </c>
      <c r="ET36" s="1">
        <v>-1.0</v>
      </c>
      <c r="EU36" s="1">
        <v>-1.0</v>
      </c>
      <c r="EV36" s="1">
        <v>-1.0</v>
      </c>
      <c r="EW36" s="1">
        <v>4.1</v>
      </c>
      <c r="EX36" s="1">
        <v>4.0</v>
      </c>
      <c r="EY36" s="1">
        <v>2.0</v>
      </c>
      <c r="EZ36" s="1">
        <v>489.906</v>
      </c>
      <c r="FA36" s="1">
        <v>534.464</v>
      </c>
      <c r="FB36" s="1">
        <v>38.0898</v>
      </c>
      <c r="FC36" s="1">
        <v>34.3308</v>
      </c>
      <c r="FD36" s="1">
        <v>30.0005</v>
      </c>
      <c r="FE36" s="1">
        <v>33.8564</v>
      </c>
      <c r="FF36" s="1">
        <v>33.8701</v>
      </c>
      <c r="FG36" s="1">
        <v>15.9923</v>
      </c>
      <c r="FH36" s="1">
        <v>0.0</v>
      </c>
      <c r="FI36" s="1">
        <v>100.0</v>
      </c>
      <c r="FJ36" s="1">
        <v>-999.9</v>
      </c>
      <c r="FK36" s="1">
        <v>400.0</v>
      </c>
      <c r="FL36" s="1">
        <v>28.0263</v>
      </c>
      <c r="FM36" s="1">
        <v>101.185</v>
      </c>
      <c r="FN36" s="1">
        <v>100.384</v>
      </c>
    </row>
    <row r="37" ht="15.75" customHeight="1">
      <c r="A37" s="1">
        <v>21.0</v>
      </c>
      <c r="B37" s="1">
        <v>1.6073766231E9</v>
      </c>
      <c r="C37" s="1">
        <v>92472.5999999046</v>
      </c>
      <c r="D37" s="1" t="s">
        <v>372</v>
      </c>
      <c r="E37" s="1" t="s">
        <v>373</v>
      </c>
      <c r="F37" s="1" t="s">
        <v>374</v>
      </c>
      <c r="G37" s="1" t="s">
        <v>262</v>
      </c>
      <c r="H37" s="1">
        <v>1.60737661535E9</v>
      </c>
      <c r="I37" s="1">
        <f t="shared" si="1"/>
        <v>0.0001605440134</v>
      </c>
      <c r="J37" s="1">
        <f t="shared" si="2"/>
        <v>-0.8833918799</v>
      </c>
      <c r="K37" s="1">
        <f t="shared" si="3"/>
        <v>400.3917333</v>
      </c>
      <c r="L37" s="1">
        <f t="shared" si="4"/>
        <v>800.6317964</v>
      </c>
      <c r="M37" s="1">
        <f t="shared" si="5"/>
        <v>81.79860703</v>
      </c>
      <c r="N37" s="1">
        <f t="shared" si="6"/>
        <v>40.9070514</v>
      </c>
      <c r="O37" s="1">
        <f t="shared" si="7"/>
        <v>0.003147631958</v>
      </c>
      <c r="P37" s="1">
        <f t="shared" si="8"/>
        <v>2.968432961</v>
      </c>
      <c r="Q37" s="1">
        <f t="shared" si="9"/>
        <v>0.003145778887</v>
      </c>
      <c r="R37" s="1">
        <f t="shared" si="10"/>
        <v>0.001966278201</v>
      </c>
      <c r="S37" s="1">
        <f t="shared" si="11"/>
        <v>231.2871037</v>
      </c>
      <c r="T37" s="1">
        <f t="shared" si="12"/>
        <v>40.8511486</v>
      </c>
      <c r="U37" s="1">
        <f t="shared" si="13"/>
        <v>40.40812</v>
      </c>
      <c r="V37" s="1">
        <f t="shared" si="14"/>
        <v>7.576829669</v>
      </c>
      <c r="W37" s="1">
        <f t="shared" si="15"/>
        <v>36.23023749</v>
      </c>
      <c r="X37" s="1">
        <f t="shared" si="16"/>
        <v>2.623007003</v>
      </c>
      <c r="Y37" s="1">
        <f t="shared" si="17"/>
        <v>7.239828344</v>
      </c>
      <c r="Z37" s="1">
        <f t="shared" si="18"/>
        <v>4.953822666</v>
      </c>
      <c r="AA37" s="1">
        <f t="shared" si="19"/>
        <v>-7.079990991</v>
      </c>
      <c r="AB37" s="1">
        <f t="shared" si="20"/>
        <v>-136.2738864</v>
      </c>
      <c r="AC37" s="1">
        <f t="shared" si="21"/>
        <v>-11.25011521</v>
      </c>
      <c r="AD37" s="1">
        <f t="shared" si="22"/>
        <v>76.68311111</v>
      </c>
      <c r="AE37" s="1">
        <v>0.0</v>
      </c>
      <c r="AF37" s="1">
        <v>0.0</v>
      </c>
      <c r="AG37" s="1">
        <f t="shared" si="23"/>
        <v>1</v>
      </c>
      <c r="AH37" s="1">
        <f t="shared" si="24"/>
        <v>0</v>
      </c>
      <c r="AI37" s="1">
        <f t="shared" si="25"/>
        <v>51883.01345</v>
      </c>
      <c r="AJ37" s="1" t="s">
        <v>263</v>
      </c>
      <c r="AK37" s="1">
        <v>715.476923076923</v>
      </c>
      <c r="AL37" s="1">
        <v>3262.08</v>
      </c>
      <c r="AM37" s="1">
        <f t="shared" si="26"/>
        <v>2546.603077</v>
      </c>
      <c r="AN37" s="1">
        <f t="shared" si="27"/>
        <v>0.7806684928</v>
      </c>
      <c r="AO37" s="1">
        <v>-0.577747479816223</v>
      </c>
      <c r="AP37" s="1" t="s">
        <v>375</v>
      </c>
      <c r="AQ37" s="1">
        <v>600.99136</v>
      </c>
      <c r="AR37" s="1">
        <v>621.62</v>
      </c>
      <c r="AS37" s="1">
        <f t="shared" si="28"/>
        <v>0.03318529005</v>
      </c>
      <c r="AT37" s="1">
        <v>0.5</v>
      </c>
      <c r="AU37" s="1">
        <f t="shared" si="29"/>
        <v>1180.163562</v>
      </c>
      <c r="AV37" s="1">
        <f t="shared" si="30"/>
        <v>-0.8833918799</v>
      </c>
      <c r="AW37" s="1">
        <f t="shared" si="31"/>
        <v>19.58203505</v>
      </c>
      <c r="AX37" s="1">
        <f t="shared" si="32"/>
        <v>0.2751681091</v>
      </c>
      <c r="AY37" s="1">
        <f t="shared" si="33"/>
        <v>-0.0002589847797</v>
      </c>
      <c r="AZ37" s="1">
        <f t="shared" si="34"/>
        <v>4.247707603</v>
      </c>
      <c r="BA37" s="1" t="s">
        <v>376</v>
      </c>
      <c r="BB37" s="1">
        <v>450.57</v>
      </c>
      <c r="BC37" s="1">
        <f t="shared" si="35"/>
        <v>171.05</v>
      </c>
      <c r="BD37" s="1">
        <f t="shared" si="36"/>
        <v>0.1206000585</v>
      </c>
      <c r="BE37" s="1">
        <f t="shared" si="37"/>
        <v>0.9391608068</v>
      </c>
      <c r="BF37" s="1">
        <f t="shared" si="38"/>
        <v>-0.2197881555</v>
      </c>
      <c r="BG37" s="1">
        <f t="shared" si="39"/>
        <v>1.036855733</v>
      </c>
      <c r="BH37" s="1">
        <f t="shared" si="40"/>
        <v>1399.974333</v>
      </c>
      <c r="BI37" s="1">
        <f t="shared" si="41"/>
        <v>1180.163562</v>
      </c>
      <c r="BJ37" s="1">
        <f t="shared" si="42"/>
        <v>0.8429894276</v>
      </c>
      <c r="BK37" s="1">
        <f t="shared" si="43"/>
        <v>0.1959788551</v>
      </c>
      <c r="BL37" s="1">
        <v>6.0</v>
      </c>
      <c r="BM37" s="1">
        <v>0.5</v>
      </c>
      <c r="BN37" s="1" t="s">
        <v>266</v>
      </c>
      <c r="BO37" s="1">
        <v>2.0</v>
      </c>
      <c r="BP37" s="1">
        <v>1.60737661535E9</v>
      </c>
      <c r="BQ37" s="1">
        <v>400.391733333333</v>
      </c>
      <c r="BR37" s="1">
        <v>399.4088</v>
      </c>
      <c r="BS37" s="1">
        <v>25.6735766666667</v>
      </c>
      <c r="BT37" s="1">
        <v>25.48587</v>
      </c>
      <c r="BU37" s="1">
        <v>397.771733333333</v>
      </c>
      <c r="BV37" s="1">
        <v>25.4525133333333</v>
      </c>
      <c r="BW37" s="1">
        <v>500.000166666667</v>
      </c>
      <c r="BX37" s="1">
        <v>102.067666666667</v>
      </c>
      <c r="BY37" s="1">
        <v>0.0999057333333333</v>
      </c>
      <c r="BZ37" s="1">
        <v>39.55659</v>
      </c>
      <c r="CA37" s="1">
        <v>40.40812</v>
      </c>
      <c r="CB37" s="1">
        <v>999.9</v>
      </c>
      <c r="CC37" s="1">
        <v>0.0</v>
      </c>
      <c r="CD37" s="1">
        <v>0.0</v>
      </c>
      <c r="CE37" s="1">
        <v>10016.25</v>
      </c>
      <c r="CF37" s="1">
        <v>0.0</v>
      </c>
      <c r="CG37" s="1">
        <v>768.5439</v>
      </c>
      <c r="CH37" s="1">
        <v>1399.97433333333</v>
      </c>
      <c r="CI37" s="1">
        <v>0.899994866666667</v>
      </c>
      <c r="CJ37" s="1">
        <v>0.1000051</v>
      </c>
      <c r="CK37" s="1">
        <v>0.0</v>
      </c>
      <c r="CL37" s="1">
        <v>601.004066666667</v>
      </c>
      <c r="CM37" s="1">
        <v>4.99938</v>
      </c>
      <c r="CN37" s="1">
        <v>8844.72466666667</v>
      </c>
      <c r="CO37" s="1">
        <v>11164.1133333333</v>
      </c>
      <c r="CP37" s="1">
        <v>48.062</v>
      </c>
      <c r="CQ37" s="1">
        <v>49.6229</v>
      </c>
      <c r="CR37" s="1">
        <v>48.5268666666667</v>
      </c>
      <c r="CS37" s="1">
        <v>49.7727333333333</v>
      </c>
      <c r="CT37" s="1">
        <v>50.4412</v>
      </c>
      <c r="CU37" s="1">
        <v>1255.47033333333</v>
      </c>
      <c r="CV37" s="1">
        <v>139.504</v>
      </c>
      <c r="CW37" s="1">
        <v>0.0</v>
      </c>
      <c r="CX37" s="1">
        <v>1292.60000014305</v>
      </c>
      <c r="CY37" s="1">
        <v>0.0</v>
      </c>
      <c r="CZ37" s="1">
        <v>600.99136</v>
      </c>
      <c r="DA37" s="1">
        <v>-0.634076919556117</v>
      </c>
      <c r="DB37" s="1">
        <v>42.91384622809</v>
      </c>
      <c r="DC37" s="1">
        <v>8844.9464</v>
      </c>
      <c r="DD37" s="1">
        <v>15.0</v>
      </c>
      <c r="DE37" s="1">
        <v>1.6073766636E9</v>
      </c>
      <c r="DF37" s="1" t="s">
        <v>377</v>
      </c>
      <c r="DG37" s="1">
        <v>1.6073766636E9</v>
      </c>
      <c r="DH37" s="1">
        <v>1.6073759811E9</v>
      </c>
      <c r="DI37" s="1">
        <v>18.0</v>
      </c>
      <c r="DJ37" s="1">
        <v>0.468</v>
      </c>
      <c r="DK37" s="1">
        <v>-0.014</v>
      </c>
      <c r="DL37" s="1">
        <v>2.62</v>
      </c>
      <c r="DM37" s="1">
        <v>0.221</v>
      </c>
      <c r="DN37" s="1">
        <v>417.0</v>
      </c>
      <c r="DO37" s="1">
        <v>26.0</v>
      </c>
      <c r="DP37" s="1">
        <v>1.81</v>
      </c>
      <c r="DQ37" s="1">
        <v>0.11</v>
      </c>
      <c r="DR37" s="1">
        <v>-0.555512141628384</v>
      </c>
      <c r="DS37" s="1">
        <v>8.18337584485804</v>
      </c>
      <c r="DT37" s="1">
        <v>0.630993063907494</v>
      </c>
      <c r="DU37" s="1">
        <v>0.0</v>
      </c>
      <c r="DV37" s="1">
        <v>0.569495516129032</v>
      </c>
      <c r="DW37" s="1">
        <v>-9.34842800806452</v>
      </c>
      <c r="DX37" s="1">
        <v>0.75273781320358</v>
      </c>
      <c r="DY37" s="1">
        <v>0.0</v>
      </c>
      <c r="DZ37" s="1">
        <v>0.187688806451613</v>
      </c>
      <c r="EA37" s="1">
        <v>-0.00372759677419369</v>
      </c>
      <c r="EB37" s="1">
        <v>9.52850034551857E-4</v>
      </c>
      <c r="EC37" s="1">
        <v>1.0</v>
      </c>
      <c r="ED37" s="1">
        <v>1.0</v>
      </c>
      <c r="EE37" s="1">
        <v>3.0</v>
      </c>
      <c r="EF37" s="1" t="s">
        <v>273</v>
      </c>
      <c r="EG37" s="1">
        <v>100.0</v>
      </c>
      <c r="EH37" s="1">
        <v>100.0</v>
      </c>
      <c r="EI37" s="1">
        <v>2.62</v>
      </c>
      <c r="EJ37" s="1">
        <v>0.221</v>
      </c>
      <c r="EK37" s="1">
        <v>2.15159999999997</v>
      </c>
      <c r="EL37" s="1">
        <v>0.0</v>
      </c>
      <c r="EM37" s="1">
        <v>0.0</v>
      </c>
      <c r="EN37" s="1">
        <v>0.0</v>
      </c>
      <c r="EO37" s="1">
        <v>0.221045</v>
      </c>
      <c r="EP37" s="1">
        <v>0.0</v>
      </c>
      <c r="EQ37" s="1">
        <v>0.0</v>
      </c>
      <c r="ER37" s="1">
        <v>0.0</v>
      </c>
      <c r="ES37" s="1">
        <v>-1.0</v>
      </c>
      <c r="ET37" s="1">
        <v>-1.0</v>
      </c>
      <c r="EU37" s="1">
        <v>-1.0</v>
      </c>
      <c r="EV37" s="1">
        <v>-1.0</v>
      </c>
      <c r="EW37" s="1">
        <v>10.8</v>
      </c>
      <c r="EX37" s="1">
        <v>10.7</v>
      </c>
      <c r="EY37" s="1">
        <v>2.0</v>
      </c>
      <c r="EZ37" s="1">
        <v>491.573</v>
      </c>
      <c r="FA37" s="1">
        <v>529.915</v>
      </c>
      <c r="FB37" s="1">
        <v>38.1716</v>
      </c>
      <c r="FC37" s="1">
        <v>34.4966</v>
      </c>
      <c r="FD37" s="1">
        <v>30.0005</v>
      </c>
      <c r="FE37" s="1">
        <v>34.014</v>
      </c>
      <c r="FF37" s="1">
        <v>34.0292</v>
      </c>
      <c r="FG37" s="1">
        <v>15.2374</v>
      </c>
      <c r="FH37" s="1">
        <v>0.0</v>
      </c>
      <c r="FI37" s="1">
        <v>100.0</v>
      </c>
      <c r="FJ37" s="1">
        <v>-999.9</v>
      </c>
      <c r="FK37" s="1">
        <v>400.0</v>
      </c>
      <c r="FL37" s="1">
        <v>27.8033</v>
      </c>
      <c r="FM37" s="1">
        <v>101.143</v>
      </c>
      <c r="FN37" s="1">
        <v>100.353</v>
      </c>
    </row>
    <row r="38" ht="15.75" customHeight="1">
      <c r="A38" s="1">
        <v>22.0</v>
      </c>
      <c r="B38" s="1">
        <v>1.6073769081E9</v>
      </c>
      <c r="C38" s="1">
        <v>92757.5999999046</v>
      </c>
      <c r="D38" s="1" t="s">
        <v>378</v>
      </c>
      <c r="E38" s="1" t="s">
        <v>379</v>
      </c>
      <c r="F38" s="1" t="s">
        <v>374</v>
      </c>
      <c r="G38" s="1" t="s">
        <v>262</v>
      </c>
      <c r="H38" s="1">
        <v>1.6073769001E9</v>
      </c>
      <c r="I38" s="1">
        <f t="shared" si="1"/>
        <v>0.00011487281</v>
      </c>
      <c r="J38" s="1">
        <f t="shared" si="2"/>
        <v>-2.713665288</v>
      </c>
      <c r="K38" s="1">
        <f t="shared" si="3"/>
        <v>401.4850645</v>
      </c>
      <c r="L38" s="1">
        <f t="shared" si="4"/>
        <v>2236.008371</v>
      </c>
      <c r="M38" s="1">
        <f t="shared" si="5"/>
        <v>228.4382825</v>
      </c>
      <c r="N38" s="1">
        <f t="shared" si="6"/>
        <v>41.0170909</v>
      </c>
      <c r="O38" s="1">
        <f t="shared" si="7"/>
        <v>0.002235433169</v>
      </c>
      <c r="P38" s="1">
        <f t="shared" si="8"/>
        <v>2.963798751</v>
      </c>
      <c r="Q38" s="1">
        <f t="shared" si="9"/>
        <v>0.002234496889</v>
      </c>
      <c r="R38" s="1">
        <f t="shared" si="10"/>
        <v>0.001396644642</v>
      </c>
      <c r="S38" s="1">
        <f t="shared" si="11"/>
        <v>231.2926155</v>
      </c>
      <c r="T38" s="1">
        <f t="shared" si="12"/>
        <v>40.8520672</v>
      </c>
      <c r="U38" s="1">
        <f t="shared" si="13"/>
        <v>40.43570323</v>
      </c>
      <c r="V38" s="1">
        <f t="shared" si="14"/>
        <v>7.587969512</v>
      </c>
      <c r="W38" s="1">
        <f t="shared" si="15"/>
        <v>35.90481126</v>
      </c>
      <c r="X38" s="1">
        <f t="shared" si="16"/>
        <v>2.597686112</v>
      </c>
      <c r="Y38" s="1">
        <f t="shared" si="17"/>
        <v>7.234924848</v>
      </c>
      <c r="Z38" s="1">
        <f t="shared" si="18"/>
        <v>4.990283401</v>
      </c>
      <c r="AA38" s="1">
        <f t="shared" si="19"/>
        <v>-5.065890923</v>
      </c>
      <c r="AB38" s="1">
        <f t="shared" si="20"/>
        <v>-142.488439</v>
      </c>
      <c r="AC38" s="1">
        <f t="shared" si="21"/>
        <v>-11.78239744</v>
      </c>
      <c r="AD38" s="1">
        <f t="shared" si="22"/>
        <v>71.95588814</v>
      </c>
      <c r="AE38" s="1">
        <v>0.0</v>
      </c>
      <c r="AF38" s="1">
        <v>0.0</v>
      </c>
      <c r="AG38" s="1">
        <f t="shared" si="23"/>
        <v>1</v>
      </c>
      <c r="AH38" s="1">
        <f t="shared" si="24"/>
        <v>0</v>
      </c>
      <c r="AI38" s="1">
        <f t="shared" si="25"/>
        <v>51754.56956</v>
      </c>
      <c r="AJ38" s="1" t="s">
        <v>263</v>
      </c>
      <c r="AK38" s="1">
        <v>715.476923076923</v>
      </c>
      <c r="AL38" s="1">
        <v>3262.08</v>
      </c>
      <c r="AM38" s="1">
        <f t="shared" si="26"/>
        <v>2546.603077</v>
      </c>
      <c r="AN38" s="1">
        <f t="shared" si="27"/>
        <v>0.7806684928</v>
      </c>
      <c r="AO38" s="1">
        <v>-0.577747479816223</v>
      </c>
      <c r="AP38" s="1" t="s">
        <v>380</v>
      </c>
      <c r="AQ38" s="1">
        <v>615.593923076923</v>
      </c>
      <c r="AR38" s="1">
        <v>645.64</v>
      </c>
      <c r="AS38" s="1">
        <f t="shared" si="28"/>
        <v>0.04653688886</v>
      </c>
      <c r="AT38" s="1">
        <v>0.5</v>
      </c>
      <c r="AU38" s="1">
        <f t="shared" si="29"/>
        <v>1180.191721</v>
      </c>
      <c r="AV38" s="1">
        <f t="shared" si="30"/>
        <v>-2.713665288</v>
      </c>
      <c r="AW38" s="1">
        <f t="shared" si="31"/>
        <v>27.46122547</v>
      </c>
      <c r="AX38" s="1">
        <f t="shared" si="32"/>
        <v>0.2837339694</v>
      </c>
      <c r="AY38" s="1">
        <f t="shared" si="33"/>
        <v>-0.001809805788</v>
      </c>
      <c r="AZ38" s="1">
        <f t="shared" si="34"/>
        <v>4.052475064</v>
      </c>
      <c r="BA38" s="1" t="s">
        <v>381</v>
      </c>
      <c r="BB38" s="1">
        <v>462.45</v>
      </c>
      <c r="BC38" s="1">
        <f t="shared" si="35"/>
        <v>183.19</v>
      </c>
      <c r="BD38" s="1">
        <f t="shared" si="36"/>
        <v>0.1640159229</v>
      </c>
      <c r="BE38" s="1">
        <f t="shared" si="37"/>
        <v>0.9345663534</v>
      </c>
      <c r="BF38" s="1">
        <f t="shared" si="38"/>
        <v>-0.430231969</v>
      </c>
      <c r="BG38" s="1">
        <f t="shared" si="39"/>
        <v>1.02742356</v>
      </c>
      <c r="BH38" s="1">
        <f t="shared" si="40"/>
        <v>1400.007742</v>
      </c>
      <c r="BI38" s="1">
        <f t="shared" si="41"/>
        <v>1180.191721</v>
      </c>
      <c r="BJ38" s="1">
        <f t="shared" si="42"/>
        <v>0.8429894247</v>
      </c>
      <c r="BK38" s="1">
        <f t="shared" si="43"/>
        <v>0.1959788493</v>
      </c>
      <c r="BL38" s="1">
        <v>6.0</v>
      </c>
      <c r="BM38" s="1">
        <v>0.5</v>
      </c>
      <c r="BN38" s="1" t="s">
        <v>266</v>
      </c>
      <c r="BO38" s="1">
        <v>2.0</v>
      </c>
      <c r="BP38" s="1">
        <v>1.6073769001E9</v>
      </c>
      <c r="BQ38" s="1">
        <v>401.485064516129</v>
      </c>
      <c r="BR38" s="1">
        <v>398.284096774193</v>
      </c>
      <c r="BS38" s="1">
        <v>25.4267709677419</v>
      </c>
      <c r="BT38" s="1">
        <v>25.2924322580645</v>
      </c>
      <c r="BU38" s="1">
        <v>399.316</v>
      </c>
      <c r="BV38" s="1">
        <v>25.2134516129032</v>
      </c>
      <c r="BW38" s="1">
        <v>500.013580645161</v>
      </c>
      <c r="BX38" s="1">
        <v>102.063387096774</v>
      </c>
      <c r="BY38" s="1">
        <v>0.10004194516129</v>
      </c>
      <c r="BZ38" s="1">
        <v>39.5439483870968</v>
      </c>
      <c r="CA38" s="1">
        <v>40.4357032258064</v>
      </c>
      <c r="CB38" s="1">
        <v>999.9</v>
      </c>
      <c r="CC38" s="1">
        <v>0.0</v>
      </c>
      <c r="CD38" s="1">
        <v>0.0</v>
      </c>
      <c r="CE38" s="1">
        <v>9990.41129032258</v>
      </c>
      <c r="CF38" s="1">
        <v>0.0</v>
      </c>
      <c r="CG38" s="1">
        <v>117.711322580645</v>
      </c>
      <c r="CH38" s="1">
        <v>1400.00774193548</v>
      </c>
      <c r="CI38" s="1">
        <v>0.899994838709677</v>
      </c>
      <c r="CJ38" s="1">
        <v>0.100005109677419</v>
      </c>
      <c r="CK38" s="1">
        <v>0.0</v>
      </c>
      <c r="CL38" s="1">
        <v>615.643129032258</v>
      </c>
      <c r="CM38" s="1">
        <v>4.99938</v>
      </c>
      <c r="CN38" s="1">
        <v>8889.28709677419</v>
      </c>
      <c r="CO38" s="1">
        <v>11164.3677419355</v>
      </c>
      <c r="CP38" s="1">
        <v>48.2418709677419</v>
      </c>
      <c r="CQ38" s="1">
        <v>49.75</v>
      </c>
      <c r="CR38" s="1">
        <v>48.687</v>
      </c>
      <c r="CS38" s="1">
        <v>49.937</v>
      </c>
      <c r="CT38" s="1">
        <v>50.6168709677419</v>
      </c>
      <c r="CU38" s="1">
        <v>1255.50258064516</v>
      </c>
      <c r="CV38" s="1">
        <v>139.507419354839</v>
      </c>
      <c r="CW38" s="1">
        <v>0.0</v>
      </c>
      <c r="CX38" s="1">
        <v>284.100000143051</v>
      </c>
      <c r="CY38" s="1">
        <v>0.0</v>
      </c>
      <c r="CZ38" s="1">
        <v>615.593923076923</v>
      </c>
      <c r="DA38" s="1">
        <v>-5.80526497334587</v>
      </c>
      <c r="DB38" s="1">
        <v>-79.0372649964008</v>
      </c>
      <c r="DC38" s="1">
        <v>8888.87076923077</v>
      </c>
      <c r="DD38" s="1">
        <v>15.0</v>
      </c>
      <c r="DE38" s="1">
        <v>1.6073767486E9</v>
      </c>
      <c r="DF38" s="1" t="s">
        <v>382</v>
      </c>
      <c r="DG38" s="1">
        <v>1.6073767471E9</v>
      </c>
      <c r="DH38" s="1">
        <v>1.6073767486E9</v>
      </c>
      <c r="DI38" s="1">
        <v>19.0</v>
      </c>
      <c r="DJ38" s="1">
        <v>-0.451</v>
      </c>
      <c r="DK38" s="1">
        <v>-0.008</v>
      </c>
      <c r="DL38" s="1">
        <v>2.169</v>
      </c>
      <c r="DM38" s="1">
        <v>0.213</v>
      </c>
      <c r="DN38" s="1">
        <v>389.0</v>
      </c>
      <c r="DO38" s="1">
        <v>26.0</v>
      </c>
      <c r="DP38" s="1">
        <v>0.06</v>
      </c>
      <c r="DQ38" s="1">
        <v>0.02</v>
      </c>
      <c r="DR38" s="1">
        <v>-3.18054526570821</v>
      </c>
      <c r="DS38" s="1">
        <v>73.3320283690417</v>
      </c>
      <c r="DT38" s="1">
        <v>5.67338528416385</v>
      </c>
      <c r="DU38" s="1">
        <v>0.0</v>
      </c>
      <c r="DV38" s="1">
        <v>3.20102457096774</v>
      </c>
      <c r="DW38" s="1">
        <v>-94.4268922016129</v>
      </c>
      <c r="DX38" s="1">
        <v>7.15221730011238</v>
      </c>
      <c r="DY38" s="1">
        <v>0.0</v>
      </c>
      <c r="DZ38" s="1">
        <v>0.134329612903226</v>
      </c>
      <c r="EA38" s="1">
        <v>0.0283267741935481</v>
      </c>
      <c r="EB38" s="1">
        <v>0.00223967632565611</v>
      </c>
      <c r="EC38" s="1">
        <v>1.0</v>
      </c>
      <c r="ED38" s="1">
        <v>1.0</v>
      </c>
      <c r="EE38" s="1">
        <v>3.0</v>
      </c>
      <c r="EF38" s="1" t="s">
        <v>273</v>
      </c>
      <c r="EG38" s="1">
        <v>100.0</v>
      </c>
      <c r="EH38" s="1">
        <v>100.0</v>
      </c>
      <c r="EI38" s="1">
        <v>2.169</v>
      </c>
      <c r="EJ38" s="1">
        <v>0.2133</v>
      </c>
      <c r="EK38" s="1">
        <v>2.16915</v>
      </c>
      <c r="EL38" s="1">
        <v>0.0</v>
      </c>
      <c r="EM38" s="1">
        <v>0.0</v>
      </c>
      <c r="EN38" s="1">
        <v>0.0</v>
      </c>
      <c r="EO38" s="1">
        <v>0.213314285714294</v>
      </c>
      <c r="EP38" s="1">
        <v>0.0</v>
      </c>
      <c r="EQ38" s="1">
        <v>0.0</v>
      </c>
      <c r="ER38" s="1">
        <v>0.0</v>
      </c>
      <c r="ES38" s="1">
        <v>-1.0</v>
      </c>
      <c r="ET38" s="1">
        <v>-1.0</v>
      </c>
      <c r="EU38" s="1">
        <v>-1.0</v>
      </c>
      <c r="EV38" s="1">
        <v>-1.0</v>
      </c>
      <c r="EW38" s="1">
        <v>2.7</v>
      </c>
      <c r="EX38" s="1">
        <v>2.7</v>
      </c>
      <c r="EY38" s="1">
        <v>2.0</v>
      </c>
      <c r="EZ38" s="1">
        <v>490.25</v>
      </c>
      <c r="FA38" s="1">
        <v>528.4</v>
      </c>
      <c r="FB38" s="1">
        <v>38.1938</v>
      </c>
      <c r="FC38" s="1">
        <v>34.6033</v>
      </c>
      <c r="FD38" s="1">
        <v>30.0005</v>
      </c>
      <c r="FE38" s="1">
        <v>34.128</v>
      </c>
      <c r="FF38" s="1">
        <v>34.1441</v>
      </c>
      <c r="FG38" s="1">
        <v>14.0117</v>
      </c>
      <c r="FH38" s="1">
        <v>0.0</v>
      </c>
      <c r="FI38" s="1">
        <v>100.0</v>
      </c>
      <c r="FJ38" s="1">
        <v>-999.9</v>
      </c>
      <c r="FK38" s="1">
        <v>400.0</v>
      </c>
      <c r="FL38" s="1">
        <v>27.8033</v>
      </c>
      <c r="FM38" s="1">
        <v>101.115</v>
      </c>
      <c r="FN38" s="1">
        <v>100.33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383</v>
      </c>
      <c r="B1" s="1" t="s">
        <v>384</v>
      </c>
    </row>
    <row r="2">
      <c r="A2" s="1" t="s">
        <v>385</v>
      </c>
      <c r="B2" s="1" t="s">
        <v>386</v>
      </c>
    </row>
    <row r="3">
      <c r="A3" s="1" t="s">
        <v>387</v>
      </c>
      <c r="B3" s="1" t="s">
        <v>388</v>
      </c>
    </row>
    <row r="4">
      <c r="A4" s="1" t="s">
        <v>389</v>
      </c>
      <c r="B4" s="1" t="s">
        <v>390</v>
      </c>
    </row>
    <row r="5">
      <c r="A5" s="1" t="s">
        <v>391</v>
      </c>
      <c r="B5" s="1" t="s">
        <v>392</v>
      </c>
    </row>
    <row r="6">
      <c r="A6" s="1" t="s">
        <v>393</v>
      </c>
      <c r="B6" s="1" t="s">
        <v>394</v>
      </c>
    </row>
    <row r="7">
      <c r="A7" s="1" t="s">
        <v>395</v>
      </c>
      <c r="B7" s="1" t="s">
        <v>396</v>
      </c>
    </row>
    <row r="8">
      <c r="A8" s="1" t="s">
        <v>397</v>
      </c>
      <c r="B8" s="1" t="s">
        <v>15</v>
      </c>
    </row>
    <row r="9">
      <c r="A9" s="1" t="s">
        <v>398</v>
      </c>
      <c r="B9" s="1" t="s">
        <v>399</v>
      </c>
    </row>
    <row r="10">
      <c r="A10" s="1" t="s">
        <v>400</v>
      </c>
      <c r="B10" s="1" t="s">
        <v>401</v>
      </c>
    </row>
    <row r="11">
      <c r="A11" s="1" t="s">
        <v>402</v>
      </c>
      <c r="B11" s="1" t="s">
        <v>401</v>
      </c>
    </row>
    <row r="12">
      <c r="A12" s="1" t="s">
        <v>403</v>
      </c>
      <c r="B12" s="1" t="s">
        <v>399</v>
      </c>
    </row>
    <row r="13">
      <c r="A13" s="1" t="s">
        <v>404</v>
      </c>
      <c r="B13" s="1" t="s">
        <v>394</v>
      </c>
    </row>
    <row r="14">
      <c r="A14" s="1" t="s">
        <v>405</v>
      </c>
      <c r="B14" s="1" t="s">
        <v>406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2020-12-07T13:35:57Z</dcterms:created>
</cp:coreProperties>
</file>