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<sst xmlns="http://schemas.openxmlformats.org/spreadsheetml/2006/main" count="1823" uniqueCount="664">
  <si>
    <t>File opened</t>
  </si>
  <si>
    <t>2020-12-08 10:20:27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</si>
  <si>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</si>
  <si>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</si>
  <si>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</si>
  <si>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</si>
  <si>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</si>
  <si>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</si>
  <si>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</si>
  <si>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</si>
  <si>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</si>
  <si>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</si>
  <si>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</si>
  <si>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"flowazero": "0.42501", "flowmeterzero": "0.990522", "ssa_ref": "31243.3", "h2obspanconc2": "0", "co2azero": "0.968485", "h2oaspanconc1": "13.51", "h2oazero": "1.06897", "h2oaspanconc2": "0", "h2oaspan2": "0", "chamberpressurezero": "2.56567", "oxygen": "21", "co2bspanconc2": "0", "co2aspan2": "0", "h2oaspan1": "1.01106", "co2bspan1": "0.994117", "co2bspan2a": "0.182058", "co2bspanconc1": "995.1", "co2aspanconc1": "995.1", "h2oaspan2a": "0.0744543", "tazero": "-0.045269", "h2obspanconc1": "13.5", "co2bspan2": "0", "h2obzero": "1.0713", "h2obspan2a": "0.0741299", "co2bspan2b": "0.180987", "tbzero": "-0.0452194", "co2aspan2b": "0.182023", "ssb_ref": "34304.3", "h2oaspan2b": "0.0752776", "co2aspanconc2": "0", "h2obspan1": "1.02041", "co2bzero": "0.945393", "flowbzero": "0.21903", "h2obspan2b": "0.0756432", "h2obspan2": "0", "co2aspan2a": "0.183186"}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</si>
  <si>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</si>
  <si>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</si>
  <si>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</si>
  <si>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</si>
  <si>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</si>
  <si>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</si>
  <si>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</si>
  <si>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</si>
  <si>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</si>
  <si>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10:20:27</t>
  </si>
  <si>
    <t>Stability Definition:	ΔH2O (Meas2): Slp&lt;0.2 Per=15	ΔCO2 (Meas2): Slp&lt;0.2 Per=15	A (GasEx): Slp&lt;0.5 Per=15</t>
  </si>
  <si>
    <t>10:22:28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</si>
  <si>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</si>
  <si>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</si>
  <si>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</si>
  <si>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</si>
  <si>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</si>
  <si>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</si>
  <si>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</si>
  <si>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</si>
  <si>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</si>
  <si>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</si>
  <si>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</si>
  <si>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</si>
  <si>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</si>
  <si>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</si>
  <si>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</si>
  <si>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</si>
  <si>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</si>
  <si>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</si>
  <si>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</si>
  <si>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</si>
  <si>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</si>
  <si>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</si>
  <si>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</si>
  <si>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</si>
  <si>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</si>
  <si>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</si>
  <si>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</si>
  <si>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</si>
  <si>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</si>
  <si>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</si>
  <si>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</si>
  <si>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</si>
  <si>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</si>
  <si>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</si>
  <si>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</si>
  <si>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</si>
  <si>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</si>
  <si>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</si>
  <si>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</si>
  <si>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</si>
  <si>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</si>
  <si>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</si>
  <si>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</si>
  <si>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</si>
  <si>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</si>
  <si>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</si>
  <si>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</si>
  <si>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</si>
  <si>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</si>
  <si>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</si>
  <si>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</si>
  <si>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</si>
  <si>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1.97606 379.842 384.448 558.551 830.86 988.422 1164.99 1243.56</t>
  </si>
  <si>
    <t>Fs_true</t>
  </si>
  <si>
    <t>0.329337 430.421 412.62 568.363 800.492 968.569 1201.04 1369.86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</si>
  <si>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</si>
  <si>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</si>
  <si>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</si>
  <si>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</si>
  <si>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</si>
  <si>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</si>
  <si>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</si>
  <si>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</si>
  <si>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</si>
  <si>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</si>
  <si>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</si>
  <si>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</si>
  <si>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</si>
  <si>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</si>
  <si>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</si>
  <si>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</si>
  <si>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</si>
  <si>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</si>
  <si>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</si>
  <si>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</si>
  <si>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</si>
  <si>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</si>
  <si>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</si>
  <si>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</si>
  <si>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</si>
  <si>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</si>
  <si>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</si>
  <si>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</si>
  <si>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</si>
  <si>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</si>
  <si>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</si>
  <si>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</si>
  <si>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</si>
  <si>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</si>
  <si>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</si>
  <si>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</si>
  <si>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</si>
  <si>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</si>
  <si>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</si>
  <si>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</si>
  <si>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</si>
  <si>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</si>
  <si>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</si>
  <si>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</si>
  <si>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</si>
  <si>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</si>
  <si>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</si>
  <si>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</si>
  <si>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</si>
  <si>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</si>
  <si>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</si>
  <si>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</si>
  <si>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</si>
  <si>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</si>
  <si>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</si>
  <si>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</si>
  <si>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</si>
  <si>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</si>
  <si>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</si>
  <si>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</si>
  <si>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</si>
  <si>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</si>
  <si>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</si>
  <si>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</si>
  <si>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</si>
  <si>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</si>
  <si>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</si>
  <si>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</si>
  <si>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</si>
  <si>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</si>
  <si>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</si>
  <si>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</si>
  <si>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</si>
  <si>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</si>
  <si>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</si>
  <si>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</si>
  <si>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</si>
  <si>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</si>
  <si>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</si>
  <si>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</si>
  <si>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</si>
  <si>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</si>
  <si>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</si>
  <si>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</si>
  <si>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</si>
  <si>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</si>
  <si>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</si>
  <si>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</si>
  <si>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</si>
  <si>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</si>
  <si>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</si>
  <si>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</si>
  <si>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</si>
  <si>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</si>
  <si>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</si>
  <si>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</si>
  <si>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</si>
  <si>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</si>
  <si>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</si>
  <si>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</si>
  <si>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</si>
  <si>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</si>
  <si>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</si>
  <si>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</si>
  <si>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</si>
  <si>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</si>
  <si>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</si>
  <si>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</si>
  <si>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</si>
  <si>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</si>
  <si>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</si>
  <si>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</si>
  <si>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</si>
  <si>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</si>
  <si>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</si>
  <si>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</si>
  <si>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</si>
  <si>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</si>
  <si>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</si>
  <si>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</si>
  <si>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</si>
  <si>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</si>
  <si>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</si>
  <si>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</si>
  <si>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</si>
  <si>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</si>
  <si>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</si>
  <si>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</si>
  <si>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</si>
  <si>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</si>
  <si>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</si>
  <si>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</si>
  <si>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</si>
  <si>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</si>
  <si>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</si>
  <si>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</si>
  <si>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</si>
  <si>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</si>
  <si>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</si>
  <si>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</si>
  <si>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</si>
  <si>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</si>
  <si>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</si>
  <si>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</si>
  <si>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</si>
  <si>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</si>
  <si>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</si>
  <si>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</si>
  <si>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</si>
  <si>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</si>
  <si>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</si>
  <si>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</si>
  <si>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</si>
  <si>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</si>
  <si>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</si>
  <si>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</si>
  <si>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</si>
  <si>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</si>
  <si>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</si>
  <si>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</si>
  <si>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</si>
  <si>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</si>
  <si>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</si>
  <si>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</si>
  <si>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</si>
  <si>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</si>
  <si>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</si>
  <si>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</si>
  <si>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</si>
  <si>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</si>
  <si>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</si>
  <si>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</si>
  <si>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</si>
  <si>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</si>
  <si>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</si>
  <si>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</si>
  <si>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</si>
  <si>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</si>
  <si>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</si>
  <si>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</si>
  <si>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</si>
  <si>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</si>
  <si>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</si>
  <si>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</si>
  <si>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</si>
  <si>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</si>
  <si>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</si>
  <si>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</si>
  <si>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</si>
  <si>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</si>
  <si>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</si>
  <si>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</si>
  <si>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</si>
  <si>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</si>
  <si>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</si>
  <si>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</si>
  <si>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</si>
  <si>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</si>
  <si>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</si>
  <si>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</si>
  <si>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</si>
  <si>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</si>
  <si>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</si>
  <si>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20201208 10:50:44</t>
  </si>
  <si>
    <t>10:50:44</t>
  </si>
  <si>
    <t>Haines2</t>
  </si>
  <si>
    <t>_10</t>
  </si>
  <si>
    <t>RECT-4143-20200907-06_33_50</t>
  </si>
  <si>
    <t>RECT-1336-20201208-10_50_44</t>
  </si>
  <si>
    <t>DARK-1337-20201208-10_50_46</t>
  </si>
  <si>
    <t>0: Broadleaf</t>
  </si>
  <si>
    <t>10:48:34</t>
  </si>
  <si>
    <t>2/3</t>
  </si>
  <si>
    <t>20201208 10:53:59</t>
  </si>
  <si>
    <t>10:53:59</t>
  </si>
  <si>
    <t>RECT-1338-20201208-10_54_00</t>
  </si>
  <si>
    <t>DARK-1339-20201208-10_54_02</t>
  </si>
  <si>
    <t>20201208 10:57:23</t>
  </si>
  <si>
    <t>10:57:23</t>
  </si>
  <si>
    <t>b42-34</t>
  </si>
  <si>
    <t>_1</t>
  </si>
  <si>
    <t>RECT-1340-20201208-10_57_24</t>
  </si>
  <si>
    <t>DARK-1341-20201208-10_57_26</t>
  </si>
  <si>
    <t>10:54:53</t>
  </si>
  <si>
    <t>0/3</t>
  </si>
  <si>
    <t>20201208 10:59:47</t>
  </si>
  <si>
    <t>10:59:47</t>
  </si>
  <si>
    <t>RECT-1342-20201208-10_59_47</t>
  </si>
  <si>
    <t>DARK-1343-20201208-10_59_49</t>
  </si>
  <si>
    <t>20201208 11:02:09</t>
  </si>
  <si>
    <t>11:02:09</t>
  </si>
  <si>
    <t>TX6704</t>
  </si>
  <si>
    <t>_9</t>
  </si>
  <si>
    <t>RECT-1344-20201208-11_02_09</t>
  </si>
  <si>
    <t>DARK-1345-20201208-11_02_11</t>
  </si>
  <si>
    <t>20201208 11:04:36</t>
  </si>
  <si>
    <t>11:04:36</t>
  </si>
  <si>
    <t>RECT-1346-20201208-11_04_36</t>
  </si>
  <si>
    <t>DARK-1347-20201208-11_04_38</t>
  </si>
  <si>
    <t>20201208 11:08:05</t>
  </si>
  <si>
    <t>11:08:05</t>
  </si>
  <si>
    <t>1149</t>
  </si>
  <si>
    <t>_3</t>
  </si>
  <si>
    <t>RECT-1348-20201208-11_08_06</t>
  </si>
  <si>
    <t>DARK-1349-20201208-11_08_08</t>
  </si>
  <si>
    <t>11:06:32</t>
  </si>
  <si>
    <t>20201208 11:10:40</t>
  </si>
  <si>
    <t>11:10:40</t>
  </si>
  <si>
    <t>RECT-1350-20201208-11_10_41</t>
  </si>
  <si>
    <t>DARK-1351-20201208-11_10_43</t>
  </si>
  <si>
    <t>1/3</t>
  </si>
  <si>
    <t>20201208 11:14:01</t>
  </si>
  <si>
    <t>11:14:01</t>
  </si>
  <si>
    <t>SC2</t>
  </si>
  <si>
    <t>RECT-1352-20201208-11_14_01</t>
  </si>
  <si>
    <t>DARK-1353-20201208-11_14_03</t>
  </si>
  <si>
    <t>11:12:02</t>
  </si>
  <si>
    <t>20201208 11:16:19</t>
  </si>
  <si>
    <t>11:16:19</t>
  </si>
  <si>
    <t>RECT-1354-20201208-11_16_20</t>
  </si>
  <si>
    <t>DARK-1355-20201208-11_16_22</t>
  </si>
  <si>
    <t>20201208 11:18:55</t>
  </si>
  <si>
    <t>11:18:55</t>
  </si>
  <si>
    <t>Vru42</t>
  </si>
  <si>
    <t>_6</t>
  </si>
  <si>
    <t>RECT-1356-20201208-11_18_56</t>
  </si>
  <si>
    <t>DARK-1357-20201208-11_18_58</t>
  </si>
  <si>
    <t>20201208 11:21:20</t>
  </si>
  <si>
    <t>11:21:20</t>
  </si>
  <si>
    <t>RECT-1358-20201208-11_21_20</t>
  </si>
  <si>
    <t>DARK-1359-20201208-11_21_22</t>
  </si>
  <si>
    <t>20201208 11:25:08</t>
  </si>
  <si>
    <t>11:25:08</t>
  </si>
  <si>
    <t>TXNM0821</t>
  </si>
  <si>
    <t>_7</t>
  </si>
  <si>
    <t>RECT-1360-20201208-11_25_09</t>
  </si>
  <si>
    <t>DARK-1361-20201208-11_25_11</t>
  </si>
  <si>
    <t>11:22:25</t>
  </si>
  <si>
    <t>20201208 11:26:59</t>
  </si>
  <si>
    <t>11:26:59</t>
  </si>
  <si>
    <t>RECT-1362-20201208-11_27_00</t>
  </si>
  <si>
    <t>DARK-1363-20201208-11_27_02</t>
  </si>
  <si>
    <t>20201208 11:30:39</t>
  </si>
  <si>
    <t>11:30:39</t>
  </si>
  <si>
    <t>9018</t>
  </si>
  <si>
    <t>RECT-1364-20201208-11_30_39</t>
  </si>
  <si>
    <t>DARK-1365-20201208-11_30_41</t>
  </si>
  <si>
    <t>11:27:39</t>
  </si>
  <si>
    <t>20201208 11:33:16</t>
  </si>
  <si>
    <t>11:33:16</t>
  </si>
  <si>
    <t>RECT-1366-20201208-11_33_16</t>
  </si>
  <si>
    <t>DARK-1367-20201208-11_33_18</t>
  </si>
  <si>
    <t>20201208 11:36:17</t>
  </si>
  <si>
    <t>11:36:17</t>
  </si>
  <si>
    <t>T48</t>
  </si>
  <si>
    <t>RECT-1368-20201208-11_36_18</t>
  </si>
  <si>
    <t>DARK-1369-20201208-11_36_20</t>
  </si>
  <si>
    <t>20201208 11:38:43</t>
  </si>
  <si>
    <t>11:38:43</t>
  </si>
  <si>
    <t>RECT-1370-20201208-11_38_44</t>
  </si>
  <si>
    <t>DARK-1371-20201208-11_38_46</t>
  </si>
  <si>
    <t>11:39:14</t>
  </si>
  <si>
    <t>20201208 11:41:20</t>
  </si>
  <si>
    <t>11:41:20</t>
  </si>
  <si>
    <t>ANU65</t>
  </si>
  <si>
    <t>RECT-1372-20201208-11_41_20</t>
  </si>
  <si>
    <t>DARK-1373-20201208-11_41_22</t>
  </si>
  <si>
    <t>11:40:02</t>
  </si>
  <si>
    <t>20201208 11:42:55</t>
  </si>
  <si>
    <t>11:42:55</t>
  </si>
  <si>
    <t>RECT-1374-20201208-11_42_55</t>
  </si>
  <si>
    <t>DARK-1375-20201208-11_42_57</t>
  </si>
  <si>
    <t>20201208 11:47:40</t>
  </si>
  <si>
    <t>11:47:40</t>
  </si>
  <si>
    <t>NY1</t>
  </si>
  <si>
    <t>RECT-1376-20201208-11_47_40</t>
  </si>
  <si>
    <t>DARK-1377-20201208-11_47_42</t>
  </si>
  <si>
    <t>11:44:05</t>
  </si>
  <si>
    <t>20201208 11:50:20</t>
  </si>
  <si>
    <t>11:50:20</t>
  </si>
  <si>
    <t>RECT-1378-20201208-11_50_20</t>
  </si>
  <si>
    <t>DARK-1379-20201208-11_50_22</t>
  </si>
  <si>
    <t>20201208 11:54:16</t>
  </si>
  <si>
    <t>11:54:16</t>
  </si>
  <si>
    <t>CC12</t>
  </si>
  <si>
    <t>RECT-1380-20201208-11_54_16</t>
  </si>
  <si>
    <t>DARK-1381-20201208-11_54_19</t>
  </si>
  <si>
    <t>11:51:56</t>
  </si>
  <si>
    <t>20201208 11:56:43</t>
  </si>
  <si>
    <t>11:56:43</t>
  </si>
  <si>
    <t>RECT-1382-20201208-11_56_43</t>
  </si>
  <si>
    <t>DARK-1383-20201208-11_56_45</t>
  </si>
  <si>
    <t>20201208 11:58:54</t>
  </si>
  <si>
    <t>11:58:54</t>
  </si>
  <si>
    <t>V57-96</t>
  </si>
  <si>
    <t>_2</t>
  </si>
  <si>
    <t>RECT-1384-20201208-11_58_55</t>
  </si>
  <si>
    <t>DARK-1385-20201208-11_58_57</t>
  </si>
  <si>
    <t>20201208 12:00:54</t>
  </si>
  <si>
    <t>12:00:54</t>
  </si>
  <si>
    <t>RECT-1386-20201208-12_00_55</t>
  </si>
  <si>
    <t>DARK-1387-20201208-12_00_57</t>
  </si>
  <si>
    <t>20201208 12:03:03</t>
  </si>
  <si>
    <t>12:03:03</t>
  </si>
  <si>
    <t>RECT-1388-20201208-12_03_03</t>
  </si>
  <si>
    <t>DARK-1389-20201208-12_03_05</t>
  </si>
  <si>
    <t>12:01:39</t>
  </si>
  <si>
    <t>20201208 12:05:46</t>
  </si>
  <si>
    <t>12:05:46</t>
  </si>
  <si>
    <t>RECT-1390-20201208-12_05_46</t>
  </si>
  <si>
    <t>DARK-1391-20201208-12_05_49</t>
  </si>
  <si>
    <t>20201208 12:08:08</t>
  </si>
  <si>
    <t>12:08:08</t>
  </si>
  <si>
    <t>25189.01</t>
  </si>
  <si>
    <t>RECT-1392-20201208-12_08_08</t>
  </si>
  <si>
    <t>DARK-1393-20201208-12_08_10</t>
  </si>
  <si>
    <t>12:06:43</t>
  </si>
  <si>
    <t>20201208 12:12:05</t>
  </si>
  <si>
    <t>12:12:05</t>
  </si>
  <si>
    <t>RECT-1394-20201208-12_12_05</t>
  </si>
  <si>
    <t>DARK-1395-20201208-12_12_07</t>
  </si>
  <si>
    <t>12:17:04</t>
  </si>
  <si>
    <t xml:space="preserve">log 29 had a negative gsw value. log 30 is leaf 2 log31 is leaf 1 but with a positive value. </t>
  </si>
  <si>
    <t>12:17:05</t>
  </si>
  <si>
    <t>20201208 12:18:14</t>
  </si>
  <si>
    <t>12:18:14</t>
  </si>
  <si>
    <t>RECT-1396-20201208-12_18_14</t>
  </si>
  <si>
    <t>DARK-1397-20201208-12_18_17</t>
  </si>
  <si>
    <t>3/3</t>
  </si>
  <si>
    <t>20201208 12:21:53</t>
  </si>
  <si>
    <t>12:21:53</t>
  </si>
  <si>
    <t>RECT-1398-20201208-12_21_53</t>
  </si>
  <si>
    <t>DARK-1399-20201208-12_21_55</t>
  </si>
  <si>
    <t>12:19:48</t>
  </si>
  <si>
    <t>20201208 12:24:44</t>
  </si>
  <si>
    <t>12:24:44</t>
  </si>
  <si>
    <t>RECT-1400-20201208-12_24_45</t>
  </si>
  <si>
    <t>DARK-1401-20201208-12_24_47</t>
  </si>
  <si>
    <t>20201208 12:28:24</t>
  </si>
  <si>
    <t>12:28:24</t>
  </si>
  <si>
    <t>V60-96</t>
  </si>
  <si>
    <t>RECT-1402-20201208-12_28_24</t>
  </si>
  <si>
    <t>DARK-1403-20201208-12_28_26</t>
  </si>
  <si>
    <t>12:25:59</t>
  </si>
  <si>
    <t>20201208 12:30:37</t>
  </si>
  <si>
    <t>12:30:37</t>
  </si>
  <si>
    <t>RECT-1404-20201208-12_30_38</t>
  </si>
  <si>
    <t>DARK-1405-20201208-12_30_40</t>
  </si>
  <si>
    <t>20201208 12:33:46</t>
  </si>
  <si>
    <t>12:33:46</t>
  </si>
  <si>
    <t>OCK1-SO2</t>
  </si>
  <si>
    <t>_8</t>
  </si>
  <si>
    <t>RECT-1406-20201208-12_33_46</t>
  </si>
  <si>
    <t>DARK-1407-20201208-12_33_48</t>
  </si>
  <si>
    <t>12:32:10</t>
  </si>
  <si>
    <t>20201208 12:37:09</t>
  </si>
  <si>
    <t>12:37:09</t>
  </si>
  <si>
    <t>RECT-1408-20201208-12_37_10</t>
  </si>
  <si>
    <t>DARK-1409-20201208-12_37_12</t>
  </si>
  <si>
    <t>20201208 12:41:00</t>
  </si>
  <si>
    <t>12:41:00</t>
  </si>
  <si>
    <t>RECT-1410-20201208-12_41_01</t>
  </si>
  <si>
    <t>DARK-1411-20201208-12_41_03</t>
  </si>
  <si>
    <t>12:37:58</t>
  </si>
  <si>
    <t>20201208 12:43:57</t>
  </si>
  <si>
    <t>12:43:57</t>
  </si>
  <si>
    <t>RECT-1412-20201208-12_43_57</t>
  </si>
  <si>
    <t>DARK-1413-20201208-12_43_59</t>
  </si>
  <si>
    <t>20201208 12:45:17</t>
  </si>
  <si>
    <t>12:45:17</t>
  </si>
  <si>
    <t>RECT-1414-20201208-12_45_18</t>
  </si>
  <si>
    <t>DARK-1415-20201208-12_45_20</t>
  </si>
  <si>
    <t>12:46:19</t>
  </si>
  <si>
    <t>log 29 had a negative gsw value. log 30 is leaf 2 log31 is leaf 1 but with a positive value. replacelog38+39 with 40+41.</t>
  </si>
  <si>
    <t>12:46:31</t>
  </si>
  <si>
    <t>log 29 had a negative gsw value. log 30 is leaf 2 log31 is leaf 1 but with a positive value; replacelog38+39 with 40+41.</t>
  </si>
  <si>
    <t>12:46:32</t>
  </si>
  <si>
    <t>20201208 12:49:51</t>
  </si>
  <si>
    <t>12:49:51</t>
  </si>
  <si>
    <t>RECT-1416-20201208-12_49_51</t>
  </si>
  <si>
    <t>DARK-1417-20201208-12_49_53</t>
  </si>
  <si>
    <t>12:50:09</t>
  </si>
  <si>
    <t>20201208 12:54:14</t>
  </si>
  <si>
    <t>12:54:14</t>
  </si>
  <si>
    <t>b40-14</t>
  </si>
  <si>
    <t>RECT-1418-20201208-12_54_15</t>
  </si>
  <si>
    <t>DARK-1419-20201208-12_54_17</t>
  </si>
  <si>
    <t>12:50:55</t>
  </si>
  <si>
    <t>20201208 12:59:22</t>
  </si>
  <si>
    <t>12:59:22</t>
  </si>
  <si>
    <t>RECT-1420-20201208-12_59_22</t>
  </si>
  <si>
    <t>DARK-1421-20201208-12_59_25</t>
  </si>
  <si>
    <t>20201208 13:04:22</t>
  </si>
  <si>
    <t>13:04:22</t>
  </si>
  <si>
    <t>9035</t>
  </si>
  <si>
    <t>RECT-1422-20201208-13_04_22</t>
  </si>
  <si>
    <t>DARK-1423-20201208-13_04_25</t>
  </si>
  <si>
    <t>13:04:40</t>
  </si>
  <si>
    <t>20201208 13:08:01</t>
  </si>
  <si>
    <t>13:08:01</t>
  </si>
  <si>
    <t>RECT-1424-20201208-13_08_01</t>
  </si>
  <si>
    <t>DARK-1425-20201208-13_08_03</t>
  </si>
  <si>
    <t>20201208 13:12:23</t>
  </si>
  <si>
    <t>13:12:23</t>
  </si>
  <si>
    <t>9025</t>
  </si>
  <si>
    <t>RECT-1426-20201208-13_12_24</t>
  </si>
  <si>
    <t>DARK-1427-20201208-13_12_26</t>
  </si>
  <si>
    <t>13:09:06</t>
  </si>
  <si>
    <t>20201208 13:15:02</t>
  </si>
  <si>
    <t>13:15:02</t>
  </si>
  <si>
    <t>RECT-1428-20201208-13_15_03</t>
  </si>
  <si>
    <t>DARK-1429-20201208-13_15_05</t>
  </si>
  <si>
    <t>20201208 13:17:32</t>
  </si>
  <si>
    <t>13:17:32</t>
  </si>
  <si>
    <t>C56-94</t>
  </si>
  <si>
    <t>RECT-1430-20201208-13_17_32</t>
  </si>
  <si>
    <t>DARK-1431-20201208-13_17_34</t>
  </si>
  <si>
    <t>20201208 13:21:21</t>
  </si>
  <si>
    <t>13:21:21</t>
  </si>
  <si>
    <t>RECT-1432-20201208-13_21_22</t>
  </si>
  <si>
    <t>DARK-1433-20201208-13_21_24</t>
  </si>
  <si>
    <t>13:21:39</t>
  </si>
  <si>
    <t>20201208 13:25:01</t>
  </si>
  <si>
    <t>13:25:01</t>
  </si>
  <si>
    <t>T52</t>
  </si>
  <si>
    <t>RECT-1434-20201208-13_25_02</t>
  </si>
  <si>
    <t>DARK-1435-20201208-13_25_04</t>
  </si>
  <si>
    <t>13:22:58</t>
  </si>
  <si>
    <t>20201208 13:28:53</t>
  </si>
  <si>
    <t>13:28:53</t>
  </si>
  <si>
    <t>RECT-1436-20201208-13_28_53</t>
  </si>
  <si>
    <t>DARK-1437-20201208-13_28_55</t>
  </si>
  <si>
    <t>20201208 13:33:48</t>
  </si>
  <si>
    <t>13:33:48</t>
  </si>
  <si>
    <t>9031</t>
  </si>
  <si>
    <t>_4</t>
  </si>
  <si>
    <t>RECT-1438-20201208-13_33_49</t>
  </si>
  <si>
    <t>DARK-1439-20201208-13_33_51</t>
  </si>
  <si>
    <t>13:30:08</t>
  </si>
  <si>
    <t>20201208 13:37:24</t>
  </si>
  <si>
    <t>13:37:24</t>
  </si>
  <si>
    <t>RECT-1440-20201208-13_37_25</t>
  </si>
  <si>
    <t>DARK-1441-20201208-13_37_27</t>
  </si>
  <si>
    <t>20201208 13:42:18</t>
  </si>
  <si>
    <t>13:42:18</t>
  </si>
  <si>
    <t>RECT-1442-20201208-13_42_19</t>
  </si>
  <si>
    <t>DARK-1443-20201208-13_42_21</t>
  </si>
  <si>
    <t>13:39:33</t>
  </si>
  <si>
    <t>20201208 13:51:23</t>
  </si>
  <si>
    <t>13:51:23</t>
  </si>
  <si>
    <t>RECT-1444-20201208-13_51_24</t>
  </si>
  <si>
    <t>DARK-1445-20201208-13_51_26</t>
  </si>
  <si>
    <t>20201208 13:56:31</t>
  </si>
  <si>
    <t>13:56:31</t>
  </si>
  <si>
    <t>_5</t>
  </si>
  <si>
    <t>RECT-1448-20201208-13_56_32</t>
  </si>
  <si>
    <t>DARK-1449-20201208-13_56_33</t>
  </si>
  <si>
    <t>13:52:20</t>
  </si>
  <si>
    <t>20201208 13:59:38</t>
  </si>
  <si>
    <t>13:59:38</t>
  </si>
  <si>
    <t>RECT-1450-20201208-13_59_39</t>
  </si>
  <si>
    <t>DARK-1451-20201208-13_59_41</t>
  </si>
  <si>
    <t>20201208 14:07:30</t>
  </si>
  <si>
    <t>14:07:30</t>
  </si>
  <si>
    <t>b42-24</t>
  </si>
  <si>
    <t>RECT-1452-20201208-14_07_31</t>
  </si>
  <si>
    <t>DARK-1453-20201208-14_07_33</t>
  </si>
  <si>
    <t>14:07:49</t>
  </si>
  <si>
    <t>20201208 14:09:56</t>
  </si>
  <si>
    <t>14:09:56</t>
  </si>
  <si>
    <t>RECT-1454-20201208-14_09_57</t>
  </si>
  <si>
    <t>DARK-1455-20201208-14_09_59</t>
  </si>
  <si>
    <t>20201208 14:13:25</t>
  </si>
  <si>
    <t>14:13:25</t>
  </si>
  <si>
    <t>RECT-1456-20201208-14_13_26</t>
  </si>
  <si>
    <t>DARK-1457-20201208-14_13_28</t>
  </si>
  <si>
    <t>20201208 14:16:41</t>
  </si>
  <si>
    <t>14:16:41</t>
  </si>
  <si>
    <t>RECT-1458-20201208-14_16_42</t>
  </si>
  <si>
    <t>DARK-1459-20201208-14_16_44</t>
  </si>
  <si>
    <t>20201208 14:21:24</t>
  </si>
  <si>
    <t>14:21:24</t>
  </si>
  <si>
    <t>RECT-1460-20201208-14_21_24</t>
  </si>
  <si>
    <t>DARK-1461-20201208-14_21_26</t>
  </si>
  <si>
    <t>14:18:07</t>
  </si>
  <si>
    <t>20201208 14:24:48</t>
  </si>
  <si>
    <t>14:24:48</t>
  </si>
  <si>
    <t>RECT-1462-20201208-14_24_49</t>
  </si>
  <si>
    <t>DARK-1463-20201208-14_24_51</t>
  </si>
  <si>
    <t>20201208 14:27:07</t>
  </si>
  <si>
    <t>14:27:07</t>
  </si>
  <si>
    <t>RECT-1464-20201208-14_27_08</t>
  </si>
  <si>
    <t>DARK-1465-20201208-14_27_10</t>
  </si>
  <si>
    <t>20201208 14:28:36</t>
  </si>
  <si>
    <t>14:28:36</t>
  </si>
  <si>
    <t>RECT-1466-20201208-14_28_36</t>
  </si>
  <si>
    <t>DARK-1467-20201208-14_28_39</t>
  </si>
  <si>
    <t>14:29:04</t>
  </si>
  <si>
    <t>14:29:21</t>
  </si>
  <si>
    <t>14:29:22</t>
  </si>
  <si>
    <t>14:29:55</t>
  </si>
  <si>
    <t>14:30:11</t>
  </si>
  <si>
    <t>log 29 had a negative gsw value. log 30 is leaf 2 log31 is leaf 1 but with a positive value; replacelog38+39 with 40+41. ignore log65itsaduplicate</t>
  </si>
  <si>
    <t>14:30:14</t>
  </si>
  <si>
    <t>20201208 14:30:35</t>
  </si>
  <si>
    <t>14:30:35</t>
  </si>
  <si>
    <t>RECT-1468-20201208-14_30_36</t>
  </si>
  <si>
    <t>DARK-1469-20201208-14_30_38</t>
  </si>
  <si>
    <t>20201208 14:33:35</t>
  </si>
  <si>
    <t>14:33:35</t>
  </si>
  <si>
    <t>RECT-1470-20201208-14_33_36</t>
  </si>
  <si>
    <t>DARK-1471-20201208-14_33_38</t>
  </si>
  <si>
    <t>20201208 14:36:38</t>
  </si>
  <si>
    <t>14:36:38</t>
  </si>
  <si>
    <t>RECT-1472-20201208-14_36_39</t>
  </si>
  <si>
    <t>DARK-1473-20201208-14_36_41</t>
  </si>
  <si>
    <t>20201208 14:40:11</t>
  </si>
  <si>
    <t>14:40:11</t>
  </si>
  <si>
    <t>RECT-1474-20201208-14_40_12</t>
  </si>
  <si>
    <t>DARK-1475-20201208-14_40_14</t>
  </si>
  <si>
    <t>14:40:30</t>
  </si>
  <si>
    <t>20201208 14:43:13</t>
  </si>
  <si>
    <t>14:43:13</t>
  </si>
  <si>
    <t>RECT-1476-20201208-14_43_14</t>
  </si>
  <si>
    <t>DARK-1477-20201208-14_43_16</t>
  </si>
  <si>
    <t>20201208 14:46:57</t>
  </si>
  <si>
    <t>14:46:57</t>
  </si>
  <si>
    <t>RECT-1478-20201208-14_46_58</t>
  </si>
  <si>
    <t>DARK-1479-20201208-14_47_00</t>
  </si>
  <si>
    <t>14:44:07</t>
  </si>
  <si>
    <t>20201208 14:49:28</t>
  </si>
  <si>
    <t>14:49:28</t>
  </si>
  <si>
    <t>RECT-1480-20201208-14_49_29</t>
  </si>
  <si>
    <t>DARK-1481-20201208-14_49_31</t>
  </si>
  <si>
    <t>20201208 14:52:56</t>
  </si>
  <si>
    <t>14:52:56</t>
  </si>
  <si>
    <t>RECT-1482-20201208-14_52_57</t>
  </si>
  <si>
    <t>DARK-1483-20201208-14_52_59</t>
  </si>
  <si>
    <t>14:50:33</t>
  </si>
  <si>
    <t>20201208 14:56:13</t>
  </si>
  <si>
    <t>14:56:13</t>
  </si>
  <si>
    <t>RECT-1484-20201208-14_56_14</t>
  </si>
  <si>
    <t>DARK-1485-20201208-14_56_16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</si>
</sst>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90"/>
  <sheetViews>
    <sheetView tabSelected="1" workbookViewId="0"/>
  </sheetViews>
  <sheetFormatPr defaultRowHeight="15"/>
  <sheetData>
    <row r="2" spans="1:170">
      <c r="A2" t="s">
        <v>26</v>
      </c>
      <c r="B2" t="s">
        <v>27</v>
      </c>
      <c r="C2" t="s">
        <v>29</v>
      </c>
    </row>
    <row r="3" spans="1:170">
      <c r="B3" t="s">
        <v>28</v>
      </c>
      <c r="C3">
        <v>21</v>
      </c>
    </row>
    <row r="4" spans="1:17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>
      <c r="A17">
        <v>1</v>
      </c>
      <c r="B17">
        <v>1607453444.1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1607453436.35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288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289</v>
      </c>
      <c r="AQ17">
        <v>904.37552</v>
      </c>
      <c r="AR17">
        <v>1090.39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290</v>
      </c>
      <c r="BB17">
        <v>633.61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291</v>
      </c>
      <c r="BO17">
        <v>2</v>
      </c>
      <c r="BP17">
        <v>1607453436.35</v>
      </c>
      <c r="BQ17">
        <v>391.4887</v>
      </c>
      <c r="BR17">
        <v>399.9297</v>
      </c>
      <c r="BS17">
        <v>30.4332233333333</v>
      </c>
      <c r="BT17">
        <v>29.7845</v>
      </c>
      <c r="BU17">
        <v>389.527833333333</v>
      </c>
      <c r="BV17">
        <v>29.89343</v>
      </c>
      <c r="BW17">
        <v>500.0216</v>
      </c>
      <c r="BX17">
        <v>102.050933333333</v>
      </c>
      <c r="BY17">
        <v>0.100032763333333</v>
      </c>
      <c r="BZ17">
        <v>32.15132</v>
      </c>
      <c r="CA17">
        <v>32.49345</v>
      </c>
      <c r="CB17">
        <v>999.9</v>
      </c>
      <c r="CC17">
        <v>0</v>
      </c>
      <c r="CD17">
        <v>0</v>
      </c>
      <c r="CE17">
        <v>9984.52266666667</v>
      </c>
      <c r="CF17">
        <v>0</v>
      </c>
      <c r="CG17">
        <v>386.2185</v>
      </c>
      <c r="CH17">
        <v>1400.02733333333</v>
      </c>
      <c r="CI17">
        <v>0.8999969</v>
      </c>
      <c r="CJ17">
        <v>0.100003053333333</v>
      </c>
      <c r="CK17">
        <v>0</v>
      </c>
      <c r="CL17">
        <v>904.536033333333</v>
      </c>
      <c r="CM17">
        <v>4.99938</v>
      </c>
      <c r="CN17">
        <v>12533.9333333333</v>
      </c>
      <c r="CO17">
        <v>11164.5433333333</v>
      </c>
      <c r="CP17">
        <v>46.2954666666666</v>
      </c>
      <c r="CQ17">
        <v>48.1828666666666</v>
      </c>
      <c r="CR17">
        <v>46.937</v>
      </c>
      <c r="CS17">
        <v>48.3372</v>
      </c>
      <c r="CT17">
        <v>48.3666</v>
      </c>
      <c r="CU17">
        <v>1255.52333333333</v>
      </c>
      <c r="CV17">
        <v>139.504666666667</v>
      </c>
      <c r="CW17">
        <v>0</v>
      </c>
      <c r="CX17">
        <v>1607453443.9</v>
      </c>
      <c r="CY17">
        <v>0</v>
      </c>
      <c r="CZ17">
        <v>904.37552</v>
      </c>
      <c r="DA17">
        <v>-18.055769195214</v>
      </c>
      <c r="DB17">
        <v>-236.430768893806</v>
      </c>
      <c r="DC17">
        <v>12531.448</v>
      </c>
      <c r="DD17">
        <v>15</v>
      </c>
      <c r="DE17">
        <v>1607453314.1</v>
      </c>
      <c r="DF17" t="s">
        <v>292</v>
      </c>
      <c r="DG17">
        <v>1607453314.1</v>
      </c>
      <c r="DH17">
        <v>1607453308.1</v>
      </c>
      <c r="DI17">
        <v>1</v>
      </c>
      <c r="DJ17">
        <v>-0.599</v>
      </c>
      <c r="DK17">
        <v>0.568</v>
      </c>
      <c r="DL17">
        <v>1.961</v>
      </c>
      <c r="DM17">
        <v>0.54</v>
      </c>
      <c r="DN17">
        <v>399</v>
      </c>
      <c r="DO17">
        <v>31</v>
      </c>
      <c r="DP17">
        <v>0.15</v>
      </c>
      <c r="DQ17">
        <v>0.04</v>
      </c>
      <c r="DR17">
        <v>6.81418941913928</v>
      </c>
      <c r="DS17">
        <v>-0.00610506702253575</v>
      </c>
      <c r="DT17">
        <v>0.026518090124832</v>
      </c>
      <c r="DU17">
        <v>1</v>
      </c>
      <c r="DV17">
        <v>-8.44055774193549</v>
      </c>
      <c r="DW17">
        <v>0.141394838709691</v>
      </c>
      <c r="DX17">
        <v>0.0258288033404165</v>
      </c>
      <c r="DY17">
        <v>1</v>
      </c>
      <c r="DZ17">
        <v>0.652412387096774</v>
      </c>
      <c r="EA17">
        <v>-0.354164951612904</v>
      </c>
      <c r="EB17">
        <v>0.0404215673872712</v>
      </c>
      <c r="EC17">
        <v>0</v>
      </c>
      <c r="ED17">
        <v>2</v>
      </c>
      <c r="EE17">
        <v>3</v>
      </c>
      <c r="EF17" t="s">
        <v>293</v>
      </c>
      <c r="EG17">
        <v>100</v>
      </c>
      <c r="EH17">
        <v>100</v>
      </c>
      <c r="EI17">
        <v>1.961</v>
      </c>
      <c r="EJ17">
        <v>0.5398</v>
      </c>
      <c r="EK17">
        <v>1.96084999999999</v>
      </c>
      <c r="EL17">
        <v>0</v>
      </c>
      <c r="EM17">
        <v>0</v>
      </c>
      <c r="EN17">
        <v>0</v>
      </c>
      <c r="EO17">
        <v>0.539795000000005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2.2</v>
      </c>
      <c r="EX17">
        <v>2.3</v>
      </c>
      <c r="EY17">
        <v>2</v>
      </c>
      <c r="EZ17">
        <v>483.361</v>
      </c>
      <c r="FA17">
        <v>581.226</v>
      </c>
      <c r="FB17">
        <v>30.5893</v>
      </c>
      <c r="FC17">
        <v>28.7181</v>
      </c>
      <c r="FD17">
        <v>30.0009</v>
      </c>
      <c r="FE17">
        <v>28.3152</v>
      </c>
      <c r="FF17">
        <v>28.3408</v>
      </c>
      <c r="FG17">
        <v>20.6662</v>
      </c>
      <c r="FH17">
        <v>12.836</v>
      </c>
      <c r="FI17">
        <v>100</v>
      </c>
      <c r="FJ17">
        <v>-999.9</v>
      </c>
      <c r="FK17">
        <v>400</v>
      </c>
      <c r="FL17">
        <v>29.7184</v>
      </c>
      <c r="FM17">
        <v>101.939</v>
      </c>
      <c r="FN17">
        <v>100.978</v>
      </c>
    </row>
    <row r="18" spans="1:170">
      <c r="A18">
        <v>2</v>
      </c>
      <c r="B18">
        <v>1607453639.6</v>
      </c>
      <c r="C18">
        <v>195.5</v>
      </c>
      <c r="D18" t="s">
        <v>294</v>
      </c>
      <c r="E18" t="s">
        <v>295</v>
      </c>
      <c r="F18" t="s">
        <v>286</v>
      </c>
      <c r="G18" t="s">
        <v>287</v>
      </c>
      <c r="H18">
        <v>1607453631.85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288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296</v>
      </c>
      <c r="AQ18">
        <v>658.66416</v>
      </c>
      <c r="AR18">
        <v>750.22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509.47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291</v>
      </c>
      <c r="BO18">
        <v>2</v>
      </c>
      <c r="BP18">
        <v>1607453631.85</v>
      </c>
      <c r="BQ18">
        <v>395.008</v>
      </c>
      <c r="BR18">
        <v>399.9933</v>
      </c>
      <c r="BS18">
        <v>30.41439</v>
      </c>
      <c r="BT18">
        <v>30.0969566666667</v>
      </c>
      <c r="BU18">
        <v>393.0471</v>
      </c>
      <c r="BV18">
        <v>29.8745966666667</v>
      </c>
      <c r="BW18">
        <v>500.0141</v>
      </c>
      <c r="BX18">
        <v>102.048166666667</v>
      </c>
      <c r="BY18">
        <v>0.09995102</v>
      </c>
      <c r="BZ18">
        <v>32.2326566666667</v>
      </c>
      <c r="CA18">
        <v>32.4904266666667</v>
      </c>
      <c r="CB18">
        <v>999.9</v>
      </c>
      <c r="CC18">
        <v>0</v>
      </c>
      <c r="CD18">
        <v>0</v>
      </c>
      <c r="CE18">
        <v>10004.5</v>
      </c>
      <c r="CF18">
        <v>0</v>
      </c>
      <c r="CG18">
        <v>330.715633333333</v>
      </c>
      <c r="CH18">
        <v>1400.028</v>
      </c>
      <c r="CI18">
        <v>0.9000013</v>
      </c>
      <c r="CJ18">
        <v>0.0999987</v>
      </c>
      <c r="CK18">
        <v>0</v>
      </c>
      <c r="CL18">
        <v>658.640133333333</v>
      </c>
      <c r="CM18">
        <v>4.99938</v>
      </c>
      <c r="CN18">
        <v>9248.32666666667</v>
      </c>
      <c r="CO18">
        <v>11164.5533333333</v>
      </c>
      <c r="CP18">
        <v>46.562</v>
      </c>
      <c r="CQ18">
        <v>48.312</v>
      </c>
      <c r="CR18">
        <v>47.25</v>
      </c>
      <c r="CS18">
        <v>48.4349333333333</v>
      </c>
      <c r="CT18">
        <v>48.562</v>
      </c>
      <c r="CU18">
        <v>1255.52833333333</v>
      </c>
      <c r="CV18">
        <v>139.501333333333</v>
      </c>
      <c r="CW18">
        <v>0</v>
      </c>
      <c r="CX18">
        <v>194.700000047684</v>
      </c>
      <c r="CY18">
        <v>0</v>
      </c>
      <c r="CZ18">
        <v>658.66416</v>
      </c>
      <c r="DA18">
        <v>2.2263846064067</v>
      </c>
      <c r="DB18">
        <v>-5.13692309813089</v>
      </c>
      <c r="DC18">
        <v>9248.3876</v>
      </c>
      <c r="DD18">
        <v>15</v>
      </c>
      <c r="DE18">
        <v>1607453314.1</v>
      </c>
      <c r="DF18" t="s">
        <v>292</v>
      </c>
      <c r="DG18">
        <v>1607453314.1</v>
      </c>
      <c r="DH18">
        <v>1607453308.1</v>
      </c>
      <c r="DI18">
        <v>1</v>
      </c>
      <c r="DJ18">
        <v>-0.599</v>
      </c>
      <c r="DK18">
        <v>0.568</v>
      </c>
      <c r="DL18">
        <v>1.961</v>
      </c>
      <c r="DM18">
        <v>0.54</v>
      </c>
      <c r="DN18">
        <v>399</v>
      </c>
      <c r="DO18">
        <v>31</v>
      </c>
      <c r="DP18">
        <v>0.15</v>
      </c>
      <c r="DQ18">
        <v>0.04</v>
      </c>
      <c r="DR18">
        <v>4.04053992399199</v>
      </c>
      <c r="DS18">
        <v>0.215463288484113</v>
      </c>
      <c r="DT18">
        <v>0.0272635352833966</v>
      </c>
      <c r="DU18">
        <v>1</v>
      </c>
      <c r="DV18">
        <v>-4.98034451612903</v>
      </c>
      <c r="DW18">
        <v>-0.32912903225805</v>
      </c>
      <c r="DX18">
        <v>0.0325268457698193</v>
      </c>
      <c r="DY18">
        <v>0</v>
      </c>
      <c r="DZ18">
        <v>0.315759322580645</v>
      </c>
      <c r="EA18">
        <v>-0.0187611290322585</v>
      </c>
      <c r="EB18">
        <v>0.0276720938368476</v>
      </c>
      <c r="EC18">
        <v>1</v>
      </c>
      <c r="ED18">
        <v>2</v>
      </c>
      <c r="EE18">
        <v>3</v>
      </c>
      <c r="EF18" t="s">
        <v>293</v>
      </c>
      <c r="EG18">
        <v>100</v>
      </c>
      <c r="EH18">
        <v>100</v>
      </c>
      <c r="EI18">
        <v>1.96</v>
      </c>
      <c r="EJ18">
        <v>0.5398</v>
      </c>
      <c r="EK18">
        <v>1.96084999999999</v>
      </c>
      <c r="EL18">
        <v>0</v>
      </c>
      <c r="EM18">
        <v>0</v>
      </c>
      <c r="EN18">
        <v>0</v>
      </c>
      <c r="EO18">
        <v>0.539795000000005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5.4</v>
      </c>
      <c r="EX18">
        <v>5.5</v>
      </c>
      <c r="EY18">
        <v>2</v>
      </c>
      <c r="EZ18">
        <v>484.258</v>
      </c>
      <c r="FA18">
        <v>580.558</v>
      </c>
      <c r="FB18">
        <v>30.8485</v>
      </c>
      <c r="FC18">
        <v>28.9017</v>
      </c>
      <c r="FD18">
        <v>30.0007</v>
      </c>
      <c r="FE18">
        <v>28.5307</v>
      </c>
      <c r="FF18">
        <v>28.5577</v>
      </c>
      <c r="FG18">
        <v>20.7259</v>
      </c>
      <c r="FH18">
        <v>0</v>
      </c>
      <c r="FI18">
        <v>100</v>
      </c>
      <c r="FJ18">
        <v>-999.9</v>
      </c>
      <c r="FK18">
        <v>400</v>
      </c>
      <c r="FL18">
        <v>32.9328</v>
      </c>
      <c r="FM18">
        <v>101.917</v>
      </c>
      <c r="FN18">
        <v>100.959</v>
      </c>
    </row>
    <row r="19" spans="1:170">
      <c r="A19">
        <v>3</v>
      </c>
      <c r="B19">
        <v>1607453843.6</v>
      </c>
      <c r="C19">
        <v>399.5</v>
      </c>
      <c r="D19" t="s">
        <v>298</v>
      </c>
      <c r="E19" t="s">
        <v>299</v>
      </c>
      <c r="F19" t="s">
        <v>300</v>
      </c>
      <c r="G19" t="s">
        <v>301</v>
      </c>
      <c r="H19">
        <v>1607453835.85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4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288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302</v>
      </c>
      <c r="AQ19">
        <v>788.11188</v>
      </c>
      <c r="AR19">
        <v>901.46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303</v>
      </c>
      <c r="BB19">
        <v>554.93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291</v>
      </c>
      <c r="BO19">
        <v>2</v>
      </c>
      <c r="BP19">
        <v>1607453835.85</v>
      </c>
      <c r="BQ19">
        <v>397.014466666667</v>
      </c>
      <c r="BR19">
        <v>400.014233333333</v>
      </c>
      <c r="BS19">
        <v>31.1621333333333</v>
      </c>
      <c r="BT19">
        <v>31.43081</v>
      </c>
      <c r="BU19">
        <v>395.016533333333</v>
      </c>
      <c r="BV19">
        <v>30.6934766666667</v>
      </c>
      <c r="BW19">
        <v>500.008133333333</v>
      </c>
      <c r="BX19">
        <v>102.0476</v>
      </c>
      <c r="BY19">
        <v>0.0999719833333333</v>
      </c>
      <c r="BZ19">
        <v>32.7107266666667</v>
      </c>
      <c r="CA19">
        <v>33.0261666666667</v>
      </c>
      <c r="CB19">
        <v>999.9</v>
      </c>
      <c r="CC19">
        <v>0</v>
      </c>
      <c r="CD19">
        <v>0</v>
      </c>
      <c r="CE19">
        <v>10005.5316666667</v>
      </c>
      <c r="CF19">
        <v>0</v>
      </c>
      <c r="CG19">
        <v>285.4915</v>
      </c>
      <c r="CH19">
        <v>1400.00233333333</v>
      </c>
      <c r="CI19">
        <v>0.900007633333333</v>
      </c>
      <c r="CJ19">
        <v>0.0999922</v>
      </c>
      <c r="CK19">
        <v>0</v>
      </c>
      <c r="CL19">
        <v>788.521233333333</v>
      </c>
      <c r="CM19">
        <v>4.99938</v>
      </c>
      <c r="CN19">
        <v>11080.6766666667</v>
      </c>
      <c r="CO19">
        <v>11164.3666666667</v>
      </c>
      <c r="CP19">
        <v>47.062</v>
      </c>
      <c r="CQ19">
        <v>48.625</v>
      </c>
      <c r="CR19">
        <v>47.6704666666666</v>
      </c>
      <c r="CS19">
        <v>48.8246</v>
      </c>
      <c r="CT19">
        <v>49.0372</v>
      </c>
      <c r="CU19">
        <v>1255.51433333333</v>
      </c>
      <c r="CV19">
        <v>139.488333333333</v>
      </c>
      <c r="CW19">
        <v>0</v>
      </c>
      <c r="CX19">
        <v>202.899999856949</v>
      </c>
      <c r="CY19">
        <v>0</v>
      </c>
      <c r="CZ19">
        <v>788.11188</v>
      </c>
      <c r="DA19">
        <v>-65.9563847259332</v>
      </c>
      <c r="DB19">
        <v>-912.476924502124</v>
      </c>
      <c r="DC19">
        <v>11074.764</v>
      </c>
      <c r="DD19">
        <v>15</v>
      </c>
      <c r="DE19">
        <v>1607453693.6</v>
      </c>
      <c r="DF19" t="s">
        <v>304</v>
      </c>
      <c r="DG19">
        <v>1607453693.6</v>
      </c>
      <c r="DH19">
        <v>1607453688.6</v>
      </c>
      <c r="DI19">
        <v>2</v>
      </c>
      <c r="DJ19">
        <v>0.037</v>
      </c>
      <c r="DK19">
        <v>-0.071</v>
      </c>
      <c r="DL19">
        <v>1.998</v>
      </c>
      <c r="DM19">
        <v>0.469</v>
      </c>
      <c r="DN19">
        <v>400</v>
      </c>
      <c r="DO19">
        <v>31</v>
      </c>
      <c r="DP19">
        <v>0.04</v>
      </c>
      <c r="DQ19">
        <v>0.03</v>
      </c>
      <c r="DR19">
        <v>2.60102440731689</v>
      </c>
      <c r="DS19">
        <v>-0.706389033590117</v>
      </c>
      <c r="DT19">
        <v>0.0543944356187744</v>
      </c>
      <c r="DU19">
        <v>0</v>
      </c>
      <c r="DV19">
        <v>-3.00418774193548</v>
      </c>
      <c r="DW19">
        <v>0.579225483870976</v>
      </c>
      <c r="DX19">
        <v>0.0487658273205324</v>
      </c>
      <c r="DY19">
        <v>0</v>
      </c>
      <c r="DZ19">
        <v>-0.276948935483871</v>
      </c>
      <c r="EA19">
        <v>0.65307212903226</v>
      </c>
      <c r="EB19">
        <v>0.0487294664573874</v>
      </c>
      <c r="EC19">
        <v>0</v>
      </c>
      <c r="ED19">
        <v>0</v>
      </c>
      <c r="EE19">
        <v>3</v>
      </c>
      <c r="EF19" t="s">
        <v>305</v>
      </c>
      <c r="EG19">
        <v>100</v>
      </c>
      <c r="EH19">
        <v>100</v>
      </c>
      <c r="EI19">
        <v>1.998</v>
      </c>
      <c r="EJ19">
        <v>0.4686</v>
      </c>
      <c r="EK19">
        <v>1.99799999999993</v>
      </c>
      <c r="EL19">
        <v>0</v>
      </c>
      <c r="EM19">
        <v>0</v>
      </c>
      <c r="EN19">
        <v>0</v>
      </c>
      <c r="EO19">
        <v>0.468650000000004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2.5</v>
      </c>
      <c r="EX19">
        <v>2.6</v>
      </c>
      <c r="EY19">
        <v>2</v>
      </c>
      <c r="EZ19">
        <v>477.29</v>
      </c>
      <c r="FA19">
        <v>580.131</v>
      </c>
      <c r="FB19">
        <v>31.1832</v>
      </c>
      <c r="FC19">
        <v>29.4389</v>
      </c>
      <c r="FD19">
        <v>30.0016</v>
      </c>
      <c r="FE19">
        <v>29.0427</v>
      </c>
      <c r="FF19">
        <v>29.0748</v>
      </c>
      <c r="FG19">
        <v>20.7722</v>
      </c>
      <c r="FH19">
        <v>0</v>
      </c>
      <c r="FI19">
        <v>100</v>
      </c>
      <c r="FJ19">
        <v>-999.9</v>
      </c>
      <c r="FK19">
        <v>400</v>
      </c>
      <c r="FL19">
        <v>34.2608</v>
      </c>
      <c r="FM19">
        <v>101.808</v>
      </c>
      <c r="FN19">
        <v>100.857</v>
      </c>
    </row>
    <row r="20" spans="1:170">
      <c r="A20">
        <v>4</v>
      </c>
      <c r="B20">
        <v>1607453987.1</v>
      </c>
      <c r="C20">
        <v>543</v>
      </c>
      <c r="D20" t="s">
        <v>306</v>
      </c>
      <c r="E20" t="s">
        <v>307</v>
      </c>
      <c r="F20" t="s">
        <v>300</v>
      </c>
      <c r="G20" t="s">
        <v>301</v>
      </c>
      <c r="H20">
        <v>1607453979.1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3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288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308</v>
      </c>
      <c r="AQ20">
        <v>865.394192307692</v>
      </c>
      <c r="AR20">
        <v>996.98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309</v>
      </c>
      <c r="BB20">
        <v>576.2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291</v>
      </c>
      <c r="BO20">
        <v>2</v>
      </c>
      <c r="BP20">
        <v>1607453979.1</v>
      </c>
      <c r="BQ20">
        <v>398.490483870968</v>
      </c>
      <c r="BR20">
        <v>400.006709677419</v>
      </c>
      <c r="BS20">
        <v>30.9911709677419</v>
      </c>
      <c r="BT20">
        <v>31.4976129032258</v>
      </c>
      <c r="BU20">
        <v>396.492483870968</v>
      </c>
      <c r="BV20">
        <v>30.5225129032258</v>
      </c>
      <c r="BW20">
        <v>499.999967741936</v>
      </c>
      <c r="BX20">
        <v>102.053580645161</v>
      </c>
      <c r="BY20">
        <v>0.0999885741935484</v>
      </c>
      <c r="BZ20">
        <v>33.1188677419355</v>
      </c>
      <c r="CA20">
        <v>33.8108580645161</v>
      </c>
      <c r="CB20">
        <v>999.9</v>
      </c>
      <c r="CC20">
        <v>0</v>
      </c>
      <c r="CD20">
        <v>0</v>
      </c>
      <c r="CE20">
        <v>9993.60903225806</v>
      </c>
      <c r="CF20">
        <v>0</v>
      </c>
      <c r="CG20">
        <v>283.363580645161</v>
      </c>
      <c r="CH20">
        <v>1399.99161290323</v>
      </c>
      <c r="CI20">
        <v>0.900006903225807</v>
      </c>
      <c r="CJ20">
        <v>0.099993164516129</v>
      </c>
      <c r="CK20">
        <v>0</v>
      </c>
      <c r="CL20">
        <v>866.003612903226</v>
      </c>
      <c r="CM20">
        <v>4.99938</v>
      </c>
      <c r="CN20">
        <v>12153.3935483871</v>
      </c>
      <c r="CO20">
        <v>11164.2870967742</v>
      </c>
      <c r="CP20">
        <v>47.562</v>
      </c>
      <c r="CQ20">
        <v>49.0823225806451</v>
      </c>
      <c r="CR20">
        <v>48.125</v>
      </c>
      <c r="CS20">
        <v>49.3323225806452</v>
      </c>
      <c r="CT20">
        <v>49.528</v>
      </c>
      <c r="CU20">
        <v>1255.50225806452</v>
      </c>
      <c r="CV20">
        <v>139.489677419355</v>
      </c>
      <c r="CW20">
        <v>0</v>
      </c>
      <c r="CX20">
        <v>142.399999856949</v>
      </c>
      <c r="CY20">
        <v>0</v>
      </c>
      <c r="CZ20">
        <v>865.394192307692</v>
      </c>
      <c r="DA20">
        <v>-153.553606842454</v>
      </c>
      <c r="DB20">
        <v>-2122.4649575056</v>
      </c>
      <c r="DC20">
        <v>12144.8576923077</v>
      </c>
      <c r="DD20">
        <v>15</v>
      </c>
      <c r="DE20">
        <v>1607453693.6</v>
      </c>
      <c r="DF20" t="s">
        <v>304</v>
      </c>
      <c r="DG20">
        <v>1607453693.6</v>
      </c>
      <c r="DH20">
        <v>1607453688.6</v>
      </c>
      <c r="DI20">
        <v>2</v>
      </c>
      <c r="DJ20">
        <v>0.037</v>
      </c>
      <c r="DK20">
        <v>-0.071</v>
      </c>
      <c r="DL20">
        <v>1.998</v>
      </c>
      <c r="DM20">
        <v>0.469</v>
      </c>
      <c r="DN20">
        <v>400</v>
      </c>
      <c r="DO20">
        <v>31</v>
      </c>
      <c r="DP20">
        <v>0.04</v>
      </c>
      <c r="DQ20">
        <v>0.03</v>
      </c>
      <c r="DR20">
        <v>1.43814809412251</v>
      </c>
      <c r="DS20">
        <v>-0.289384376579555</v>
      </c>
      <c r="DT20">
        <v>0.0263960892532496</v>
      </c>
      <c r="DU20">
        <v>1</v>
      </c>
      <c r="DV20">
        <v>-1.51624709677419</v>
      </c>
      <c r="DW20">
        <v>-0.102308225806448</v>
      </c>
      <c r="DX20">
        <v>0.0208745485087043</v>
      </c>
      <c r="DY20">
        <v>1</v>
      </c>
      <c r="DZ20">
        <v>-0.506443548387097</v>
      </c>
      <c r="EA20">
        <v>1.08792261290323</v>
      </c>
      <c r="EB20">
        <v>0.081373923152813</v>
      </c>
      <c r="EC20">
        <v>0</v>
      </c>
      <c r="ED20">
        <v>2</v>
      </c>
      <c r="EE20">
        <v>3</v>
      </c>
      <c r="EF20" t="s">
        <v>293</v>
      </c>
      <c r="EG20">
        <v>100</v>
      </c>
      <c r="EH20">
        <v>100</v>
      </c>
      <c r="EI20">
        <v>1.998</v>
      </c>
      <c r="EJ20">
        <v>0.4686</v>
      </c>
      <c r="EK20">
        <v>1.99799999999993</v>
      </c>
      <c r="EL20">
        <v>0</v>
      </c>
      <c r="EM20">
        <v>0</v>
      </c>
      <c r="EN20">
        <v>0</v>
      </c>
      <c r="EO20">
        <v>0.468650000000004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4.9</v>
      </c>
      <c r="EX20">
        <v>5</v>
      </c>
      <c r="EY20">
        <v>2</v>
      </c>
      <c r="EZ20">
        <v>479.028</v>
      </c>
      <c r="FA20">
        <v>577.365</v>
      </c>
      <c r="FB20">
        <v>31.5445</v>
      </c>
      <c r="FC20">
        <v>30.0707</v>
      </c>
      <c r="FD20">
        <v>30.0018</v>
      </c>
      <c r="FE20">
        <v>29.6214</v>
      </c>
      <c r="FF20">
        <v>29.6481</v>
      </c>
      <c r="FG20">
        <v>20.7738</v>
      </c>
      <c r="FH20">
        <v>0</v>
      </c>
      <c r="FI20">
        <v>100</v>
      </c>
      <c r="FJ20">
        <v>-999.9</v>
      </c>
      <c r="FK20">
        <v>400</v>
      </c>
      <c r="FL20">
        <v>31.882</v>
      </c>
      <c r="FM20">
        <v>101.695</v>
      </c>
      <c r="FN20">
        <v>100.759</v>
      </c>
    </row>
    <row r="21" spans="1:170">
      <c r="A21">
        <v>5</v>
      </c>
      <c r="B21">
        <v>1607454129.1</v>
      </c>
      <c r="C21">
        <v>685</v>
      </c>
      <c r="D21" t="s">
        <v>310</v>
      </c>
      <c r="E21" t="s">
        <v>311</v>
      </c>
      <c r="F21" t="s">
        <v>312</v>
      </c>
      <c r="G21" t="s">
        <v>313</v>
      </c>
      <c r="H21">
        <v>1607454121.1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288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314</v>
      </c>
      <c r="AQ21">
        <v>985.97504</v>
      </c>
      <c r="AR21">
        <v>1226.99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315</v>
      </c>
      <c r="BB21">
        <v>693.97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291</v>
      </c>
      <c r="BO21">
        <v>2</v>
      </c>
      <c r="BP21">
        <v>1607454121.1</v>
      </c>
      <c r="BQ21">
        <v>386.526709677419</v>
      </c>
      <c r="BR21">
        <v>400.005806451613</v>
      </c>
      <c r="BS21">
        <v>32.9653677419355</v>
      </c>
      <c r="BT21">
        <v>31.603435483871</v>
      </c>
      <c r="BU21">
        <v>384.528741935484</v>
      </c>
      <c r="BV21">
        <v>32.4967387096774</v>
      </c>
      <c r="BW21">
        <v>500.013193548387</v>
      </c>
      <c r="BX21">
        <v>102.041</v>
      </c>
      <c r="BY21">
        <v>0.100026016129032</v>
      </c>
      <c r="BZ21">
        <v>33.4793709677419</v>
      </c>
      <c r="CA21">
        <v>33.6741419354839</v>
      </c>
      <c r="CB21">
        <v>999.9</v>
      </c>
      <c r="CC21">
        <v>0</v>
      </c>
      <c r="CD21">
        <v>0</v>
      </c>
      <c r="CE21">
        <v>9986.4564516129</v>
      </c>
      <c r="CF21">
        <v>0</v>
      </c>
      <c r="CG21">
        <v>338.416064516129</v>
      </c>
      <c r="CH21">
        <v>1399.98870967742</v>
      </c>
      <c r="CI21">
        <v>0.899998806451613</v>
      </c>
      <c r="CJ21">
        <v>0.100001151612903</v>
      </c>
      <c r="CK21">
        <v>0</v>
      </c>
      <c r="CL21">
        <v>991.248838709678</v>
      </c>
      <c r="CM21">
        <v>4.99938</v>
      </c>
      <c r="CN21">
        <v>14068.0193548387</v>
      </c>
      <c r="CO21">
        <v>11164.235483871</v>
      </c>
      <c r="CP21">
        <v>48.062</v>
      </c>
      <c r="CQ21">
        <v>49.6148387096774</v>
      </c>
      <c r="CR21">
        <v>48.625</v>
      </c>
      <c r="CS21">
        <v>49.8689032258065</v>
      </c>
      <c r="CT21">
        <v>50.052</v>
      </c>
      <c r="CU21">
        <v>1255.48935483871</v>
      </c>
      <c r="CV21">
        <v>139.499677419355</v>
      </c>
      <c r="CW21">
        <v>0</v>
      </c>
      <c r="CX21">
        <v>141.200000047684</v>
      </c>
      <c r="CY21">
        <v>0</v>
      </c>
      <c r="CZ21">
        <v>985.97504</v>
      </c>
      <c r="DA21">
        <v>-365.436691753619</v>
      </c>
      <c r="DB21">
        <v>-5118.06153065892</v>
      </c>
      <c r="DC21">
        <v>13994.468</v>
      </c>
      <c r="DD21">
        <v>15</v>
      </c>
      <c r="DE21">
        <v>1607453693.6</v>
      </c>
      <c r="DF21" t="s">
        <v>304</v>
      </c>
      <c r="DG21">
        <v>1607453693.6</v>
      </c>
      <c r="DH21">
        <v>1607453688.6</v>
      </c>
      <c r="DI21">
        <v>2</v>
      </c>
      <c r="DJ21">
        <v>0.037</v>
      </c>
      <c r="DK21">
        <v>-0.071</v>
      </c>
      <c r="DL21">
        <v>1.998</v>
      </c>
      <c r="DM21">
        <v>0.469</v>
      </c>
      <c r="DN21">
        <v>400</v>
      </c>
      <c r="DO21">
        <v>31</v>
      </c>
      <c r="DP21">
        <v>0.04</v>
      </c>
      <c r="DQ21">
        <v>0.03</v>
      </c>
      <c r="DR21">
        <v>10.795751300737</v>
      </c>
      <c r="DS21">
        <v>-2.0969202597495</v>
      </c>
      <c r="DT21">
        <v>0.158088417915866</v>
      </c>
      <c r="DU21">
        <v>0</v>
      </c>
      <c r="DV21">
        <v>-13.4790516129032</v>
      </c>
      <c r="DW21">
        <v>2.10191612903227</v>
      </c>
      <c r="DX21">
        <v>0.158925431633767</v>
      </c>
      <c r="DY21">
        <v>0</v>
      </c>
      <c r="DZ21">
        <v>1.36195129032258</v>
      </c>
      <c r="EA21">
        <v>0.896664193548387</v>
      </c>
      <c r="EB21">
        <v>0.0672870432689939</v>
      </c>
      <c r="EC21">
        <v>0</v>
      </c>
      <c r="ED21">
        <v>0</v>
      </c>
      <c r="EE21">
        <v>3</v>
      </c>
      <c r="EF21" t="s">
        <v>305</v>
      </c>
      <c r="EG21">
        <v>100</v>
      </c>
      <c r="EH21">
        <v>100</v>
      </c>
      <c r="EI21">
        <v>1.998</v>
      </c>
      <c r="EJ21">
        <v>0.4687</v>
      </c>
      <c r="EK21">
        <v>1.99799999999993</v>
      </c>
      <c r="EL21">
        <v>0</v>
      </c>
      <c r="EM21">
        <v>0</v>
      </c>
      <c r="EN21">
        <v>0</v>
      </c>
      <c r="EO21">
        <v>0.468650000000004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7.3</v>
      </c>
      <c r="EX21">
        <v>7.3</v>
      </c>
      <c r="EY21">
        <v>2</v>
      </c>
      <c r="EZ21">
        <v>485.777</v>
      </c>
      <c r="FA21">
        <v>575.804</v>
      </c>
      <c r="FB21">
        <v>31.9556</v>
      </c>
      <c r="FC21">
        <v>30.7224</v>
      </c>
      <c r="FD21">
        <v>30.0017</v>
      </c>
      <c r="FE21">
        <v>30.2421</v>
      </c>
      <c r="FF21">
        <v>30.2617</v>
      </c>
      <c r="FG21">
        <v>20.7711</v>
      </c>
      <c r="FH21">
        <v>0</v>
      </c>
      <c r="FI21">
        <v>100</v>
      </c>
      <c r="FJ21">
        <v>-999.9</v>
      </c>
      <c r="FK21">
        <v>400</v>
      </c>
      <c r="FL21">
        <v>33.2186</v>
      </c>
      <c r="FM21">
        <v>101.584</v>
      </c>
      <c r="FN21">
        <v>100.676</v>
      </c>
    </row>
    <row r="22" spans="1:170">
      <c r="A22">
        <v>6</v>
      </c>
      <c r="B22">
        <v>1607454276.1</v>
      </c>
      <c r="C22">
        <v>832</v>
      </c>
      <c r="D22" t="s">
        <v>316</v>
      </c>
      <c r="E22" t="s">
        <v>317</v>
      </c>
      <c r="F22" t="s">
        <v>312</v>
      </c>
      <c r="G22" t="s">
        <v>313</v>
      </c>
      <c r="H22">
        <v>1607454268.35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288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318</v>
      </c>
      <c r="AQ22">
        <v>853.502576923077</v>
      </c>
      <c r="AR22">
        <v>997.96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319</v>
      </c>
      <c r="BB22">
        <v>631.08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291</v>
      </c>
      <c r="BO22">
        <v>2</v>
      </c>
      <c r="BP22">
        <v>1607454268.35</v>
      </c>
      <c r="BQ22">
        <v>393.1204</v>
      </c>
      <c r="BR22">
        <v>400.007866666667</v>
      </c>
      <c r="BS22">
        <v>32.09548</v>
      </c>
      <c r="BT22">
        <v>31.6251266666667</v>
      </c>
      <c r="BU22">
        <v>391.1225</v>
      </c>
      <c r="BV22">
        <v>31.62683</v>
      </c>
      <c r="BW22">
        <v>500.012433333333</v>
      </c>
      <c r="BX22">
        <v>102.040433333333</v>
      </c>
      <c r="BY22">
        <v>0.100000136666667</v>
      </c>
      <c r="BZ22">
        <v>33.9622333333333</v>
      </c>
      <c r="CA22">
        <v>33.8594566666667</v>
      </c>
      <c r="CB22">
        <v>999.9</v>
      </c>
      <c r="CC22">
        <v>0</v>
      </c>
      <c r="CD22">
        <v>0</v>
      </c>
      <c r="CE22">
        <v>9995.55533333333</v>
      </c>
      <c r="CF22">
        <v>0</v>
      </c>
      <c r="CG22">
        <v>279.831366666667</v>
      </c>
      <c r="CH22">
        <v>1399.97733333333</v>
      </c>
      <c r="CI22">
        <v>0.8999985</v>
      </c>
      <c r="CJ22">
        <v>0.100001353333333</v>
      </c>
      <c r="CK22">
        <v>0</v>
      </c>
      <c r="CL22">
        <v>853.789033333333</v>
      </c>
      <c r="CM22">
        <v>4.99938</v>
      </c>
      <c r="CN22">
        <v>12280.37</v>
      </c>
      <c r="CO22">
        <v>11164.1533333333</v>
      </c>
      <c r="CP22">
        <v>48.5041333333333</v>
      </c>
      <c r="CQ22">
        <v>50.1849333333333</v>
      </c>
      <c r="CR22">
        <v>49.1145</v>
      </c>
      <c r="CS22">
        <v>50.3812</v>
      </c>
      <c r="CT22">
        <v>50.5186</v>
      </c>
      <c r="CU22">
        <v>1255.47933333333</v>
      </c>
      <c r="CV22">
        <v>139.499333333333</v>
      </c>
      <c r="CW22">
        <v>0</v>
      </c>
      <c r="CX22">
        <v>145.899999856949</v>
      </c>
      <c r="CY22">
        <v>0</v>
      </c>
      <c r="CZ22">
        <v>853.502576923077</v>
      </c>
      <c r="DA22">
        <v>-218.344102589991</v>
      </c>
      <c r="DB22">
        <v>-3093.55555597337</v>
      </c>
      <c r="DC22">
        <v>12276.4576923077</v>
      </c>
      <c r="DD22">
        <v>15</v>
      </c>
      <c r="DE22">
        <v>1607453693.6</v>
      </c>
      <c r="DF22" t="s">
        <v>304</v>
      </c>
      <c r="DG22">
        <v>1607453693.6</v>
      </c>
      <c r="DH22">
        <v>1607453688.6</v>
      </c>
      <c r="DI22">
        <v>2</v>
      </c>
      <c r="DJ22">
        <v>0.037</v>
      </c>
      <c r="DK22">
        <v>-0.071</v>
      </c>
      <c r="DL22">
        <v>1.998</v>
      </c>
      <c r="DM22">
        <v>0.469</v>
      </c>
      <c r="DN22">
        <v>400</v>
      </c>
      <c r="DO22">
        <v>31</v>
      </c>
      <c r="DP22">
        <v>0.04</v>
      </c>
      <c r="DQ22">
        <v>0.03</v>
      </c>
      <c r="DR22">
        <v>5.58996478280943</v>
      </c>
      <c r="DS22">
        <v>-1.12012971025211</v>
      </c>
      <c r="DT22">
        <v>0.0931947126964242</v>
      </c>
      <c r="DU22">
        <v>0</v>
      </c>
      <c r="DV22">
        <v>-6.88803129032258</v>
      </c>
      <c r="DW22">
        <v>0.955373709677436</v>
      </c>
      <c r="DX22">
        <v>0.0858359853382032</v>
      </c>
      <c r="DY22">
        <v>0</v>
      </c>
      <c r="DZ22">
        <v>0.465052806451613</v>
      </c>
      <c r="EA22">
        <v>1.13903385483871</v>
      </c>
      <c r="EB22">
        <v>0.0852116775241438</v>
      </c>
      <c r="EC22">
        <v>0</v>
      </c>
      <c r="ED22">
        <v>0</v>
      </c>
      <c r="EE22">
        <v>3</v>
      </c>
      <c r="EF22" t="s">
        <v>305</v>
      </c>
      <c r="EG22">
        <v>100</v>
      </c>
      <c r="EH22">
        <v>100</v>
      </c>
      <c r="EI22">
        <v>1.998</v>
      </c>
      <c r="EJ22">
        <v>0.4687</v>
      </c>
      <c r="EK22">
        <v>1.99799999999993</v>
      </c>
      <c r="EL22">
        <v>0</v>
      </c>
      <c r="EM22">
        <v>0</v>
      </c>
      <c r="EN22">
        <v>0</v>
      </c>
      <c r="EO22">
        <v>0.468650000000004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9.7</v>
      </c>
      <c r="EX22">
        <v>9.8</v>
      </c>
      <c r="EY22">
        <v>2</v>
      </c>
      <c r="EZ22">
        <v>494.178</v>
      </c>
      <c r="FA22">
        <v>574.203</v>
      </c>
      <c r="FB22">
        <v>32.4038</v>
      </c>
      <c r="FC22">
        <v>31.2962</v>
      </c>
      <c r="FD22">
        <v>30.001</v>
      </c>
      <c r="FE22">
        <v>30.8029</v>
      </c>
      <c r="FF22">
        <v>30.8197</v>
      </c>
      <c r="FG22">
        <v>20.7754</v>
      </c>
      <c r="FH22">
        <v>0</v>
      </c>
      <c r="FI22">
        <v>100</v>
      </c>
      <c r="FJ22">
        <v>-999.9</v>
      </c>
      <c r="FK22">
        <v>400</v>
      </c>
      <c r="FL22">
        <v>32.9544</v>
      </c>
      <c r="FM22">
        <v>101.504</v>
      </c>
      <c r="FN22">
        <v>100.611</v>
      </c>
    </row>
    <row r="23" spans="1:170">
      <c r="A23">
        <v>7</v>
      </c>
      <c r="B23">
        <v>1607454485.6</v>
      </c>
      <c r="C23">
        <v>1041.5</v>
      </c>
      <c r="D23" t="s">
        <v>320</v>
      </c>
      <c r="E23" t="s">
        <v>321</v>
      </c>
      <c r="F23" t="s">
        <v>322</v>
      </c>
      <c r="G23" t="s">
        <v>323</v>
      </c>
      <c r="H23">
        <v>1607454477.6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288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324</v>
      </c>
      <c r="AQ23">
        <v>1326.2164</v>
      </c>
      <c r="AR23">
        <v>1661.8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325</v>
      </c>
      <c r="BB23">
        <v>798.47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291</v>
      </c>
      <c r="BO23">
        <v>2</v>
      </c>
      <c r="BP23">
        <v>1607454477.6</v>
      </c>
      <c r="BQ23">
        <v>391.003322580645</v>
      </c>
      <c r="BR23">
        <v>400.007580645161</v>
      </c>
      <c r="BS23">
        <v>31.9116935483871</v>
      </c>
      <c r="BT23">
        <v>30.9203483870968</v>
      </c>
      <c r="BU23">
        <v>389.006935483871</v>
      </c>
      <c r="BV23">
        <v>31.4923838709677</v>
      </c>
      <c r="BW23">
        <v>499.989580645161</v>
      </c>
      <c r="BX23">
        <v>102.042838709677</v>
      </c>
      <c r="BY23">
        <v>0.0998581096774193</v>
      </c>
      <c r="BZ23">
        <v>34.2223838709677</v>
      </c>
      <c r="CA23">
        <v>34.3603290322581</v>
      </c>
      <c r="CB23">
        <v>999.9</v>
      </c>
      <c r="CC23">
        <v>0</v>
      </c>
      <c r="CD23">
        <v>0</v>
      </c>
      <c r="CE23">
        <v>10011.3119354839</v>
      </c>
      <c r="CF23">
        <v>0</v>
      </c>
      <c r="CG23">
        <v>282.63835483871</v>
      </c>
      <c r="CH23">
        <v>1400.00806451613</v>
      </c>
      <c r="CI23">
        <v>0.900001290322581</v>
      </c>
      <c r="CJ23">
        <v>0.099998764516129</v>
      </c>
      <c r="CK23">
        <v>0</v>
      </c>
      <c r="CL23">
        <v>1327.00580645161</v>
      </c>
      <c r="CM23">
        <v>4.99938</v>
      </c>
      <c r="CN23">
        <v>18730.8580645161</v>
      </c>
      <c r="CO23">
        <v>11164.4032258065</v>
      </c>
      <c r="CP23">
        <v>48.75</v>
      </c>
      <c r="CQ23">
        <v>50.772</v>
      </c>
      <c r="CR23">
        <v>49.4796774193548</v>
      </c>
      <c r="CS23">
        <v>50.625</v>
      </c>
      <c r="CT23">
        <v>50.812</v>
      </c>
      <c r="CU23">
        <v>1255.51</v>
      </c>
      <c r="CV23">
        <v>139.499032258065</v>
      </c>
      <c r="CW23">
        <v>0</v>
      </c>
      <c r="CX23">
        <v>208.399999856949</v>
      </c>
      <c r="CY23">
        <v>0</v>
      </c>
      <c r="CZ23">
        <v>1326.2164</v>
      </c>
      <c r="DA23">
        <v>-83.9146155209869</v>
      </c>
      <c r="DB23">
        <v>-1155.83846307973</v>
      </c>
      <c r="DC23">
        <v>18720.4</v>
      </c>
      <c r="DD23">
        <v>15</v>
      </c>
      <c r="DE23">
        <v>1607454392.1</v>
      </c>
      <c r="DF23" t="s">
        <v>326</v>
      </c>
      <c r="DG23">
        <v>1607454382.6</v>
      </c>
      <c r="DH23">
        <v>1607454392.1</v>
      </c>
      <c r="DI23">
        <v>3</v>
      </c>
      <c r="DJ23">
        <v>-0.002</v>
      </c>
      <c r="DK23">
        <v>-0.049</v>
      </c>
      <c r="DL23">
        <v>1.996</v>
      </c>
      <c r="DM23">
        <v>0.419</v>
      </c>
      <c r="DN23">
        <v>400</v>
      </c>
      <c r="DO23">
        <v>31</v>
      </c>
      <c r="DP23">
        <v>0.51</v>
      </c>
      <c r="DQ23">
        <v>0.17</v>
      </c>
      <c r="DR23">
        <v>7.17673243514344</v>
      </c>
      <c r="DS23">
        <v>-0.312911853109802</v>
      </c>
      <c r="DT23">
        <v>0.0261758125373183</v>
      </c>
      <c r="DU23">
        <v>1</v>
      </c>
      <c r="DV23">
        <v>-9.00530741935484</v>
      </c>
      <c r="DW23">
        <v>0.051529838709684</v>
      </c>
      <c r="DX23">
        <v>0.0168006987119952</v>
      </c>
      <c r="DY23">
        <v>1</v>
      </c>
      <c r="DZ23">
        <v>0.984765225806452</v>
      </c>
      <c r="EA23">
        <v>0.814987693548386</v>
      </c>
      <c r="EB23">
        <v>0.0615227105110498</v>
      </c>
      <c r="EC23">
        <v>0</v>
      </c>
      <c r="ED23">
        <v>2</v>
      </c>
      <c r="EE23">
        <v>3</v>
      </c>
      <c r="EF23" t="s">
        <v>293</v>
      </c>
      <c r="EG23">
        <v>100</v>
      </c>
      <c r="EH23">
        <v>100</v>
      </c>
      <c r="EI23">
        <v>1.996</v>
      </c>
      <c r="EJ23">
        <v>0.4193</v>
      </c>
      <c r="EK23">
        <v>1.996380952381</v>
      </c>
      <c r="EL23">
        <v>0</v>
      </c>
      <c r="EM23">
        <v>0</v>
      </c>
      <c r="EN23">
        <v>0</v>
      </c>
      <c r="EO23">
        <v>0.419309999999996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1.7</v>
      </c>
      <c r="EX23">
        <v>1.6</v>
      </c>
      <c r="EY23">
        <v>2</v>
      </c>
      <c r="EZ23">
        <v>489.583</v>
      </c>
      <c r="FA23">
        <v>571.76</v>
      </c>
      <c r="FB23">
        <v>32.8477</v>
      </c>
      <c r="FC23">
        <v>31.5058</v>
      </c>
      <c r="FD23">
        <v>29.9995</v>
      </c>
      <c r="FE23">
        <v>31.0896</v>
      </c>
      <c r="FF23">
        <v>31.0978</v>
      </c>
      <c r="FG23">
        <v>20.7792</v>
      </c>
      <c r="FH23">
        <v>0</v>
      </c>
      <c r="FI23">
        <v>100</v>
      </c>
      <c r="FJ23">
        <v>-999.9</v>
      </c>
      <c r="FK23">
        <v>400</v>
      </c>
      <c r="FL23">
        <v>32.1235</v>
      </c>
      <c r="FM23">
        <v>101.502</v>
      </c>
      <c r="FN23">
        <v>100.625</v>
      </c>
    </row>
    <row r="24" spans="1:170">
      <c r="A24">
        <v>8</v>
      </c>
      <c r="B24">
        <v>1607454640.6</v>
      </c>
      <c r="C24">
        <v>1196.5</v>
      </c>
      <c r="D24" t="s">
        <v>327</v>
      </c>
      <c r="E24" t="s">
        <v>328</v>
      </c>
      <c r="F24" t="s">
        <v>322</v>
      </c>
      <c r="G24" t="s">
        <v>323</v>
      </c>
      <c r="H24">
        <v>1607454632.6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13</v>
      </c>
      <c r="AF24">
        <v>3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288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329</v>
      </c>
      <c r="AQ24">
        <v>1118.93807692308</v>
      </c>
      <c r="AR24">
        <v>1313.68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330</v>
      </c>
      <c r="BB24">
        <v>678.38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291</v>
      </c>
      <c r="BO24">
        <v>2</v>
      </c>
      <c r="BP24">
        <v>1607454632.6</v>
      </c>
      <c r="BQ24">
        <v>394.935064516129</v>
      </c>
      <c r="BR24">
        <v>400.142032258064</v>
      </c>
      <c r="BS24">
        <v>27.8530774193548</v>
      </c>
      <c r="BT24">
        <v>26.7828290322581</v>
      </c>
      <c r="BU24">
        <v>392.938774193548</v>
      </c>
      <c r="BV24">
        <v>27.4337612903226</v>
      </c>
      <c r="BW24">
        <v>499.999322580645</v>
      </c>
      <c r="BX24">
        <v>102.050806451613</v>
      </c>
      <c r="BY24">
        <v>0.100139329032258</v>
      </c>
      <c r="BZ24">
        <v>33.8006064516129</v>
      </c>
      <c r="CA24">
        <v>33.6645677419355</v>
      </c>
      <c r="CB24">
        <v>999.9</v>
      </c>
      <c r="CC24">
        <v>0</v>
      </c>
      <c r="CD24">
        <v>0</v>
      </c>
      <c r="CE24">
        <v>9973.40483870968</v>
      </c>
      <c r="CF24">
        <v>0</v>
      </c>
      <c r="CG24">
        <v>829.777064516129</v>
      </c>
      <c r="CH24">
        <v>1400.02419354839</v>
      </c>
      <c r="CI24">
        <v>0.900002096774194</v>
      </c>
      <c r="CJ24">
        <v>0.0999978161290323</v>
      </c>
      <c r="CK24">
        <v>0</v>
      </c>
      <c r="CL24">
        <v>1120.16935483871</v>
      </c>
      <c r="CM24">
        <v>4.99938</v>
      </c>
      <c r="CN24">
        <v>16214.7064516129</v>
      </c>
      <c r="CO24">
        <v>11164.5258064516</v>
      </c>
      <c r="CP24">
        <v>48.6890322580645</v>
      </c>
      <c r="CQ24">
        <v>50.8668709677419</v>
      </c>
      <c r="CR24">
        <v>49.5</v>
      </c>
      <c r="CS24">
        <v>50.413</v>
      </c>
      <c r="CT24">
        <v>50.76</v>
      </c>
      <c r="CU24">
        <v>1255.52580645161</v>
      </c>
      <c r="CV24">
        <v>139.498387096774</v>
      </c>
      <c r="CW24">
        <v>0</v>
      </c>
      <c r="CX24">
        <v>154.399999856949</v>
      </c>
      <c r="CY24">
        <v>0</v>
      </c>
      <c r="CZ24">
        <v>1118.93807692308</v>
      </c>
      <c r="DA24">
        <v>-97.7883760830187</v>
      </c>
      <c r="DB24">
        <v>-1261.71965794733</v>
      </c>
      <c r="DC24">
        <v>16198.8115384615</v>
      </c>
      <c r="DD24">
        <v>15</v>
      </c>
      <c r="DE24">
        <v>1607454392.1</v>
      </c>
      <c r="DF24" t="s">
        <v>326</v>
      </c>
      <c r="DG24">
        <v>1607454382.6</v>
      </c>
      <c r="DH24">
        <v>1607454392.1</v>
      </c>
      <c r="DI24">
        <v>3</v>
      </c>
      <c r="DJ24">
        <v>-0.002</v>
      </c>
      <c r="DK24">
        <v>-0.049</v>
      </c>
      <c r="DL24">
        <v>1.996</v>
      </c>
      <c r="DM24">
        <v>0.419</v>
      </c>
      <c r="DN24">
        <v>400</v>
      </c>
      <c r="DO24">
        <v>31</v>
      </c>
      <c r="DP24">
        <v>0.51</v>
      </c>
      <c r="DQ24">
        <v>0.17</v>
      </c>
      <c r="DR24">
        <v>3.97165519361411</v>
      </c>
      <c r="DS24">
        <v>0.0386393546044496</v>
      </c>
      <c r="DT24">
        <v>0.027330322847435</v>
      </c>
      <c r="DU24">
        <v>1</v>
      </c>
      <c r="DV24">
        <v>-5.19694161290323</v>
      </c>
      <c r="DW24">
        <v>-0.89177612903224</v>
      </c>
      <c r="DX24">
        <v>0.0762753690889569</v>
      </c>
      <c r="DY24">
        <v>0</v>
      </c>
      <c r="DZ24">
        <v>1.05218080645161</v>
      </c>
      <c r="EA24">
        <v>2.0694375483871</v>
      </c>
      <c r="EB24">
        <v>0.160455608905355</v>
      </c>
      <c r="EC24">
        <v>0</v>
      </c>
      <c r="ED24">
        <v>1</v>
      </c>
      <c r="EE24">
        <v>3</v>
      </c>
      <c r="EF24" t="s">
        <v>331</v>
      </c>
      <c r="EG24">
        <v>100</v>
      </c>
      <c r="EH24">
        <v>100</v>
      </c>
      <c r="EI24">
        <v>1.996</v>
      </c>
      <c r="EJ24">
        <v>0.4193</v>
      </c>
      <c r="EK24">
        <v>1.996380952381</v>
      </c>
      <c r="EL24">
        <v>0</v>
      </c>
      <c r="EM24">
        <v>0</v>
      </c>
      <c r="EN24">
        <v>0</v>
      </c>
      <c r="EO24">
        <v>0.419309999999996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4.3</v>
      </c>
      <c r="EX24">
        <v>4.1</v>
      </c>
      <c r="EY24">
        <v>2</v>
      </c>
      <c r="EZ24">
        <v>467.644</v>
      </c>
      <c r="FA24">
        <v>566.952</v>
      </c>
      <c r="FB24">
        <v>32.6624</v>
      </c>
      <c r="FC24">
        <v>31.0628</v>
      </c>
      <c r="FD24">
        <v>29.9979</v>
      </c>
      <c r="FE24">
        <v>30.7565</v>
      </c>
      <c r="FF24">
        <v>30.756</v>
      </c>
      <c r="FG24">
        <v>20.7158</v>
      </c>
      <c r="FH24">
        <v>0</v>
      </c>
      <c r="FI24">
        <v>100</v>
      </c>
      <c r="FJ24">
        <v>-999.9</v>
      </c>
      <c r="FK24">
        <v>400</v>
      </c>
      <c r="FL24">
        <v>31.8977</v>
      </c>
      <c r="FM24">
        <v>101.61</v>
      </c>
      <c r="FN24">
        <v>100.726</v>
      </c>
    </row>
    <row r="25" spans="1:170">
      <c r="A25">
        <v>9</v>
      </c>
      <c r="B25">
        <v>1607454841.1</v>
      </c>
      <c r="C25">
        <v>1397</v>
      </c>
      <c r="D25" t="s">
        <v>332</v>
      </c>
      <c r="E25" t="s">
        <v>333</v>
      </c>
      <c r="F25" t="s">
        <v>334</v>
      </c>
      <c r="G25" t="s">
        <v>313</v>
      </c>
      <c r="H25">
        <v>1607454833.1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288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335</v>
      </c>
      <c r="AQ25">
        <v>1398.9276</v>
      </c>
      <c r="AR25">
        <v>1651.2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336</v>
      </c>
      <c r="BB25">
        <v>686.75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291</v>
      </c>
      <c r="BO25">
        <v>2</v>
      </c>
      <c r="BP25">
        <v>1607454833.1</v>
      </c>
      <c r="BQ25">
        <v>388.777193548387</v>
      </c>
      <c r="BR25">
        <v>399.909258064516</v>
      </c>
      <c r="BS25">
        <v>27.4880806451613</v>
      </c>
      <c r="BT25">
        <v>26.3112483870968</v>
      </c>
      <c r="BU25">
        <v>386.849870967742</v>
      </c>
      <c r="BV25">
        <v>27.2189451612903</v>
      </c>
      <c r="BW25">
        <v>500.002258064516</v>
      </c>
      <c r="BX25">
        <v>102.044225806452</v>
      </c>
      <c r="BY25">
        <v>0.0999271935483871</v>
      </c>
      <c r="BZ25">
        <v>33.1194</v>
      </c>
      <c r="CA25">
        <v>32.9834483870968</v>
      </c>
      <c r="CB25">
        <v>999.9</v>
      </c>
      <c r="CC25">
        <v>0</v>
      </c>
      <c r="CD25">
        <v>0</v>
      </c>
      <c r="CE25">
        <v>10007.6183870968</v>
      </c>
      <c r="CF25">
        <v>0</v>
      </c>
      <c r="CG25">
        <v>338.322967741936</v>
      </c>
      <c r="CH25">
        <v>1399.99580645161</v>
      </c>
      <c r="CI25">
        <v>0.899998516129032</v>
      </c>
      <c r="CJ25">
        <v>0.100001483870968</v>
      </c>
      <c r="CK25">
        <v>0</v>
      </c>
      <c r="CL25">
        <v>1404.82290322581</v>
      </c>
      <c r="CM25">
        <v>4.99938</v>
      </c>
      <c r="CN25">
        <v>19863.6516129032</v>
      </c>
      <c r="CO25">
        <v>11164.2806451613</v>
      </c>
      <c r="CP25">
        <v>48.004</v>
      </c>
      <c r="CQ25">
        <v>49.634935483871</v>
      </c>
      <c r="CR25">
        <v>48.784</v>
      </c>
      <c r="CS25">
        <v>49.28</v>
      </c>
      <c r="CT25">
        <v>49.9634193548387</v>
      </c>
      <c r="CU25">
        <v>1255.49483870968</v>
      </c>
      <c r="CV25">
        <v>139.501612903226</v>
      </c>
      <c r="CW25">
        <v>0</v>
      </c>
      <c r="CX25">
        <v>199.799999952316</v>
      </c>
      <c r="CY25">
        <v>0</v>
      </c>
      <c r="CZ25">
        <v>1398.9276</v>
      </c>
      <c r="DA25">
        <v>-370.420768665841</v>
      </c>
      <c r="DB25">
        <v>-5080.21537687292</v>
      </c>
      <c r="DC25">
        <v>19782.088</v>
      </c>
      <c r="DD25">
        <v>15</v>
      </c>
      <c r="DE25">
        <v>1607454722.6</v>
      </c>
      <c r="DF25" t="s">
        <v>337</v>
      </c>
      <c r="DG25">
        <v>1607454720.6</v>
      </c>
      <c r="DH25">
        <v>1607454722.6</v>
      </c>
      <c r="DI25">
        <v>4</v>
      </c>
      <c r="DJ25">
        <v>-0.069</v>
      </c>
      <c r="DK25">
        <v>-0.15</v>
      </c>
      <c r="DL25">
        <v>1.927</v>
      </c>
      <c r="DM25">
        <v>0.269</v>
      </c>
      <c r="DN25">
        <v>400</v>
      </c>
      <c r="DO25">
        <v>26</v>
      </c>
      <c r="DP25">
        <v>0.26</v>
      </c>
      <c r="DQ25">
        <v>0.19</v>
      </c>
      <c r="DR25">
        <v>8.88448750756526</v>
      </c>
      <c r="DS25">
        <v>0.728950918323346</v>
      </c>
      <c r="DT25">
        <v>0.0585783822681938</v>
      </c>
      <c r="DU25">
        <v>0</v>
      </c>
      <c r="DV25">
        <v>-11.1320774193548</v>
      </c>
      <c r="DW25">
        <v>-0.755133870967726</v>
      </c>
      <c r="DX25">
        <v>0.0639829498945715</v>
      </c>
      <c r="DY25">
        <v>0</v>
      </c>
      <c r="DZ25">
        <v>1.17682161290323</v>
      </c>
      <c r="EA25">
        <v>-0.117660000000005</v>
      </c>
      <c r="EB25">
        <v>0.0251508119662136</v>
      </c>
      <c r="EC25">
        <v>1</v>
      </c>
      <c r="ED25">
        <v>1</v>
      </c>
      <c r="EE25">
        <v>3</v>
      </c>
      <c r="EF25" t="s">
        <v>331</v>
      </c>
      <c r="EG25">
        <v>100</v>
      </c>
      <c r="EH25">
        <v>100</v>
      </c>
      <c r="EI25">
        <v>1.927</v>
      </c>
      <c r="EJ25">
        <v>0.2692</v>
      </c>
      <c r="EK25">
        <v>1.92744999999996</v>
      </c>
      <c r="EL25">
        <v>0</v>
      </c>
      <c r="EM25">
        <v>0</v>
      </c>
      <c r="EN25">
        <v>0</v>
      </c>
      <c r="EO25">
        <v>0.269125000000003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</v>
      </c>
      <c r="EX25">
        <v>2</v>
      </c>
      <c r="EY25">
        <v>2</v>
      </c>
      <c r="EZ25">
        <v>487.1</v>
      </c>
      <c r="FA25">
        <v>568.142</v>
      </c>
      <c r="FB25">
        <v>31.9719</v>
      </c>
      <c r="FC25">
        <v>29.918</v>
      </c>
      <c r="FD25">
        <v>29.9986</v>
      </c>
      <c r="FE25">
        <v>29.7947</v>
      </c>
      <c r="FF25">
        <v>29.8226</v>
      </c>
      <c r="FG25">
        <v>20.7321</v>
      </c>
      <c r="FH25">
        <v>0</v>
      </c>
      <c r="FI25">
        <v>100</v>
      </c>
      <c r="FJ25">
        <v>-999.9</v>
      </c>
      <c r="FK25">
        <v>400</v>
      </c>
      <c r="FL25">
        <v>31.8977</v>
      </c>
      <c r="FM25">
        <v>101.796</v>
      </c>
      <c r="FN25">
        <v>100.895</v>
      </c>
    </row>
    <row r="26" spans="1:170">
      <c r="A26">
        <v>10</v>
      </c>
      <c r="B26">
        <v>1607454979.5</v>
      </c>
      <c r="C26">
        <v>1535.40000009537</v>
      </c>
      <c r="D26" t="s">
        <v>338</v>
      </c>
      <c r="E26" t="s">
        <v>339</v>
      </c>
      <c r="F26" t="s">
        <v>334</v>
      </c>
      <c r="G26" t="s">
        <v>313</v>
      </c>
      <c r="H26">
        <v>1607454971.75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288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340</v>
      </c>
      <c r="AQ26">
        <v>1049.38269230769</v>
      </c>
      <c r="AR26">
        <v>1306.88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341</v>
      </c>
      <c r="BB26">
        <v>658.03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291</v>
      </c>
      <c r="BO26">
        <v>2</v>
      </c>
      <c r="BP26">
        <v>1607454971.75</v>
      </c>
      <c r="BQ26">
        <v>388.628466666667</v>
      </c>
      <c r="BR26">
        <v>399.94</v>
      </c>
      <c r="BS26">
        <v>28.9842466666667</v>
      </c>
      <c r="BT26">
        <v>27.97226</v>
      </c>
      <c r="BU26">
        <v>386.7011</v>
      </c>
      <c r="BV26">
        <v>28.71511</v>
      </c>
      <c r="BW26">
        <v>500.002666666667</v>
      </c>
      <c r="BX26">
        <v>102.040366666667</v>
      </c>
      <c r="BY26">
        <v>0.0998931233333333</v>
      </c>
      <c r="BZ26">
        <v>33.2959866666667</v>
      </c>
      <c r="CA26">
        <v>33.4016133333333</v>
      </c>
      <c r="CB26">
        <v>999.9</v>
      </c>
      <c r="CC26">
        <v>0</v>
      </c>
      <c r="CD26">
        <v>0</v>
      </c>
      <c r="CE26">
        <v>10009.7746666667</v>
      </c>
      <c r="CF26">
        <v>0</v>
      </c>
      <c r="CG26">
        <v>783.014066666667</v>
      </c>
      <c r="CH26">
        <v>1399.98366666667</v>
      </c>
      <c r="CI26">
        <v>0.900005</v>
      </c>
      <c r="CJ26">
        <v>0.09999483</v>
      </c>
      <c r="CK26">
        <v>0</v>
      </c>
      <c r="CL26">
        <v>1051.92633333333</v>
      </c>
      <c r="CM26">
        <v>4.99938</v>
      </c>
      <c r="CN26">
        <v>14819.3333333333</v>
      </c>
      <c r="CO26">
        <v>11164.21</v>
      </c>
      <c r="CP26">
        <v>47.8915333333333</v>
      </c>
      <c r="CQ26">
        <v>49.437</v>
      </c>
      <c r="CR26">
        <v>48.562</v>
      </c>
      <c r="CS26">
        <v>49.187</v>
      </c>
      <c r="CT26">
        <v>49.812</v>
      </c>
      <c r="CU26">
        <v>1255.492</v>
      </c>
      <c r="CV26">
        <v>139.491666666667</v>
      </c>
      <c r="CW26">
        <v>0</v>
      </c>
      <c r="CX26">
        <v>138</v>
      </c>
      <c r="CY26">
        <v>0</v>
      </c>
      <c r="CZ26">
        <v>1049.38269230769</v>
      </c>
      <c r="DA26">
        <v>-309.069059836477</v>
      </c>
      <c r="DB26">
        <v>-4276.45470095549</v>
      </c>
      <c r="DC26">
        <v>14783.9269230769</v>
      </c>
      <c r="DD26">
        <v>15</v>
      </c>
      <c r="DE26">
        <v>1607454722.6</v>
      </c>
      <c r="DF26" t="s">
        <v>337</v>
      </c>
      <c r="DG26">
        <v>1607454720.6</v>
      </c>
      <c r="DH26">
        <v>1607454722.6</v>
      </c>
      <c r="DI26">
        <v>4</v>
      </c>
      <c r="DJ26">
        <v>-0.069</v>
      </c>
      <c r="DK26">
        <v>-0.15</v>
      </c>
      <c r="DL26">
        <v>1.927</v>
      </c>
      <c r="DM26">
        <v>0.269</v>
      </c>
      <c r="DN26">
        <v>400</v>
      </c>
      <c r="DO26">
        <v>26</v>
      </c>
      <c r="DP26">
        <v>0.26</v>
      </c>
      <c r="DQ26">
        <v>0.19</v>
      </c>
      <c r="DR26">
        <v>9.09815969611009</v>
      </c>
      <c r="DS26">
        <v>-0.888862309571794</v>
      </c>
      <c r="DT26">
        <v>0.0705151897303076</v>
      </c>
      <c r="DU26">
        <v>0</v>
      </c>
      <c r="DV26">
        <v>-11.3115466666667</v>
      </c>
      <c r="DW26">
        <v>1.27219221357065</v>
      </c>
      <c r="DX26">
        <v>0.0959517265202779</v>
      </c>
      <c r="DY26">
        <v>0</v>
      </c>
      <c r="DZ26">
        <v>1.01197933333333</v>
      </c>
      <c r="EA26">
        <v>-0.379896453837598</v>
      </c>
      <c r="EB26">
        <v>0.027536628764046</v>
      </c>
      <c r="EC26">
        <v>0</v>
      </c>
      <c r="ED26">
        <v>0</v>
      </c>
      <c r="EE26">
        <v>3</v>
      </c>
      <c r="EF26" t="s">
        <v>305</v>
      </c>
      <c r="EG26">
        <v>100</v>
      </c>
      <c r="EH26">
        <v>100</v>
      </c>
      <c r="EI26">
        <v>1.928</v>
      </c>
      <c r="EJ26">
        <v>0.2692</v>
      </c>
      <c r="EK26">
        <v>1.92744999999996</v>
      </c>
      <c r="EL26">
        <v>0</v>
      </c>
      <c r="EM26">
        <v>0</v>
      </c>
      <c r="EN26">
        <v>0</v>
      </c>
      <c r="EO26">
        <v>0.269125000000003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4.3</v>
      </c>
      <c r="EX26">
        <v>4.3</v>
      </c>
      <c r="EY26">
        <v>2</v>
      </c>
      <c r="EZ26">
        <v>493.416</v>
      </c>
      <c r="FA26">
        <v>569.078</v>
      </c>
      <c r="FB26">
        <v>31.8896</v>
      </c>
      <c r="FC26">
        <v>29.603</v>
      </c>
      <c r="FD26">
        <v>30.0005</v>
      </c>
      <c r="FE26">
        <v>29.471</v>
      </c>
      <c r="FF26">
        <v>29.5208</v>
      </c>
      <c r="FG26">
        <v>20.7652</v>
      </c>
      <c r="FH26">
        <v>0</v>
      </c>
      <c r="FI26">
        <v>100</v>
      </c>
      <c r="FJ26">
        <v>-999.9</v>
      </c>
      <c r="FK26">
        <v>400</v>
      </c>
      <c r="FL26">
        <v>33.0439</v>
      </c>
      <c r="FM26">
        <v>101.806</v>
      </c>
      <c r="FN26">
        <v>100.897</v>
      </c>
    </row>
    <row r="27" spans="1:170">
      <c r="A27">
        <v>11</v>
      </c>
      <c r="B27">
        <v>1607455135.5</v>
      </c>
      <c r="C27">
        <v>1691.40000009537</v>
      </c>
      <c r="D27" t="s">
        <v>342</v>
      </c>
      <c r="E27" t="s">
        <v>343</v>
      </c>
      <c r="F27" t="s">
        <v>344</v>
      </c>
      <c r="G27" t="s">
        <v>345</v>
      </c>
      <c r="H27">
        <v>1607455127.5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288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346</v>
      </c>
      <c r="AQ27">
        <v>1120.67538461538</v>
      </c>
      <c r="AR27">
        <v>1457.72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347</v>
      </c>
      <c r="BB27">
        <v>624.25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291</v>
      </c>
      <c r="BO27">
        <v>2</v>
      </c>
      <c r="BP27">
        <v>1607455127.5</v>
      </c>
      <c r="BQ27">
        <v>381.315322580645</v>
      </c>
      <c r="BR27">
        <v>400.587903225806</v>
      </c>
      <c r="BS27">
        <v>34.3290290322581</v>
      </c>
      <c r="BT27">
        <v>32.8407838709677</v>
      </c>
      <c r="BU27">
        <v>379.387903225806</v>
      </c>
      <c r="BV27">
        <v>34.0599064516129</v>
      </c>
      <c r="BW27">
        <v>499.988258064516</v>
      </c>
      <c r="BX27">
        <v>102.025580645161</v>
      </c>
      <c r="BY27">
        <v>0.10000484516129</v>
      </c>
      <c r="BZ27">
        <v>33.5692677419355</v>
      </c>
      <c r="CA27">
        <v>33.3505935483871</v>
      </c>
      <c r="CB27">
        <v>999.9</v>
      </c>
      <c r="CC27">
        <v>0</v>
      </c>
      <c r="CD27">
        <v>0</v>
      </c>
      <c r="CE27">
        <v>9992.92161290323</v>
      </c>
      <c r="CF27">
        <v>0</v>
      </c>
      <c r="CG27">
        <v>772.189161290323</v>
      </c>
      <c r="CH27">
        <v>1399.99322580645</v>
      </c>
      <c r="CI27">
        <v>0.89999835483871</v>
      </c>
      <c r="CJ27">
        <v>0.100001667741936</v>
      </c>
      <c r="CK27">
        <v>0</v>
      </c>
      <c r="CL27">
        <v>1122.71580645161</v>
      </c>
      <c r="CM27">
        <v>4.99938</v>
      </c>
      <c r="CN27">
        <v>15906.5838709677</v>
      </c>
      <c r="CO27">
        <v>11164.2741935484</v>
      </c>
      <c r="CP27">
        <v>48.254</v>
      </c>
      <c r="CQ27">
        <v>49.8729677419355</v>
      </c>
      <c r="CR27">
        <v>48.8282580645161</v>
      </c>
      <c r="CS27">
        <v>49.8201290322581</v>
      </c>
      <c r="CT27">
        <v>50.191064516129</v>
      </c>
      <c r="CU27">
        <v>1255.49129032258</v>
      </c>
      <c r="CV27">
        <v>139.501935483871</v>
      </c>
      <c r="CW27">
        <v>0</v>
      </c>
      <c r="CX27">
        <v>155</v>
      </c>
      <c r="CY27">
        <v>0</v>
      </c>
      <c r="CZ27">
        <v>1120.67538461538</v>
      </c>
      <c r="DA27">
        <v>-342.114188252113</v>
      </c>
      <c r="DB27">
        <v>-4686.95043043129</v>
      </c>
      <c r="DC27">
        <v>15878.4192307692</v>
      </c>
      <c r="DD27">
        <v>15</v>
      </c>
      <c r="DE27">
        <v>1607454722.6</v>
      </c>
      <c r="DF27" t="s">
        <v>337</v>
      </c>
      <c r="DG27">
        <v>1607454720.6</v>
      </c>
      <c r="DH27">
        <v>1607454722.6</v>
      </c>
      <c r="DI27">
        <v>4</v>
      </c>
      <c r="DJ27">
        <v>-0.069</v>
      </c>
      <c r="DK27">
        <v>-0.15</v>
      </c>
      <c r="DL27">
        <v>1.927</v>
      </c>
      <c r="DM27">
        <v>0.269</v>
      </c>
      <c r="DN27">
        <v>400</v>
      </c>
      <c r="DO27">
        <v>26</v>
      </c>
      <c r="DP27">
        <v>0.26</v>
      </c>
      <c r="DQ27">
        <v>0.19</v>
      </c>
      <c r="DR27">
        <v>15.587189733659</v>
      </c>
      <c r="DS27">
        <v>-1.02271868351267</v>
      </c>
      <c r="DT27">
        <v>0.107914416964853</v>
      </c>
      <c r="DU27">
        <v>0</v>
      </c>
      <c r="DV27">
        <v>-19.2719766666667</v>
      </c>
      <c r="DW27">
        <v>1.36065050055618</v>
      </c>
      <c r="DX27">
        <v>0.151300517036643</v>
      </c>
      <c r="DY27">
        <v>0</v>
      </c>
      <c r="DZ27">
        <v>1.492961</v>
      </c>
      <c r="EA27">
        <v>1.00648658509455</v>
      </c>
      <c r="EB27">
        <v>0.0728361704718198</v>
      </c>
      <c r="EC27">
        <v>0</v>
      </c>
      <c r="ED27">
        <v>0</v>
      </c>
      <c r="EE27">
        <v>3</v>
      </c>
      <c r="EF27" t="s">
        <v>305</v>
      </c>
      <c r="EG27">
        <v>100</v>
      </c>
      <c r="EH27">
        <v>100</v>
      </c>
      <c r="EI27">
        <v>1.927</v>
      </c>
      <c r="EJ27">
        <v>0.2692</v>
      </c>
      <c r="EK27">
        <v>1.92744999999996</v>
      </c>
      <c r="EL27">
        <v>0</v>
      </c>
      <c r="EM27">
        <v>0</v>
      </c>
      <c r="EN27">
        <v>0</v>
      </c>
      <c r="EO27">
        <v>0.269125000000003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6.9</v>
      </c>
      <c r="EX27">
        <v>6.9</v>
      </c>
      <c r="EY27">
        <v>2</v>
      </c>
      <c r="EZ27">
        <v>490.259</v>
      </c>
      <c r="FA27">
        <v>569.005</v>
      </c>
      <c r="FB27">
        <v>32.1053</v>
      </c>
      <c r="FC27">
        <v>29.9303</v>
      </c>
      <c r="FD27">
        <v>30.0015</v>
      </c>
      <c r="FE27">
        <v>29.675</v>
      </c>
      <c r="FF27">
        <v>29.7105</v>
      </c>
      <c r="FG27">
        <v>20.7463</v>
      </c>
      <c r="FH27">
        <v>71.4481</v>
      </c>
      <c r="FI27">
        <v>100</v>
      </c>
      <c r="FJ27">
        <v>-999.9</v>
      </c>
      <c r="FK27">
        <v>400</v>
      </c>
      <c r="FL27">
        <v>27.5538</v>
      </c>
      <c r="FM27">
        <v>101.691</v>
      </c>
      <c r="FN27">
        <v>100.796</v>
      </c>
    </row>
    <row r="28" spans="1:170">
      <c r="A28">
        <v>12</v>
      </c>
      <c r="B28">
        <v>1607455280</v>
      </c>
      <c r="C28">
        <v>1835.90000009537</v>
      </c>
      <c r="D28" t="s">
        <v>348</v>
      </c>
      <c r="E28" t="s">
        <v>349</v>
      </c>
      <c r="F28" t="s">
        <v>344</v>
      </c>
      <c r="G28" t="s">
        <v>345</v>
      </c>
      <c r="H28">
        <v>1607455272.25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3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288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350</v>
      </c>
      <c r="AQ28">
        <v>1100.13461538462</v>
      </c>
      <c r="AR28">
        <v>1388.25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351</v>
      </c>
      <c r="BB28">
        <v>614.35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291</v>
      </c>
      <c r="BO28">
        <v>2</v>
      </c>
      <c r="BP28">
        <v>1607455272.25</v>
      </c>
      <c r="BQ28">
        <v>383.2353</v>
      </c>
      <c r="BR28">
        <v>399.9571</v>
      </c>
      <c r="BS28">
        <v>31.7306266666667</v>
      </c>
      <c r="BT28">
        <v>30.0859066666667</v>
      </c>
      <c r="BU28">
        <v>381.307833333333</v>
      </c>
      <c r="BV28">
        <v>31.4615066666667</v>
      </c>
      <c r="BW28">
        <v>500.020333333333</v>
      </c>
      <c r="BX28">
        <v>102.032533333333</v>
      </c>
      <c r="BY28">
        <v>0.100083343333333</v>
      </c>
      <c r="BZ28">
        <v>34.0838833333333</v>
      </c>
      <c r="CA28">
        <v>33.9011433333333</v>
      </c>
      <c r="CB28">
        <v>999.9</v>
      </c>
      <c r="CC28">
        <v>0</v>
      </c>
      <c r="CD28">
        <v>0</v>
      </c>
      <c r="CE28">
        <v>9978.728</v>
      </c>
      <c r="CF28">
        <v>0</v>
      </c>
      <c r="CG28">
        <v>346.374666666667</v>
      </c>
      <c r="CH28">
        <v>1400.00333333333</v>
      </c>
      <c r="CI28">
        <v>0.899998133333333</v>
      </c>
      <c r="CJ28">
        <v>0.100002063333333</v>
      </c>
      <c r="CK28">
        <v>0</v>
      </c>
      <c r="CL28">
        <v>1100.73433333333</v>
      </c>
      <c r="CM28">
        <v>4.99938</v>
      </c>
      <c r="CN28">
        <v>15609.6133333333</v>
      </c>
      <c r="CO28">
        <v>11164.3366666667</v>
      </c>
      <c r="CP28">
        <v>48.687</v>
      </c>
      <c r="CQ28">
        <v>50.5578666666666</v>
      </c>
      <c r="CR28">
        <v>49.2872</v>
      </c>
      <c r="CS28">
        <v>50.5124</v>
      </c>
      <c r="CT28">
        <v>50.687</v>
      </c>
      <c r="CU28">
        <v>1255.50066666667</v>
      </c>
      <c r="CV28">
        <v>139.503666666667</v>
      </c>
      <c r="CW28">
        <v>0</v>
      </c>
      <c r="CX28">
        <v>143.5</v>
      </c>
      <c r="CY28">
        <v>0</v>
      </c>
      <c r="CZ28">
        <v>1100.13461538462</v>
      </c>
      <c r="DA28">
        <v>-395.677265222142</v>
      </c>
      <c r="DB28">
        <v>-5482.0239352913</v>
      </c>
      <c r="DC28">
        <v>15601.0769230769</v>
      </c>
      <c r="DD28">
        <v>15</v>
      </c>
      <c r="DE28">
        <v>1607454722.6</v>
      </c>
      <c r="DF28" t="s">
        <v>337</v>
      </c>
      <c r="DG28">
        <v>1607454720.6</v>
      </c>
      <c r="DH28">
        <v>1607454722.6</v>
      </c>
      <c r="DI28">
        <v>4</v>
      </c>
      <c r="DJ28">
        <v>-0.069</v>
      </c>
      <c r="DK28">
        <v>-0.15</v>
      </c>
      <c r="DL28">
        <v>1.927</v>
      </c>
      <c r="DM28">
        <v>0.269</v>
      </c>
      <c r="DN28">
        <v>400</v>
      </c>
      <c r="DO28">
        <v>26</v>
      </c>
      <c r="DP28">
        <v>0.26</v>
      </c>
      <c r="DQ28">
        <v>0.19</v>
      </c>
      <c r="DR28">
        <v>13.4132016464689</v>
      </c>
      <c r="DS28">
        <v>-1.39839820117806</v>
      </c>
      <c r="DT28">
        <v>0.103172331931123</v>
      </c>
      <c r="DU28">
        <v>0</v>
      </c>
      <c r="DV28">
        <v>-16.71664</v>
      </c>
      <c r="DW28">
        <v>-0.458098331479414</v>
      </c>
      <c r="DX28">
        <v>0.0372735169613313</v>
      </c>
      <c r="DY28">
        <v>0</v>
      </c>
      <c r="DZ28">
        <v>1.60171576666667</v>
      </c>
      <c r="EA28">
        <v>5.15892096106785</v>
      </c>
      <c r="EB28">
        <v>0.373952793089331</v>
      </c>
      <c r="EC28">
        <v>0</v>
      </c>
      <c r="ED28">
        <v>0</v>
      </c>
      <c r="EE28">
        <v>3</v>
      </c>
      <c r="EF28" t="s">
        <v>305</v>
      </c>
      <c r="EG28">
        <v>100</v>
      </c>
      <c r="EH28">
        <v>100</v>
      </c>
      <c r="EI28">
        <v>1.928</v>
      </c>
      <c r="EJ28">
        <v>0.2692</v>
      </c>
      <c r="EK28">
        <v>1.92744999999996</v>
      </c>
      <c r="EL28">
        <v>0</v>
      </c>
      <c r="EM28">
        <v>0</v>
      </c>
      <c r="EN28">
        <v>0</v>
      </c>
      <c r="EO28">
        <v>0.269125000000003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9.3</v>
      </c>
      <c r="EX28">
        <v>9.3</v>
      </c>
      <c r="EY28">
        <v>2</v>
      </c>
      <c r="EZ28">
        <v>479.349</v>
      </c>
      <c r="FA28">
        <v>564.721</v>
      </c>
      <c r="FB28">
        <v>32.5243</v>
      </c>
      <c r="FC28">
        <v>30.4935</v>
      </c>
      <c r="FD28">
        <v>30.0014</v>
      </c>
      <c r="FE28">
        <v>30.1002</v>
      </c>
      <c r="FF28">
        <v>30.125</v>
      </c>
      <c r="FG28">
        <v>20.8111</v>
      </c>
      <c r="FH28">
        <v>0</v>
      </c>
      <c r="FI28">
        <v>100</v>
      </c>
      <c r="FJ28">
        <v>-999.9</v>
      </c>
      <c r="FK28">
        <v>400</v>
      </c>
      <c r="FL28">
        <v>31.422</v>
      </c>
      <c r="FM28">
        <v>101.61</v>
      </c>
      <c r="FN28">
        <v>100.731</v>
      </c>
    </row>
    <row r="29" spans="1:170">
      <c r="A29">
        <v>13</v>
      </c>
      <c r="B29">
        <v>1607455508.5</v>
      </c>
      <c r="C29">
        <v>2064.40000009537</v>
      </c>
      <c r="D29" t="s">
        <v>352</v>
      </c>
      <c r="E29" t="s">
        <v>353</v>
      </c>
      <c r="F29" t="s">
        <v>354</v>
      </c>
      <c r="G29" t="s">
        <v>355</v>
      </c>
      <c r="H29">
        <v>1607455500.5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15</v>
      </c>
      <c r="AF29">
        <v>3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288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356</v>
      </c>
      <c r="AQ29">
        <v>983.52284</v>
      </c>
      <c r="AR29">
        <v>1278.46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357</v>
      </c>
      <c r="BB29">
        <v>628.54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291</v>
      </c>
      <c r="BO29">
        <v>2</v>
      </c>
      <c r="BP29">
        <v>1607455500.5</v>
      </c>
      <c r="BQ29">
        <v>384.983774193548</v>
      </c>
      <c r="BR29">
        <v>400.005709677419</v>
      </c>
      <c r="BS29">
        <v>32.1835</v>
      </c>
      <c r="BT29">
        <v>29.4186193548387</v>
      </c>
      <c r="BU29">
        <v>382.903322580645</v>
      </c>
      <c r="BV29">
        <v>31.7841903225806</v>
      </c>
      <c r="BW29">
        <v>500.024290322581</v>
      </c>
      <c r="BX29">
        <v>102.029290322581</v>
      </c>
      <c r="BY29">
        <v>0.10006905483871</v>
      </c>
      <c r="BZ29">
        <v>34.5760580645161</v>
      </c>
      <c r="CA29">
        <v>34.5135258064516</v>
      </c>
      <c r="CB29">
        <v>999.9</v>
      </c>
      <c r="CC29">
        <v>0</v>
      </c>
      <c r="CD29">
        <v>0</v>
      </c>
      <c r="CE29">
        <v>10020.7664516129</v>
      </c>
      <c r="CF29">
        <v>0</v>
      </c>
      <c r="CG29">
        <v>831.477612903226</v>
      </c>
      <c r="CH29">
        <v>1399.98838709677</v>
      </c>
      <c r="CI29">
        <v>0.899994032258065</v>
      </c>
      <c r="CJ29">
        <v>0.100005948387097</v>
      </c>
      <c r="CK29">
        <v>0</v>
      </c>
      <c r="CL29">
        <v>985.988709677419</v>
      </c>
      <c r="CM29">
        <v>4.99938</v>
      </c>
      <c r="CN29">
        <v>14103.2193548387</v>
      </c>
      <c r="CO29">
        <v>11164.2258064516</v>
      </c>
      <c r="CP29">
        <v>49</v>
      </c>
      <c r="CQ29">
        <v>51.25</v>
      </c>
      <c r="CR29">
        <v>49.782</v>
      </c>
      <c r="CS29">
        <v>51.129</v>
      </c>
      <c r="CT29">
        <v>51.125</v>
      </c>
      <c r="CU29">
        <v>1255.48258064516</v>
      </c>
      <c r="CV29">
        <v>139.508709677419</v>
      </c>
      <c r="CW29">
        <v>0</v>
      </c>
      <c r="CX29">
        <v>227.5</v>
      </c>
      <c r="CY29">
        <v>0</v>
      </c>
      <c r="CZ29">
        <v>983.52284</v>
      </c>
      <c r="DA29">
        <v>-191.883461815414</v>
      </c>
      <c r="DB29">
        <v>-2639.14615793576</v>
      </c>
      <c r="DC29">
        <v>14069.904</v>
      </c>
      <c r="DD29">
        <v>15</v>
      </c>
      <c r="DE29">
        <v>1607455345</v>
      </c>
      <c r="DF29" t="s">
        <v>358</v>
      </c>
      <c r="DG29">
        <v>1607455344.5</v>
      </c>
      <c r="DH29">
        <v>1607455345</v>
      </c>
      <c r="DI29">
        <v>5</v>
      </c>
      <c r="DJ29">
        <v>0.153</v>
      </c>
      <c r="DK29">
        <v>0.13</v>
      </c>
      <c r="DL29">
        <v>2.08</v>
      </c>
      <c r="DM29">
        <v>0.399</v>
      </c>
      <c r="DN29">
        <v>400</v>
      </c>
      <c r="DO29">
        <v>30</v>
      </c>
      <c r="DP29">
        <v>0.14</v>
      </c>
      <c r="DQ29">
        <v>0.04</v>
      </c>
      <c r="DR29">
        <v>11.6054097731615</v>
      </c>
      <c r="DS29">
        <v>-0.197926525262926</v>
      </c>
      <c r="DT29">
        <v>0.0293271132675434</v>
      </c>
      <c r="DU29">
        <v>1</v>
      </c>
      <c r="DV29">
        <v>-15.0186033333333</v>
      </c>
      <c r="DW29">
        <v>0.437785094549444</v>
      </c>
      <c r="DX29">
        <v>0.0362910042419452</v>
      </c>
      <c r="DY29">
        <v>0</v>
      </c>
      <c r="DZ29">
        <v>2.76368866666667</v>
      </c>
      <c r="EA29">
        <v>-0.786236262513897</v>
      </c>
      <c r="EB29">
        <v>0.0627091608795894</v>
      </c>
      <c r="EC29">
        <v>0</v>
      </c>
      <c r="ED29">
        <v>1</v>
      </c>
      <c r="EE29">
        <v>3</v>
      </c>
      <c r="EF29" t="s">
        <v>331</v>
      </c>
      <c r="EG29">
        <v>100</v>
      </c>
      <c r="EH29">
        <v>100</v>
      </c>
      <c r="EI29">
        <v>2.08</v>
      </c>
      <c r="EJ29">
        <v>0.3993</v>
      </c>
      <c r="EK29">
        <v>2.08044999999998</v>
      </c>
      <c r="EL29">
        <v>0</v>
      </c>
      <c r="EM29">
        <v>0</v>
      </c>
      <c r="EN29">
        <v>0</v>
      </c>
      <c r="EO29">
        <v>0.399309523809517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2.7</v>
      </c>
      <c r="EX29">
        <v>2.7</v>
      </c>
      <c r="EY29">
        <v>2</v>
      </c>
      <c r="EZ29">
        <v>465.743</v>
      </c>
      <c r="FA29">
        <v>563.013</v>
      </c>
      <c r="FB29">
        <v>33.2573</v>
      </c>
      <c r="FC29">
        <v>31.0033</v>
      </c>
      <c r="FD29">
        <v>29.999</v>
      </c>
      <c r="FE29">
        <v>30.5143</v>
      </c>
      <c r="FF29">
        <v>30.5067</v>
      </c>
      <c r="FG29">
        <v>20.8183</v>
      </c>
      <c r="FH29">
        <v>0</v>
      </c>
      <c r="FI29">
        <v>100</v>
      </c>
      <c r="FJ29">
        <v>-999.9</v>
      </c>
      <c r="FK29">
        <v>400</v>
      </c>
      <c r="FL29">
        <v>31.7888</v>
      </c>
      <c r="FM29">
        <v>101.579</v>
      </c>
      <c r="FN29">
        <v>100.71</v>
      </c>
    </row>
    <row r="30" spans="1:170">
      <c r="A30">
        <v>14</v>
      </c>
      <c r="B30">
        <v>1607455619.5</v>
      </c>
      <c r="C30">
        <v>2175.40000009537</v>
      </c>
      <c r="D30" t="s">
        <v>359</v>
      </c>
      <c r="E30" t="s">
        <v>360</v>
      </c>
      <c r="F30" t="s">
        <v>354</v>
      </c>
      <c r="G30" t="s">
        <v>355</v>
      </c>
      <c r="H30">
        <v>1607455611.75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11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288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361</v>
      </c>
      <c r="AQ30">
        <v>1025.68923076923</v>
      </c>
      <c r="AR30">
        <v>1255.61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362</v>
      </c>
      <c r="BB30">
        <v>651.01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291</v>
      </c>
      <c r="BO30">
        <v>2</v>
      </c>
      <c r="BP30">
        <v>1607455611.75</v>
      </c>
      <c r="BQ30">
        <v>389.4492</v>
      </c>
      <c r="BR30">
        <v>400.0038</v>
      </c>
      <c r="BS30">
        <v>28.2466333333333</v>
      </c>
      <c r="BT30">
        <v>26.9046266666667</v>
      </c>
      <c r="BU30">
        <v>387.3687</v>
      </c>
      <c r="BV30">
        <v>27.84733</v>
      </c>
      <c r="BW30">
        <v>500.019733333333</v>
      </c>
      <c r="BX30">
        <v>102.031433333333</v>
      </c>
      <c r="BY30">
        <v>0.10000014</v>
      </c>
      <c r="BZ30">
        <v>34.0702733333333</v>
      </c>
      <c r="CA30">
        <v>33.6240733333333</v>
      </c>
      <c r="CB30">
        <v>999.9</v>
      </c>
      <c r="CC30">
        <v>0</v>
      </c>
      <c r="CD30">
        <v>0</v>
      </c>
      <c r="CE30">
        <v>10020.2263333333</v>
      </c>
      <c r="CF30">
        <v>0</v>
      </c>
      <c r="CG30">
        <v>434.726333333333</v>
      </c>
      <c r="CH30">
        <v>1399.97933333333</v>
      </c>
      <c r="CI30">
        <v>0.8999994</v>
      </c>
      <c r="CJ30">
        <v>0.10000068</v>
      </c>
      <c r="CK30">
        <v>0</v>
      </c>
      <c r="CL30">
        <v>1025.97666666667</v>
      </c>
      <c r="CM30">
        <v>4.99938</v>
      </c>
      <c r="CN30">
        <v>14721.9366666667</v>
      </c>
      <c r="CO30">
        <v>11164.15</v>
      </c>
      <c r="CP30">
        <v>48.7122</v>
      </c>
      <c r="CQ30">
        <v>50.8164</v>
      </c>
      <c r="CR30">
        <v>49.5788</v>
      </c>
      <c r="CS30">
        <v>50.6039333333333</v>
      </c>
      <c r="CT30">
        <v>50.8414</v>
      </c>
      <c r="CU30">
        <v>1255.48233333333</v>
      </c>
      <c r="CV30">
        <v>139.499333333333</v>
      </c>
      <c r="CW30">
        <v>0</v>
      </c>
      <c r="CX30">
        <v>110</v>
      </c>
      <c r="CY30">
        <v>0</v>
      </c>
      <c r="CZ30">
        <v>1025.68923076923</v>
      </c>
      <c r="DA30">
        <v>-201.219829177717</v>
      </c>
      <c r="DB30">
        <v>-2810.88547188021</v>
      </c>
      <c r="DC30">
        <v>14718.5615384615</v>
      </c>
      <c r="DD30">
        <v>15</v>
      </c>
      <c r="DE30">
        <v>1607455345</v>
      </c>
      <c r="DF30" t="s">
        <v>358</v>
      </c>
      <c r="DG30">
        <v>1607455344.5</v>
      </c>
      <c r="DH30">
        <v>1607455345</v>
      </c>
      <c r="DI30">
        <v>5</v>
      </c>
      <c r="DJ30">
        <v>0.153</v>
      </c>
      <c r="DK30">
        <v>0.13</v>
      </c>
      <c r="DL30">
        <v>2.08</v>
      </c>
      <c r="DM30">
        <v>0.399</v>
      </c>
      <c r="DN30">
        <v>400</v>
      </c>
      <c r="DO30">
        <v>30</v>
      </c>
      <c r="DP30">
        <v>0.14</v>
      </c>
      <c r="DQ30">
        <v>0.04</v>
      </c>
      <c r="DR30">
        <v>8.33932689869925</v>
      </c>
      <c r="DS30">
        <v>0.67601746484069</v>
      </c>
      <c r="DT30">
        <v>0.0525793718795443</v>
      </c>
      <c r="DU30">
        <v>0</v>
      </c>
      <c r="DV30">
        <v>-10.5546866666667</v>
      </c>
      <c r="DW30">
        <v>-1.72915328142384</v>
      </c>
      <c r="DX30">
        <v>0.127520358461785</v>
      </c>
      <c r="DY30">
        <v>0</v>
      </c>
      <c r="DZ30">
        <v>1.3420046</v>
      </c>
      <c r="EA30">
        <v>2.48698123248053</v>
      </c>
      <c r="EB30">
        <v>0.182933819165584</v>
      </c>
      <c r="EC30">
        <v>0</v>
      </c>
      <c r="ED30">
        <v>0</v>
      </c>
      <c r="EE30">
        <v>3</v>
      </c>
      <c r="EF30" t="s">
        <v>305</v>
      </c>
      <c r="EG30">
        <v>100</v>
      </c>
      <c r="EH30">
        <v>100</v>
      </c>
      <c r="EI30">
        <v>2.081</v>
      </c>
      <c r="EJ30">
        <v>0.3993</v>
      </c>
      <c r="EK30">
        <v>2.08044999999998</v>
      </c>
      <c r="EL30">
        <v>0</v>
      </c>
      <c r="EM30">
        <v>0</v>
      </c>
      <c r="EN30">
        <v>0</v>
      </c>
      <c r="EO30">
        <v>0.399309523809517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4.6</v>
      </c>
      <c r="EX30">
        <v>4.6</v>
      </c>
      <c r="EY30">
        <v>2</v>
      </c>
      <c r="EZ30">
        <v>469.53</v>
      </c>
      <c r="FA30">
        <v>559.78</v>
      </c>
      <c r="FB30">
        <v>33.1028</v>
      </c>
      <c r="FC30">
        <v>30.6413</v>
      </c>
      <c r="FD30">
        <v>29.9982</v>
      </c>
      <c r="FE30">
        <v>30.2408</v>
      </c>
      <c r="FF30">
        <v>30.2313</v>
      </c>
      <c r="FG30">
        <v>20.797</v>
      </c>
      <c r="FH30">
        <v>0</v>
      </c>
      <c r="FI30">
        <v>100</v>
      </c>
      <c r="FJ30">
        <v>-999.9</v>
      </c>
      <c r="FK30">
        <v>400</v>
      </c>
      <c r="FL30">
        <v>32.0579</v>
      </c>
      <c r="FM30">
        <v>101.669</v>
      </c>
      <c r="FN30">
        <v>100.794</v>
      </c>
    </row>
    <row r="31" spans="1:170">
      <c r="A31">
        <v>15</v>
      </c>
      <c r="B31">
        <v>1607455839</v>
      </c>
      <c r="C31">
        <v>2394.90000009537</v>
      </c>
      <c r="D31" t="s">
        <v>363</v>
      </c>
      <c r="E31" t="s">
        <v>364</v>
      </c>
      <c r="F31" t="s">
        <v>365</v>
      </c>
      <c r="G31" t="s">
        <v>323</v>
      </c>
      <c r="H31">
        <v>1607455831.25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288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366</v>
      </c>
      <c r="AQ31">
        <v>1147.02</v>
      </c>
      <c r="AR31">
        <v>1407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367</v>
      </c>
      <c r="BB31">
        <v>638.35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291</v>
      </c>
      <c r="BO31">
        <v>2</v>
      </c>
      <c r="BP31">
        <v>1607455831.25</v>
      </c>
      <c r="BQ31">
        <v>391.3822</v>
      </c>
      <c r="BR31">
        <v>399.944666666667</v>
      </c>
      <c r="BS31">
        <v>31.5174966666667</v>
      </c>
      <c r="BT31">
        <v>31.79393</v>
      </c>
      <c r="BU31">
        <v>389.407966666667</v>
      </c>
      <c r="BV31">
        <v>31.25359</v>
      </c>
      <c r="BW31">
        <v>500.008566666667</v>
      </c>
      <c r="BX31">
        <v>102.017233333333</v>
      </c>
      <c r="BY31">
        <v>0.09993267</v>
      </c>
      <c r="BZ31">
        <v>33.9513466666667</v>
      </c>
      <c r="CA31">
        <v>34.091</v>
      </c>
      <c r="CB31">
        <v>999.9</v>
      </c>
      <c r="CC31">
        <v>0</v>
      </c>
      <c r="CD31">
        <v>0</v>
      </c>
      <c r="CE31">
        <v>10009.7943333333</v>
      </c>
      <c r="CF31">
        <v>0</v>
      </c>
      <c r="CG31">
        <v>541.076066666667</v>
      </c>
      <c r="CH31">
        <v>1399.96533333333</v>
      </c>
      <c r="CI31">
        <v>0.8999985</v>
      </c>
      <c r="CJ31">
        <v>0.1000015</v>
      </c>
      <c r="CK31">
        <v>0</v>
      </c>
      <c r="CL31">
        <v>1150.406</v>
      </c>
      <c r="CM31">
        <v>4.99938</v>
      </c>
      <c r="CN31">
        <v>16278.5533333333</v>
      </c>
      <c r="CO31">
        <v>11164.0466666667</v>
      </c>
      <c r="CP31">
        <v>48.125</v>
      </c>
      <c r="CQ31">
        <v>49.7374</v>
      </c>
      <c r="CR31">
        <v>48.8372</v>
      </c>
      <c r="CS31">
        <v>49.562</v>
      </c>
      <c r="CT31">
        <v>50.187</v>
      </c>
      <c r="CU31">
        <v>1255.46766666667</v>
      </c>
      <c r="CV31">
        <v>139.498666666667</v>
      </c>
      <c r="CW31">
        <v>0</v>
      </c>
      <c r="CX31">
        <v>218.700000047684</v>
      </c>
      <c r="CY31">
        <v>0</v>
      </c>
      <c r="CZ31">
        <v>1147.02</v>
      </c>
      <c r="DA31">
        <v>-340.590768685428</v>
      </c>
      <c r="DB31">
        <v>-4688.38460813545</v>
      </c>
      <c r="DC31">
        <v>16231.564</v>
      </c>
      <c r="DD31">
        <v>15</v>
      </c>
      <c r="DE31">
        <v>1607455659</v>
      </c>
      <c r="DF31" t="s">
        <v>368</v>
      </c>
      <c r="DG31">
        <v>1607455659</v>
      </c>
      <c r="DH31">
        <v>1607455659</v>
      </c>
      <c r="DI31">
        <v>6</v>
      </c>
      <c r="DJ31">
        <v>-0.106</v>
      </c>
      <c r="DK31">
        <v>-0.135</v>
      </c>
      <c r="DL31">
        <v>1.974</v>
      </c>
      <c r="DM31">
        <v>0.264</v>
      </c>
      <c r="DN31">
        <v>400</v>
      </c>
      <c r="DO31">
        <v>26</v>
      </c>
      <c r="DP31">
        <v>0.34</v>
      </c>
      <c r="DQ31">
        <v>0.07</v>
      </c>
      <c r="DR31">
        <v>7.21223773878465</v>
      </c>
      <c r="DS31">
        <v>0.781443974870006</v>
      </c>
      <c r="DT31">
        <v>0.0604036571179489</v>
      </c>
      <c r="DU31">
        <v>0</v>
      </c>
      <c r="DV31">
        <v>-8.55240933333334</v>
      </c>
      <c r="DW31">
        <v>-1.17019034482756</v>
      </c>
      <c r="DX31">
        <v>0.0876831061620324</v>
      </c>
      <c r="DY31">
        <v>0</v>
      </c>
      <c r="DZ31">
        <v>-0.2817285</v>
      </c>
      <c r="EA31">
        <v>0.519253615127919</v>
      </c>
      <c r="EB31">
        <v>0.0443670975977695</v>
      </c>
      <c r="EC31">
        <v>0</v>
      </c>
      <c r="ED31">
        <v>0</v>
      </c>
      <c r="EE31">
        <v>3</v>
      </c>
      <c r="EF31" t="s">
        <v>305</v>
      </c>
      <c r="EG31">
        <v>100</v>
      </c>
      <c r="EH31">
        <v>100</v>
      </c>
      <c r="EI31">
        <v>1.975</v>
      </c>
      <c r="EJ31">
        <v>0.2639</v>
      </c>
      <c r="EK31">
        <v>1.97415000000007</v>
      </c>
      <c r="EL31">
        <v>0</v>
      </c>
      <c r="EM31">
        <v>0</v>
      </c>
      <c r="EN31">
        <v>0</v>
      </c>
      <c r="EO31">
        <v>0.263904999999998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</v>
      </c>
      <c r="EX31">
        <v>3</v>
      </c>
      <c r="EY31">
        <v>2</v>
      </c>
      <c r="EZ31">
        <v>491.579</v>
      </c>
      <c r="FA31">
        <v>569.585</v>
      </c>
      <c r="FB31">
        <v>32.6606</v>
      </c>
      <c r="FC31">
        <v>29.8902</v>
      </c>
      <c r="FD31">
        <v>30.0002</v>
      </c>
      <c r="FE31">
        <v>29.642</v>
      </c>
      <c r="FF31">
        <v>29.6753</v>
      </c>
      <c r="FG31">
        <v>20.9051</v>
      </c>
      <c r="FH31">
        <v>0</v>
      </c>
      <c r="FI31">
        <v>100</v>
      </c>
      <c r="FJ31">
        <v>-999.9</v>
      </c>
      <c r="FK31">
        <v>400</v>
      </c>
      <c r="FL31">
        <v>34.0143</v>
      </c>
      <c r="FM31">
        <v>101.761</v>
      </c>
      <c r="FN31">
        <v>100.854</v>
      </c>
    </row>
    <row r="32" spans="1:170">
      <c r="A32">
        <v>16</v>
      </c>
      <c r="B32">
        <v>1607455996</v>
      </c>
      <c r="C32">
        <v>2551.90000009537</v>
      </c>
      <c r="D32" t="s">
        <v>369</v>
      </c>
      <c r="E32" t="s">
        <v>370</v>
      </c>
      <c r="F32" t="s">
        <v>365</v>
      </c>
      <c r="G32" t="s">
        <v>323</v>
      </c>
      <c r="H32">
        <v>1607455988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288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371</v>
      </c>
      <c r="AQ32">
        <v>834.28076</v>
      </c>
      <c r="AR32">
        <v>1076.18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372</v>
      </c>
      <c r="BB32">
        <v>578.07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291</v>
      </c>
      <c r="BO32">
        <v>2</v>
      </c>
      <c r="BP32">
        <v>1607455988</v>
      </c>
      <c r="BQ32">
        <v>390.637419354839</v>
      </c>
      <c r="BR32">
        <v>400.06835483871</v>
      </c>
      <c r="BS32">
        <v>33.4030838709677</v>
      </c>
      <c r="BT32">
        <v>32.5111903225806</v>
      </c>
      <c r="BU32">
        <v>388.663290322581</v>
      </c>
      <c r="BV32">
        <v>33.1391838709677</v>
      </c>
      <c r="BW32">
        <v>499.997322580645</v>
      </c>
      <c r="BX32">
        <v>102.023451612903</v>
      </c>
      <c r="BY32">
        <v>0.100063067741935</v>
      </c>
      <c r="BZ32">
        <v>34.3089483870968</v>
      </c>
      <c r="CA32">
        <v>34.6042258064516</v>
      </c>
      <c r="CB32">
        <v>999.9</v>
      </c>
      <c r="CC32">
        <v>0</v>
      </c>
      <c r="CD32">
        <v>0</v>
      </c>
      <c r="CE32">
        <v>9980.90322580645</v>
      </c>
      <c r="CF32">
        <v>0</v>
      </c>
      <c r="CG32">
        <v>776.490032258064</v>
      </c>
      <c r="CH32">
        <v>1399.97774193548</v>
      </c>
      <c r="CI32">
        <v>0.899997838709677</v>
      </c>
      <c r="CJ32">
        <v>0.100002212903226</v>
      </c>
      <c r="CK32">
        <v>0</v>
      </c>
      <c r="CL32">
        <v>836.214612903226</v>
      </c>
      <c r="CM32">
        <v>4.99938</v>
      </c>
      <c r="CN32">
        <v>11805.0580645161</v>
      </c>
      <c r="CO32">
        <v>11164.1419354839</v>
      </c>
      <c r="CP32">
        <v>48.375</v>
      </c>
      <c r="CQ32">
        <v>50</v>
      </c>
      <c r="CR32">
        <v>48.9593548387097</v>
      </c>
      <c r="CS32">
        <v>49.933</v>
      </c>
      <c r="CT32">
        <v>50.375</v>
      </c>
      <c r="CU32">
        <v>1255.47677419355</v>
      </c>
      <c r="CV32">
        <v>139.500967741935</v>
      </c>
      <c r="CW32">
        <v>0</v>
      </c>
      <c r="CX32">
        <v>156.300000190735</v>
      </c>
      <c r="CY32">
        <v>0</v>
      </c>
      <c r="CZ32">
        <v>834.28076</v>
      </c>
      <c r="DA32">
        <v>-135.357615166792</v>
      </c>
      <c r="DB32">
        <v>-1846.14615096568</v>
      </c>
      <c r="DC32">
        <v>11778.652</v>
      </c>
      <c r="DD32">
        <v>15</v>
      </c>
      <c r="DE32">
        <v>1607455659</v>
      </c>
      <c r="DF32" t="s">
        <v>368</v>
      </c>
      <c r="DG32">
        <v>1607455659</v>
      </c>
      <c r="DH32">
        <v>1607455659</v>
      </c>
      <c r="DI32">
        <v>6</v>
      </c>
      <c r="DJ32">
        <v>-0.106</v>
      </c>
      <c r="DK32">
        <v>-0.135</v>
      </c>
      <c r="DL32">
        <v>1.974</v>
      </c>
      <c r="DM32">
        <v>0.264</v>
      </c>
      <c r="DN32">
        <v>400</v>
      </c>
      <c r="DO32">
        <v>26</v>
      </c>
      <c r="DP32">
        <v>0.34</v>
      </c>
      <c r="DQ32">
        <v>0.07</v>
      </c>
      <c r="DR32">
        <v>7.56512686117311</v>
      </c>
      <c r="DS32">
        <v>-0.561456000199655</v>
      </c>
      <c r="DT32">
        <v>0.0475517183576428</v>
      </c>
      <c r="DU32">
        <v>0</v>
      </c>
      <c r="DV32">
        <v>-9.43034366666667</v>
      </c>
      <c r="DW32">
        <v>-0.0353611568409536</v>
      </c>
      <c r="DX32">
        <v>0.027072378972344</v>
      </c>
      <c r="DY32">
        <v>1</v>
      </c>
      <c r="DZ32">
        <v>0.885566633333333</v>
      </c>
      <c r="EA32">
        <v>1.70793175528365</v>
      </c>
      <c r="EB32">
        <v>0.123799136251021</v>
      </c>
      <c r="EC32">
        <v>0</v>
      </c>
      <c r="ED32">
        <v>1</v>
      </c>
      <c r="EE32">
        <v>3</v>
      </c>
      <c r="EF32" t="s">
        <v>331</v>
      </c>
      <c r="EG32">
        <v>100</v>
      </c>
      <c r="EH32">
        <v>100</v>
      </c>
      <c r="EI32">
        <v>1.974</v>
      </c>
      <c r="EJ32">
        <v>0.2639</v>
      </c>
      <c r="EK32">
        <v>1.97415000000007</v>
      </c>
      <c r="EL32">
        <v>0</v>
      </c>
      <c r="EM32">
        <v>0</v>
      </c>
      <c r="EN32">
        <v>0</v>
      </c>
      <c r="EO32">
        <v>0.263904999999998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5.6</v>
      </c>
      <c r="EX32">
        <v>5.6</v>
      </c>
      <c r="EY32">
        <v>2</v>
      </c>
      <c r="EZ32">
        <v>485.956</v>
      </c>
      <c r="FA32">
        <v>567.171</v>
      </c>
      <c r="FB32">
        <v>32.8616</v>
      </c>
      <c r="FC32">
        <v>30.2259</v>
      </c>
      <c r="FD32">
        <v>30.0017</v>
      </c>
      <c r="FE32">
        <v>29.8676</v>
      </c>
      <c r="FF32">
        <v>29.9018</v>
      </c>
      <c r="FG32">
        <v>20.9242</v>
      </c>
      <c r="FH32">
        <v>0</v>
      </c>
      <c r="FI32">
        <v>100</v>
      </c>
      <c r="FJ32">
        <v>-999.9</v>
      </c>
      <c r="FK32">
        <v>400</v>
      </c>
      <c r="FL32">
        <v>38.5638</v>
      </c>
      <c r="FM32">
        <v>101.664</v>
      </c>
      <c r="FN32">
        <v>100.769</v>
      </c>
    </row>
    <row r="33" spans="1:170">
      <c r="A33">
        <v>17</v>
      </c>
      <c r="B33">
        <v>1607456177.5</v>
      </c>
      <c r="C33">
        <v>2733.40000009537</v>
      </c>
      <c r="D33" t="s">
        <v>373</v>
      </c>
      <c r="E33" t="s">
        <v>374</v>
      </c>
      <c r="F33" t="s">
        <v>375</v>
      </c>
      <c r="G33" t="s">
        <v>345</v>
      </c>
      <c r="H33">
        <v>1607456169.75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9</v>
      </c>
      <c r="AF33">
        <v>2</v>
      </c>
      <c r="AG33">
        <f>IF(AE33*$H$13&gt;=AI33,1.0,(AI33/(AI33-AE33*$H$13)))</f>
        <v>0</v>
      </c>
      <c r="AH33">
        <f>(AG33-1)*100</f>
        <v>0</v>
      </c>
      <c r="AI33">
        <f>MAX(0,($B$13+$C$13*CE33)/(1+$D$13*CE33)*BX33/(BZ33+273)*$E$13)</f>
        <v>0</v>
      </c>
      <c r="AJ33" t="s">
        <v>288</v>
      </c>
      <c r="AK33">
        <v>715.476923076923</v>
      </c>
      <c r="AL33">
        <v>3262.08</v>
      </c>
      <c r="AM33">
        <f>AL33-AK33</f>
        <v>0</v>
      </c>
      <c r="AN33">
        <f>AM33/AL33</f>
        <v>0</v>
      </c>
      <c r="AO33">
        <v>-0.577747479816223</v>
      </c>
      <c r="AP33" t="s">
        <v>376</v>
      </c>
      <c r="AQ33">
        <v>891.677653846154</v>
      </c>
      <c r="AR33">
        <v>1179.96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377</v>
      </c>
      <c r="BB33">
        <v>707.86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$B$11*CF33+$C$11*CG33+$F$11*CH33*(1-CK33)</f>
        <v>0</v>
      </c>
      <c r="BI33">
        <f>BH33*BJ33</f>
        <v>0</v>
      </c>
      <c r="BJ33">
        <f>($B$11*$D$9+$C$11*$D$9+$F$11*((CU33+CM33)/MAX(CU33+CM33+CV33, 0.1)*$I$9+CV33/MAX(CU33+CM33+CV33, 0.1)*$J$9))/($B$11+$C$11+$F$11)</f>
        <v>0</v>
      </c>
      <c r="BK33">
        <f>($B$11*$K$9+$C$11*$K$9+$F$11*((CU33+CM33)/MAX(CU33+CM33+CV33, 0.1)*$P$9+CV33/MAX(CU33+CM33+CV33, 0.1)*$Q$9))/($B$11+$C$11+$F$11)</f>
        <v>0</v>
      </c>
      <c r="BL33">
        <v>6</v>
      </c>
      <c r="BM33">
        <v>0.5</v>
      </c>
      <c r="BN33" t="s">
        <v>291</v>
      </c>
      <c r="BO33">
        <v>2</v>
      </c>
      <c r="BP33">
        <v>1607456169.75</v>
      </c>
      <c r="BQ33">
        <v>386.170233333333</v>
      </c>
      <c r="BR33">
        <v>399.984766666667</v>
      </c>
      <c r="BS33">
        <v>31.8753966666667</v>
      </c>
      <c r="BT33">
        <v>30.25692</v>
      </c>
      <c r="BU33">
        <v>384.196066666667</v>
      </c>
      <c r="BV33">
        <v>31.6114966666667</v>
      </c>
      <c r="BW33">
        <v>500.008733333333</v>
      </c>
      <c r="BX33">
        <v>102.012966666667</v>
      </c>
      <c r="BY33">
        <v>0.09989622</v>
      </c>
      <c r="BZ33">
        <v>34.30698</v>
      </c>
      <c r="CA33">
        <v>34.4386833333333</v>
      </c>
      <c r="CB33">
        <v>999.9</v>
      </c>
      <c r="CC33">
        <v>0</v>
      </c>
      <c r="CD33">
        <v>0</v>
      </c>
      <c r="CE33">
        <v>10016.3786666667</v>
      </c>
      <c r="CF33">
        <v>0</v>
      </c>
      <c r="CG33">
        <v>546.546433333333</v>
      </c>
      <c r="CH33">
        <v>1400.00866666667</v>
      </c>
      <c r="CI33">
        <v>0.8999957</v>
      </c>
      <c r="CJ33">
        <v>0.10000421</v>
      </c>
      <c r="CK33">
        <v>0</v>
      </c>
      <c r="CL33">
        <v>891.6239</v>
      </c>
      <c r="CM33">
        <v>4.99938</v>
      </c>
      <c r="CN33">
        <v>12537.98</v>
      </c>
      <c r="CO33">
        <v>11164.39</v>
      </c>
      <c r="CP33">
        <v>48.6975</v>
      </c>
      <c r="CQ33">
        <v>50.437</v>
      </c>
      <c r="CR33">
        <v>49.4287333333333</v>
      </c>
      <c r="CS33">
        <v>50.375</v>
      </c>
      <c r="CT33">
        <v>50.75</v>
      </c>
      <c r="CU33">
        <v>1255.50233333333</v>
      </c>
      <c r="CV33">
        <v>139.506333333333</v>
      </c>
      <c r="CW33">
        <v>0</v>
      </c>
      <c r="CX33">
        <v>180.399999856949</v>
      </c>
      <c r="CY33">
        <v>0</v>
      </c>
      <c r="CZ33">
        <v>891.677653846154</v>
      </c>
      <c r="DA33">
        <v>-175.794153862612</v>
      </c>
      <c r="DB33">
        <v>-2416.69059859007</v>
      </c>
      <c r="DC33">
        <v>12538.5461538462</v>
      </c>
      <c r="DD33">
        <v>15</v>
      </c>
      <c r="DE33">
        <v>1607455659</v>
      </c>
      <c r="DF33" t="s">
        <v>368</v>
      </c>
      <c r="DG33">
        <v>1607455659</v>
      </c>
      <c r="DH33">
        <v>1607455659</v>
      </c>
      <c r="DI33">
        <v>6</v>
      </c>
      <c r="DJ33">
        <v>-0.106</v>
      </c>
      <c r="DK33">
        <v>-0.135</v>
      </c>
      <c r="DL33">
        <v>1.974</v>
      </c>
      <c r="DM33">
        <v>0.264</v>
      </c>
      <c r="DN33">
        <v>400</v>
      </c>
      <c r="DO33">
        <v>26</v>
      </c>
      <c r="DP33">
        <v>0.34</v>
      </c>
      <c r="DQ33">
        <v>0.07</v>
      </c>
      <c r="DR33">
        <v>10.9811548209069</v>
      </c>
      <c r="DS33">
        <v>-0.491989559061393</v>
      </c>
      <c r="DT33">
        <v>0.0423635346372686</v>
      </c>
      <c r="DU33">
        <v>1</v>
      </c>
      <c r="DV33">
        <v>-13.8144733333333</v>
      </c>
      <c r="DW33">
        <v>0.339107452725278</v>
      </c>
      <c r="DX33">
        <v>0.0340320136864621</v>
      </c>
      <c r="DY33">
        <v>0</v>
      </c>
      <c r="DZ33">
        <v>1.61848366666667</v>
      </c>
      <c r="EA33">
        <v>0.491442313681868</v>
      </c>
      <c r="EB33">
        <v>0.0358871856873112</v>
      </c>
      <c r="EC33">
        <v>0</v>
      </c>
      <c r="ED33">
        <v>1</v>
      </c>
      <c r="EE33">
        <v>3</v>
      </c>
      <c r="EF33" t="s">
        <v>331</v>
      </c>
      <c r="EG33">
        <v>100</v>
      </c>
      <c r="EH33">
        <v>100</v>
      </c>
      <c r="EI33">
        <v>1.974</v>
      </c>
      <c r="EJ33">
        <v>0.2639</v>
      </c>
      <c r="EK33">
        <v>1.97415000000007</v>
      </c>
      <c r="EL33">
        <v>0</v>
      </c>
      <c r="EM33">
        <v>0</v>
      </c>
      <c r="EN33">
        <v>0</v>
      </c>
      <c r="EO33">
        <v>0.263904999999998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8.6</v>
      </c>
      <c r="EX33">
        <v>8.6</v>
      </c>
      <c r="EY33">
        <v>2</v>
      </c>
      <c r="EZ33">
        <v>472.504</v>
      </c>
      <c r="FA33">
        <v>561.356</v>
      </c>
      <c r="FB33">
        <v>33.1128</v>
      </c>
      <c r="FC33">
        <v>30.8865</v>
      </c>
      <c r="FD33">
        <v>30.0003</v>
      </c>
      <c r="FE33">
        <v>30.3882</v>
      </c>
      <c r="FF33">
        <v>30.3912</v>
      </c>
      <c r="FG33">
        <v>20.9007</v>
      </c>
      <c r="FH33">
        <v>0</v>
      </c>
      <c r="FI33">
        <v>100</v>
      </c>
      <c r="FJ33">
        <v>-999.9</v>
      </c>
      <c r="FK33">
        <v>400</v>
      </c>
      <c r="FL33">
        <v>33.2451</v>
      </c>
      <c r="FM33">
        <v>101.57</v>
      </c>
      <c r="FN33">
        <v>100.699</v>
      </c>
    </row>
    <row r="34" spans="1:170">
      <c r="A34">
        <v>18</v>
      </c>
      <c r="B34">
        <v>1607456323.5</v>
      </c>
      <c r="C34">
        <v>2879.40000009537</v>
      </c>
      <c r="D34" t="s">
        <v>378</v>
      </c>
      <c r="E34" t="s">
        <v>379</v>
      </c>
      <c r="F34" t="s">
        <v>375</v>
      </c>
      <c r="G34" t="s">
        <v>345</v>
      </c>
      <c r="H34">
        <v>1607456315.75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6</v>
      </c>
      <c r="AF34">
        <v>1</v>
      </c>
      <c r="AG34">
        <f>IF(AE34*$H$13&gt;=AI34,1.0,(AI34/(AI34-AE34*$H$13)))</f>
        <v>0</v>
      </c>
      <c r="AH34">
        <f>(AG34-1)*100</f>
        <v>0</v>
      </c>
      <c r="AI34">
        <f>MAX(0,($B$13+$C$13*CE34)/(1+$D$13*CE34)*BX34/(BZ34+273)*$E$13)</f>
        <v>0</v>
      </c>
      <c r="AJ34" t="s">
        <v>288</v>
      </c>
      <c r="AK34">
        <v>715.476923076923</v>
      </c>
      <c r="AL34">
        <v>3262.08</v>
      </c>
      <c r="AM34">
        <f>AL34-AK34</f>
        <v>0</v>
      </c>
      <c r="AN34">
        <f>AM34/AL34</f>
        <v>0</v>
      </c>
      <c r="AO34">
        <v>-0.577747479816223</v>
      </c>
      <c r="AP34" t="s">
        <v>380</v>
      </c>
      <c r="AQ34">
        <v>921.342730769231</v>
      </c>
      <c r="AR34">
        <v>1244.09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381</v>
      </c>
      <c r="BB34">
        <v>683.87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$B$11*CF34+$C$11*CG34+$F$11*CH34*(1-CK34)</f>
        <v>0</v>
      </c>
      <c r="BI34">
        <f>BH34*BJ34</f>
        <v>0</v>
      </c>
      <c r="BJ34">
        <f>($B$11*$D$9+$C$11*$D$9+$F$11*((CU34+CM34)/MAX(CU34+CM34+CV34, 0.1)*$I$9+CV34/MAX(CU34+CM34+CV34, 0.1)*$J$9))/($B$11+$C$11+$F$11)</f>
        <v>0</v>
      </c>
      <c r="BK34">
        <f>($B$11*$K$9+$C$11*$K$9+$F$11*((CU34+CM34)/MAX(CU34+CM34+CV34, 0.1)*$P$9+CV34/MAX(CU34+CM34+CV34, 0.1)*$Q$9))/($B$11+$C$11+$F$11)</f>
        <v>0</v>
      </c>
      <c r="BL34">
        <v>6</v>
      </c>
      <c r="BM34">
        <v>0.5</v>
      </c>
      <c r="BN34" t="s">
        <v>291</v>
      </c>
      <c r="BO34">
        <v>2</v>
      </c>
      <c r="BP34">
        <v>1607456315.75</v>
      </c>
      <c r="BQ34">
        <v>383.653266666667</v>
      </c>
      <c r="BR34">
        <v>399.963866666667</v>
      </c>
      <c r="BS34">
        <v>31.24669</v>
      </c>
      <c r="BT34">
        <v>28.66054</v>
      </c>
      <c r="BU34">
        <v>381.592266666667</v>
      </c>
      <c r="BV34">
        <v>30.98269</v>
      </c>
      <c r="BW34">
        <v>500.003033333333</v>
      </c>
      <c r="BX34">
        <v>102.0212</v>
      </c>
      <c r="BY34">
        <v>0.100004726666667</v>
      </c>
      <c r="BZ34">
        <v>33.7557866666667</v>
      </c>
      <c r="CA34">
        <v>33.45212</v>
      </c>
      <c r="CB34">
        <v>999.9</v>
      </c>
      <c r="CC34">
        <v>0</v>
      </c>
      <c r="CD34">
        <v>0</v>
      </c>
      <c r="CE34">
        <v>10006.754</v>
      </c>
      <c r="CF34">
        <v>0</v>
      </c>
      <c r="CG34">
        <v>837.0023</v>
      </c>
      <c r="CH34">
        <v>1399.97733333333</v>
      </c>
      <c r="CI34">
        <v>0.900003</v>
      </c>
      <c r="CJ34">
        <v>0.0999967333333333</v>
      </c>
      <c r="CK34">
        <v>0</v>
      </c>
      <c r="CL34">
        <v>921.930266666667</v>
      </c>
      <c r="CM34">
        <v>4.99938</v>
      </c>
      <c r="CN34">
        <v>13412.5666666667</v>
      </c>
      <c r="CO34">
        <v>11164.1566666667</v>
      </c>
      <c r="CP34">
        <v>48.5062</v>
      </c>
      <c r="CQ34">
        <v>50.1849333333333</v>
      </c>
      <c r="CR34">
        <v>49.312</v>
      </c>
      <c r="CS34">
        <v>49.9853</v>
      </c>
      <c r="CT34">
        <v>50.5062</v>
      </c>
      <c r="CU34">
        <v>1255.48533333333</v>
      </c>
      <c r="CV34">
        <v>139.492</v>
      </c>
      <c r="CW34">
        <v>0</v>
      </c>
      <c r="CX34">
        <v>145.200000047684</v>
      </c>
      <c r="CY34">
        <v>0</v>
      </c>
      <c r="CZ34">
        <v>921.342730769231</v>
      </c>
      <c r="DA34">
        <v>-120.257743581725</v>
      </c>
      <c r="DB34">
        <v>-1642.06495722345</v>
      </c>
      <c r="DC34">
        <v>13404.4846153846</v>
      </c>
      <c r="DD34">
        <v>15</v>
      </c>
      <c r="DE34">
        <v>1607456354</v>
      </c>
      <c r="DF34" t="s">
        <v>382</v>
      </c>
      <c r="DG34">
        <v>1607456344</v>
      </c>
      <c r="DH34">
        <v>1607455659</v>
      </c>
      <c r="DI34">
        <v>7</v>
      </c>
      <c r="DJ34">
        <v>0.086</v>
      </c>
      <c r="DK34">
        <v>-0.135</v>
      </c>
      <c r="DL34">
        <v>2.061</v>
      </c>
      <c r="DM34">
        <v>0.264</v>
      </c>
      <c r="DN34">
        <v>400</v>
      </c>
      <c r="DO34">
        <v>26</v>
      </c>
      <c r="DP34">
        <v>0.08</v>
      </c>
      <c r="DQ34">
        <v>0.07</v>
      </c>
      <c r="DR34">
        <v>12.8076928908467</v>
      </c>
      <c r="DS34">
        <v>0.281130012522762</v>
      </c>
      <c r="DT34">
        <v>0.0314519341598739</v>
      </c>
      <c r="DU34">
        <v>1</v>
      </c>
      <c r="DV34">
        <v>-16.3974166666667</v>
      </c>
      <c r="DW34">
        <v>-0.159417130144601</v>
      </c>
      <c r="DX34">
        <v>0.04073337765955</v>
      </c>
      <c r="DY34">
        <v>1</v>
      </c>
      <c r="DZ34">
        <v>2.58605333333333</v>
      </c>
      <c r="EA34">
        <v>-0.239456996662963</v>
      </c>
      <c r="EB34">
        <v>0.0363960494498449</v>
      </c>
      <c r="EC34">
        <v>0</v>
      </c>
      <c r="ED34">
        <v>2</v>
      </c>
      <c r="EE34">
        <v>3</v>
      </c>
      <c r="EF34" t="s">
        <v>293</v>
      </c>
      <c r="EG34">
        <v>100</v>
      </c>
      <c r="EH34">
        <v>100</v>
      </c>
      <c r="EI34">
        <v>2.061</v>
      </c>
      <c r="EJ34">
        <v>0.264</v>
      </c>
      <c r="EK34">
        <v>1.97415000000007</v>
      </c>
      <c r="EL34">
        <v>0</v>
      </c>
      <c r="EM34">
        <v>0</v>
      </c>
      <c r="EN34">
        <v>0</v>
      </c>
      <c r="EO34">
        <v>0.263904999999998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11.1</v>
      </c>
      <c r="EX34">
        <v>11.1</v>
      </c>
      <c r="EY34">
        <v>2</v>
      </c>
      <c r="EZ34">
        <v>475.41</v>
      </c>
      <c r="FA34">
        <v>560.128</v>
      </c>
      <c r="FB34">
        <v>32.7836</v>
      </c>
      <c r="FC34">
        <v>30.7418</v>
      </c>
      <c r="FD34">
        <v>29.9987</v>
      </c>
      <c r="FE34">
        <v>30.304</v>
      </c>
      <c r="FF34">
        <v>30.2974</v>
      </c>
      <c r="FG34">
        <v>20.893</v>
      </c>
      <c r="FH34">
        <v>0</v>
      </c>
      <c r="FI34">
        <v>100</v>
      </c>
      <c r="FJ34">
        <v>-999.9</v>
      </c>
      <c r="FK34">
        <v>400</v>
      </c>
      <c r="FL34">
        <v>31.7184</v>
      </c>
      <c r="FM34">
        <v>101.622</v>
      </c>
      <c r="FN34">
        <v>100.759</v>
      </c>
    </row>
    <row r="35" spans="1:170">
      <c r="A35">
        <v>19</v>
      </c>
      <c r="B35">
        <v>1607456480</v>
      </c>
      <c r="C35">
        <v>3035.90000009537</v>
      </c>
      <c r="D35" t="s">
        <v>383</v>
      </c>
      <c r="E35" t="s">
        <v>384</v>
      </c>
      <c r="F35" t="s">
        <v>385</v>
      </c>
      <c r="G35" t="s">
        <v>313</v>
      </c>
      <c r="H35">
        <v>1607456472.25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MAX(0,($B$13+$C$13*CE35)/(1+$D$13*CE35)*BX35/(BZ35+273)*$E$13)</f>
        <v>0</v>
      </c>
      <c r="AJ35" t="s">
        <v>288</v>
      </c>
      <c r="AK35">
        <v>715.476923076923</v>
      </c>
      <c r="AL35">
        <v>3262.08</v>
      </c>
      <c r="AM35">
        <f>AL35-AK35</f>
        <v>0</v>
      </c>
      <c r="AN35">
        <f>AM35/AL35</f>
        <v>0</v>
      </c>
      <c r="AO35">
        <v>-0.577747479816223</v>
      </c>
      <c r="AP35" t="s">
        <v>386</v>
      </c>
      <c r="AQ35">
        <v>1010.94688461538</v>
      </c>
      <c r="AR35">
        <v>1314.5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387</v>
      </c>
      <c r="BB35">
        <v>699.05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$B$11*CF35+$C$11*CG35+$F$11*CH35*(1-CK35)</f>
        <v>0</v>
      </c>
      <c r="BI35">
        <f>BH35*BJ35</f>
        <v>0</v>
      </c>
      <c r="BJ35">
        <f>($B$11*$D$9+$C$11*$D$9+$F$11*((CU35+CM35)/MAX(CU35+CM35+CV35, 0.1)*$I$9+CV35/MAX(CU35+CM35+CV35, 0.1)*$J$9))/($B$11+$C$11+$F$11)</f>
        <v>0</v>
      </c>
      <c r="BK35">
        <f>($B$11*$K$9+$C$11*$K$9+$F$11*((CU35+CM35)/MAX(CU35+CM35+CV35, 0.1)*$P$9+CV35/MAX(CU35+CM35+CV35, 0.1)*$Q$9))/($B$11+$C$11+$F$11)</f>
        <v>0</v>
      </c>
      <c r="BL35">
        <v>6</v>
      </c>
      <c r="BM35">
        <v>0.5</v>
      </c>
      <c r="BN35" t="s">
        <v>291</v>
      </c>
      <c r="BO35">
        <v>2</v>
      </c>
      <c r="BP35">
        <v>1607456472.25</v>
      </c>
      <c r="BQ35">
        <v>385.135433333333</v>
      </c>
      <c r="BR35">
        <v>400.064833333333</v>
      </c>
      <c r="BS35">
        <v>32.1788533333333</v>
      </c>
      <c r="BT35">
        <v>30.5841633333333</v>
      </c>
      <c r="BU35">
        <v>383.1429</v>
      </c>
      <c r="BV35">
        <v>31.7689833333333</v>
      </c>
      <c r="BW35">
        <v>499.975933333333</v>
      </c>
      <c r="BX35">
        <v>102.011133333333</v>
      </c>
      <c r="BY35">
        <v>0.0999254233333333</v>
      </c>
      <c r="BZ35">
        <v>34.0277933333333</v>
      </c>
      <c r="CA35">
        <v>33.8931966666667</v>
      </c>
      <c r="CB35">
        <v>999.9</v>
      </c>
      <c r="CC35">
        <v>0</v>
      </c>
      <c r="CD35">
        <v>0</v>
      </c>
      <c r="CE35">
        <v>9999.83933333333</v>
      </c>
      <c r="CF35">
        <v>0</v>
      </c>
      <c r="CG35">
        <v>737.822133333333</v>
      </c>
      <c r="CH35">
        <v>1399.97333333333</v>
      </c>
      <c r="CI35">
        <v>0.900002766666667</v>
      </c>
      <c r="CJ35">
        <v>0.0999972866666667</v>
      </c>
      <c r="CK35">
        <v>0</v>
      </c>
      <c r="CL35">
        <v>1011.917</v>
      </c>
      <c r="CM35">
        <v>4.99938</v>
      </c>
      <c r="CN35">
        <v>14298.4966666667</v>
      </c>
      <c r="CO35">
        <v>11164.1233333333</v>
      </c>
      <c r="CP35">
        <v>48.5</v>
      </c>
      <c r="CQ35">
        <v>50.125</v>
      </c>
      <c r="CR35">
        <v>49.2248</v>
      </c>
      <c r="CS35">
        <v>50</v>
      </c>
      <c r="CT35">
        <v>50.5496</v>
      </c>
      <c r="CU35">
        <v>1255.48166666667</v>
      </c>
      <c r="CV35">
        <v>139.493333333333</v>
      </c>
      <c r="CW35">
        <v>0</v>
      </c>
      <c r="CX35">
        <v>155.700000047684</v>
      </c>
      <c r="CY35">
        <v>0</v>
      </c>
      <c r="CZ35">
        <v>1010.94688461538</v>
      </c>
      <c r="DA35">
        <v>-201.432717931104</v>
      </c>
      <c r="DB35">
        <v>-2790.32820508713</v>
      </c>
      <c r="DC35">
        <v>14284.6192307692</v>
      </c>
      <c r="DD35">
        <v>15</v>
      </c>
      <c r="DE35">
        <v>1607456402</v>
      </c>
      <c r="DF35" t="s">
        <v>388</v>
      </c>
      <c r="DG35">
        <v>1607456393</v>
      </c>
      <c r="DH35">
        <v>1607456402</v>
      </c>
      <c r="DI35">
        <v>8</v>
      </c>
      <c r="DJ35">
        <v>-0.068</v>
      </c>
      <c r="DK35">
        <v>0.146</v>
      </c>
      <c r="DL35">
        <v>1.992</v>
      </c>
      <c r="DM35">
        <v>0.41</v>
      </c>
      <c r="DN35">
        <v>400</v>
      </c>
      <c r="DO35">
        <v>31</v>
      </c>
      <c r="DP35">
        <v>0.84</v>
      </c>
      <c r="DQ35">
        <v>0.04</v>
      </c>
      <c r="DR35">
        <v>11.8939517444653</v>
      </c>
      <c r="DS35">
        <v>0.834690861154011</v>
      </c>
      <c r="DT35">
        <v>0.0641843266783478</v>
      </c>
      <c r="DU35">
        <v>0</v>
      </c>
      <c r="DV35">
        <v>-14.9077</v>
      </c>
      <c r="DW35">
        <v>-2.29327341490543</v>
      </c>
      <c r="DX35">
        <v>0.174221058811308</v>
      </c>
      <c r="DY35">
        <v>0</v>
      </c>
      <c r="DZ35">
        <v>1.5653008</v>
      </c>
      <c r="EA35">
        <v>3.50663241824249</v>
      </c>
      <c r="EB35">
        <v>0.275337176546067</v>
      </c>
      <c r="EC35">
        <v>0</v>
      </c>
      <c r="ED35">
        <v>0</v>
      </c>
      <c r="EE35">
        <v>3</v>
      </c>
      <c r="EF35" t="s">
        <v>305</v>
      </c>
      <c r="EG35">
        <v>100</v>
      </c>
      <c r="EH35">
        <v>100</v>
      </c>
      <c r="EI35">
        <v>1.992</v>
      </c>
      <c r="EJ35">
        <v>0.4099</v>
      </c>
      <c r="EK35">
        <v>1.99244999999996</v>
      </c>
      <c r="EL35">
        <v>0</v>
      </c>
      <c r="EM35">
        <v>0</v>
      </c>
      <c r="EN35">
        <v>0</v>
      </c>
      <c r="EO35">
        <v>0.409859999999991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1.4</v>
      </c>
      <c r="EX35">
        <v>1.3</v>
      </c>
      <c r="EY35">
        <v>2</v>
      </c>
      <c r="EZ35">
        <v>495.552</v>
      </c>
      <c r="FA35">
        <v>564.473</v>
      </c>
      <c r="FB35">
        <v>32.8532</v>
      </c>
      <c r="FC35">
        <v>30.4557</v>
      </c>
      <c r="FD35">
        <v>30</v>
      </c>
      <c r="FE35">
        <v>30.1247</v>
      </c>
      <c r="FF35">
        <v>30.141</v>
      </c>
      <c r="FG35">
        <v>20.9281</v>
      </c>
      <c r="FH35">
        <v>0</v>
      </c>
      <c r="FI35">
        <v>100</v>
      </c>
      <c r="FJ35">
        <v>-999.9</v>
      </c>
      <c r="FK35">
        <v>400</v>
      </c>
      <c r="FL35">
        <v>31.7184</v>
      </c>
      <c r="FM35">
        <v>101.667</v>
      </c>
      <c r="FN35">
        <v>100.791</v>
      </c>
    </row>
    <row r="36" spans="1:170">
      <c r="A36">
        <v>20</v>
      </c>
      <c r="B36">
        <v>1607456575</v>
      </c>
      <c r="C36">
        <v>3130.90000009537</v>
      </c>
      <c r="D36" t="s">
        <v>389</v>
      </c>
      <c r="E36" t="s">
        <v>390</v>
      </c>
      <c r="F36" t="s">
        <v>385</v>
      </c>
      <c r="G36" t="s">
        <v>313</v>
      </c>
      <c r="H36">
        <v>1607456567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MAX(0,($B$13+$C$13*CE36)/(1+$D$13*CE36)*BX36/(BZ36+273)*$E$13)</f>
        <v>0</v>
      </c>
      <c r="AJ36" t="s">
        <v>288</v>
      </c>
      <c r="AK36">
        <v>715.476923076923</v>
      </c>
      <c r="AL36">
        <v>3262.08</v>
      </c>
      <c r="AM36">
        <f>AL36-AK36</f>
        <v>0</v>
      </c>
      <c r="AN36">
        <f>AM36/AL36</f>
        <v>0</v>
      </c>
      <c r="AO36">
        <v>-0.577747479816223</v>
      </c>
      <c r="AP36" t="s">
        <v>391</v>
      </c>
      <c r="AQ36">
        <v>970.971115384615</v>
      </c>
      <c r="AR36">
        <v>1147.34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392</v>
      </c>
      <c r="BB36">
        <v>753.03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$B$11*CF36+$C$11*CG36+$F$11*CH36*(1-CK36)</f>
        <v>0</v>
      </c>
      <c r="BI36">
        <f>BH36*BJ36</f>
        <v>0</v>
      </c>
      <c r="BJ36">
        <f>($B$11*$D$9+$C$11*$D$9+$F$11*((CU36+CM36)/MAX(CU36+CM36+CV36, 0.1)*$I$9+CV36/MAX(CU36+CM36+CV36, 0.1)*$J$9))/($B$11+$C$11+$F$11)</f>
        <v>0</v>
      </c>
      <c r="BK36">
        <f>($B$11*$K$9+$C$11*$K$9+$F$11*((CU36+CM36)/MAX(CU36+CM36+CV36, 0.1)*$P$9+CV36/MAX(CU36+CM36+CV36, 0.1)*$Q$9))/($B$11+$C$11+$F$11)</f>
        <v>0</v>
      </c>
      <c r="BL36">
        <v>6</v>
      </c>
      <c r="BM36">
        <v>0.5</v>
      </c>
      <c r="BN36" t="s">
        <v>291</v>
      </c>
      <c r="BO36">
        <v>2</v>
      </c>
      <c r="BP36">
        <v>1607456567</v>
      </c>
      <c r="BQ36">
        <v>388.859741935484</v>
      </c>
      <c r="BR36">
        <v>399.999193548387</v>
      </c>
      <c r="BS36">
        <v>30.9188903225806</v>
      </c>
      <c r="BT36">
        <v>29.9119161290323</v>
      </c>
      <c r="BU36">
        <v>386.867225806452</v>
      </c>
      <c r="BV36">
        <v>30.509035483871</v>
      </c>
      <c r="BW36">
        <v>500.004193548387</v>
      </c>
      <c r="BX36">
        <v>102.012225806452</v>
      </c>
      <c r="BY36">
        <v>0.0999604548387097</v>
      </c>
      <c r="BZ36">
        <v>34.1479483870968</v>
      </c>
      <c r="CA36">
        <v>33.9404451612903</v>
      </c>
      <c r="CB36">
        <v>999.9</v>
      </c>
      <c r="CC36">
        <v>0</v>
      </c>
      <c r="CD36">
        <v>0</v>
      </c>
      <c r="CE36">
        <v>10004.6032258065</v>
      </c>
      <c r="CF36">
        <v>0</v>
      </c>
      <c r="CG36">
        <v>340.61135483871</v>
      </c>
      <c r="CH36">
        <v>1399.95774193548</v>
      </c>
      <c r="CI36">
        <v>0.899999612903226</v>
      </c>
      <c r="CJ36">
        <v>0.100000387096774</v>
      </c>
      <c r="CK36">
        <v>0</v>
      </c>
      <c r="CL36">
        <v>976.498677419355</v>
      </c>
      <c r="CM36">
        <v>4.99938</v>
      </c>
      <c r="CN36">
        <v>14050.3387096774</v>
      </c>
      <c r="CO36">
        <v>11163.9935483871</v>
      </c>
      <c r="CP36">
        <v>48.625</v>
      </c>
      <c r="CQ36">
        <v>50</v>
      </c>
      <c r="CR36">
        <v>49.25</v>
      </c>
      <c r="CS36">
        <v>50.026</v>
      </c>
      <c r="CT36">
        <v>50.566064516129</v>
      </c>
      <c r="CU36">
        <v>1255.46193548387</v>
      </c>
      <c r="CV36">
        <v>139.496451612903</v>
      </c>
      <c r="CW36">
        <v>0</v>
      </c>
      <c r="CX36">
        <v>94.3999998569489</v>
      </c>
      <c r="CY36">
        <v>0</v>
      </c>
      <c r="CZ36">
        <v>970.971115384615</v>
      </c>
      <c r="DA36">
        <v>-435.893299219675</v>
      </c>
      <c r="DB36">
        <v>-6105.11453081105</v>
      </c>
      <c r="DC36">
        <v>13973.3615384615</v>
      </c>
      <c r="DD36">
        <v>15</v>
      </c>
      <c r="DE36">
        <v>1607456402</v>
      </c>
      <c r="DF36" t="s">
        <v>388</v>
      </c>
      <c r="DG36">
        <v>1607456393</v>
      </c>
      <c r="DH36">
        <v>1607456402</v>
      </c>
      <c r="DI36">
        <v>8</v>
      </c>
      <c r="DJ36">
        <v>-0.068</v>
      </c>
      <c r="DK36">
        <v>0.146</v>
      </c>
      <c r="DL36">
        <v>1.992</v>
      </c>
      <c r="DM36">
        <v>0.41</v>
      </c>
      <c r="DN36">
        <v>400</v>
      </c>
      <c r="DO36">
        <v>31</v>
      </c>
      <c r="DP36">
        <v>0.84</v>
      </c>
      <c r="DQ36">
        <v>0.04</v>
      </c>
      <c r="DR36">
        <v>8.89141258802567</v>
      </c>
      <c r="DS36">
        <v>3.26261182366947</v>
      </c>
      <c r="DT36">
        <v>0.246724454880116</v>
      </c>
      <c r="DU36">
        <v>0</v>
      </c>
      <c r="DV36">
        <v>-11.12227</v>
      </c>
      <c r="DW36">
        <v>-5.01078620689652</v>
      </c>
      <c r="DX36">
        <v>0.36477228344087</v>
      </c>
      <c r="DY36">
        <v>0</v>
      </c>
      <c r="DZ36">
        <v>0.994615766666667</v>
      </c>
      <c r="EA36">
        <v>3.42891313014461</v>
      </c>
      <c r="EB36">
        <v>0.248814715438977</v>
      </c>
      <c r="EC36">
        <v>0</v>
      </c>
      <c r="ED36">
        <v>0</v>
      </c>
      <c r="EE36">
        <v>3</v>
      </c>
      <c r="EF36" t="s">
        <v>305</v>
      </c>
      <c r="EG36">
        <v>100</v>
      </c>
      <c r="EH36">
        <v>100</v>
      </c>
      <c r="EI36">
        <v>1.992</v>
      </c>
      <c r="EJ36">
        <v>0.4099</v>
      </c>
      <c r="EK36">
        <v>1.99244999999996</v>
      </c>
      <c r="EL36">
        <v>0</v>
      </c>
      <c r="EM36">
        <v>0</v>
      </c>
      <c r="EN36">
        <v>0</v>
      </c>
      <c r="EO36">
        <v>0.409859999999991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3</v>
      </c>
      <c r="EX36">
        <v>2.9</v>
      </c>
      <c r="EY36">
        <v>2</v>
      </c>
      <c r="EZ36">
        <v>490.177</v>
      </c>
      <c r="FA36">
        <v>562.29</v>
      </c>
      <c r="FB36">
        <v>32.8691</v>
      </c>
      <c r="FC36">
        <v>30.4632</v>
      </c>
      <c r="FD36">
        <v>30.0008</v>
      </c>
      <c r="FE36">
        <v>30.1317</v>
      </c>
      <c r="FF36">
        <v>30.1577</v>
      </c>
      <c r="FG36">
        <v>20.9218</v>
      </c>
      <c r="FH36">
        <v>0</v>
      </c>
      <c r="FI36">
        <v>100</v>
      </c>
      <c r="FJ36">
        <v>-999.9</v>
      </c>
      <c r="FK36">
        <v>400</v>
      </c>
      <c r="FL36">
        <v>32.1735</v>
      </c>
      <c r="FM36">
        <v>101.653</v>
      </c>
      <c r="FN36">
        <v>100.777</v>
      </c>
    </row>
    <row r="37" spans="1:170">
      <c r="A37">
        <v>21</v>
      </c>
      <c r="B37">
        <v>1607456860.1</v>
      </c>
      <c r="C37">
        <v>3416</v>
      </c>
      <c r="D37" t="s">
        <v>393</v>
      </c>
      <c r="E37" t="s">
        <v>394</v>
      </c>
      <c r="F37" t="s">
        <v>395</v>
      </c>
      <c r="G37" t="s">
        <v>313</v>
      </c>
      <c r="H37">
        <v>1607456852.1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7</v>
      </c>
      <c r="AF37">
        <v>1</v>
      </c>
      <c r="AG37">
        <f>IF(AE37*$H$13&gt;=AI37,1.0,(AI37/(AI37-AE37*$H$13)))</f>
        <v>0</v>
      </c>
      <c r="AH37">
        <f>(AG37-1)*100</f>
        <v>0</v>
      </c>
      <c r="AI37">
        <f>MAX(0,($B$13+$C$13*CE37)/(1+$D$13*CE37)*BX37/(BZ37+273)*$E$13)</f>
        <v>0</v>
      </c>
      <c r="AJ37" t="s">
        <v>288</v>
      </c>
      <c r="AK37">
        <v>715.476923076923</v>
      </c>
      <c r="AL37">
        <v>3262.08</v>
      </c>
      <c r="AM37">
        <f>AL37-AK37</f>
        <v>0</v>
      </c>
      <c r="AN37">
        <f>AM37/AL37</f>
        <v>0</v>
      </c>
      <c r="AO37">
        <v>-0.577747479816223</v>
      </c>
      <c r="AP37" t="s">
        <v>396</v>
      </c>
      <c r="AQ37">
        <v>770.3425</v>
      </c>
      <c r="AR37">
        <v>1018.38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397</v>
      </c>
      <c r="BB37">
        <v>634.76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$B$11*CF37+$C$11*CG37+$F$11*CH37*(1-CK37)</f>
        <v>0</v>
      </c>
      <c r="BI37">
        <f>BH37*BJ37</f>
        <v>0</v>
      </c>
      <c r="BJ37">
        <f>($B$11*$D$9+$C$11*$D$9+$F$11*((CU37+CM37)/MAX(CU37+CM37+CV37, 0.1)*$I$9+CV37/MAX(CU37+CM37+CV37, 0.1)*$J$9))/($B$11+$C$11+$F$11)</f>
        <v>0</v>
      </c>
      <c r="BK37">
        <f>($B$11*$K$9+$C$11*$K$9+$F$11*((CU37+CM37)/MAX(CU37+CM37+CV37, 0.1)*$P$9+CV37/MAX(CU37+CM37+CV37, 0.1)*$Q$9))/($B$11+$C$11+$F$11)</f>
        <v>0</v>
      </c>
      <c r="BL37">
        <v>6</v>
      </c>
      <c r="BM37">
        <v>0.5</v>
      </c>
      <c r="BN37" t="s">
        <v>291</v>
      </c>
      <c r="BO37">
        <v>2</v>
      </c>
      <c r="BP37">
        <v>1607456852.1</v>
      </c>
      <c r="BQ37">
        <v>388.238516129032</v>
      </c>
      <c r="BR37">
        <v>399.975161290323</v>
      </c>
      <c r="BS37">
        <v>31.4681483870968</v>
      </c>
      <c r="BT37">
        <v>30.2677225806452</v>
      </c>
      <c r="BU37">
        <v>386.119483870968</v>
      </c>
      <c r="BV37">
        <v>31.0789387096774</v>
      </c>
      <c r="BW37">
        <v>500.009838709677</v>
      </c>
      <c r="BX37">
        <v>101.99564516129</v>
      </c>
      <c r="BY37">
        <v>0.100023480645161</v>
      </c>
      <c r="BZ37">
        <v>34.8500967741936</v>
      </c>
      <c r="CA37">
        <v>34.9353322580645</v>
      </c>
      <c r="CB37">
        <v>999.9</v>
      </c>
      <c r="CC37">
        <v>0</v>
      </c>
      <c r="CD37">
        <v>0</v>
      </c>
      <c r="CE37">
        <v>9991.37387096774</v>
      </c>
      <c r="CF37">
        <v>0</v>
      </c>
      <c r="CG37">
        <v>186.934387096774</v>
      </c>
      <c r="CH37">
        <v>1400.00483870968</v>
      </c>
      <c r="CI37">
        <v>0.899997225806451</v>
      </c>
      <c r="CJ37">
        <v>0.100002638709677</v>
      </c>
      <c r="CK37">
        <v>0</v>
      </c>
      <c r="CL37">
        <v>771.451677419355</v>
      </c>
      <c r="CM37">
        <v>4.99938</v>
      </c>
      <c r="CN37">
        <v>10871.5258064516</v>
      </c>
      <c r="CO37">
        <v>11164.3548387097</v>
      </c>
      <c r="CP37">
        <v>49.2276451612903</v>
      </c>
      <c r="CQ37">
        <v>50.683</v>
      </c>
      <c r="CR37">
        <v>49.808</v>
      </c>
      <c r="CS37">
        <v>50.937</v>
      </c>
      <c r="CT37">
        <v>51.25</v>
      </c>
      <c r="CU37">
        <v>1255.50193548387</v>
      </c>
      <c r="CV37">
        <v>139.502903225806</v>
      </c>
      <c r="CW37">
        <v>0</v>
      </c>
      <c r="CX37">
        <v>284.200000047684</v>
      </c>
      <c r="CY37">
        <v>0</v>
      </c>
      <c r="CZ37">
        <v>770.3425</v>
      </c>
      <c r="DA37">
        <v>-146.789641007995</v>
      </c>
      <c r="DB37">
        <v>-1997.02222199139</v>
      </c>
      <c r="DC37">
        <v>10856.3115384615</v>
      </c>
      <c r="DD37">
        <v>15</v>
      </c>
      <c r="DE37">
        <v>1607456645</v>
      </c>
      <c r="DF37" t="s">
        <v>398</v>
      </c>
      <c r="DG37">
        <v>1607456642</v>
      </c>
      <c r="DH37">
        <v>1607456645</v>
      </c>
      <c r="DI37">
        <v>9</v>
      </c>
      <c r="DJ37">
        <v>0.127</v>
      </c>
      <c r="DK37">
        <v>-0.021</v>
      </c>
      <c r="DL37">
        <v>2.119</v>
      </c>
      <c r="DM37">
        <v>0.389</v>
      </c>
      <c r="DN37">
        <v>400</v>
      </c>
      <c r="DO37">
        <v>30</v>
      </c>
      <c r="DP37">
        <v>0.17</v>
      </c>
      <c r="DQ37">
        <v>0.09</v>
      </c>
      <c r="DR37">
        <v>9.41229590975035</v>
      </c>
      <c r="DS37">
        <v>-2.4532427685037</v>
      </c>
      <c r="DT37">
        <v>0.179455831985328</v>
      </c>
      <c r="DU37">
        <v>0</v>
      </c>
      <c r="DV37">
        <v>-11.7485566666667</v>
      </c>
      <c r="DW37">
        <v>2.50152880978867</v>
      </c>
      <c r="DX37">
        <v>0.184241686711293</v>
      </c>
      <c r="DY37">
        <v>0</v>
      </c>
      <c r="DZ37">
        <v>1.19653266666667</v>
      </c>
      <c r="EA37">
        <v>1.178020378198</v>
      </c>
      <c r="EB37">
        <v>0.0858861305424546</v>
      </c>
      <c r="EC37">
        <v>0</v>
      </c>
      <c r="ED37">
        <v>0</v>
      </c>
      <c r="EE37">
        <v>3</v>
      </c>
      <c r="EF37" t="s">
        <v>305</v>
      </c>
      <c r="EG37">
        <v>100</v>
      </c>
      <c r="EH37">
        <v>100</v>
      </c>
      <c r="EI37">
        <v>2.119</v>
      </c>
      <c r="EJ37">
        <v>0.3892</v>
      </c>
      <c r="EK37">
        <v>2.11914999999999</v>
      </c>
      <c r="EL37">
        <v>0</v>
      </c>
      <c r="EM37">
        <v>0</v>
      </c>
      <c r="EN37">
        <v>0</v>
      </c>
      <c r="EO37">
        <v>0.389204999999993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3.6</v>
      </c>
      <c r="EX37">
        <v>3.6</v>
      </c>
      <c r="EY37">
        <v>2</v>
      </c>
      <c r="EZ37">
        <v>473.976</v>
      </c>
      <c r="FA37">
        <v>557.289</v>
      </c>
      <c r="FB37">
        <v>33.5153</v>
      </c>
      <c r="FC37">
        <v>31.4289</v>
      </c>
      <c r="FD37">
        <v>30</v>
      </c>
      <c r="FE37">
        <v>30.933</v>
      </c>
      <c r="FF37">
        <v>30.9316</v>
      </c>
      <c r="FG37">
        <v>20.9293</v>
      </c>
      <c r="FH37">
        <v>0</v>
      </c>
      <c r="FI37">
        <v>100</v>
      </c>
      <c r="FJ37">
        <v>-999.9</v>
      </c>
      <c r="FK37">
        <v>400</v>
      </c>
      <c r="FL37">
        <v>30.9608</v>
      </c>
      <c r="FM37">
        <v>101.457</v>
      </c>
      <c r="FN37">
        <v>100.611</v>
      </c>
    </row>
    <row r="38" spans="1:170">
      <c r="A38">
        <v>22</v>
      </c>
      <c r="B38">
        <v>1607457020.1</v>
      </c>
      <c r="C38">
        <v>3576</v>
      </c>
      <c r="D38" t="s">
        <v>399</v>
      </c>
      <c r="E38" t="s">
        <v>400</v>
      </c>
      <c r="F38" t="s">
        <v>395</v>
      </c>
      <c r="G38" t="s">
        <v>313</v>
      </c>
      <c r="H38">
        <v>1607457012.35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MAX(0,($B$13+$C$13*CE38)/(1+$D$13*CE38)*BX38/(BZ38+273)*$E$13)</f>
        <v>0</v>
      </c>
      <c r="AJ38" t="s">
        <v>288</v>
      </c>
      <c r="AK38">
        <v>715.476923076923</v>
      </c>
      <c r="AL38">
        <v>3262.08</v>
      </c>
      <c r="AM38">
        <f>AL38-AK38</f>
        <v>0</v>
      </c>
      <c r="AN38">
        <f>AM38/AL38</f>
        <v>0</v>
      </c>
      <c r="AO38">
        <v>-0.577747479816223</v>
      </c>
      <c r="AP38" t="s">
        <v>401</v>
      </c>
      <c r="AQ38">
        <v>788.328769230769</v>
      </c>
      <c r="AR38">
        <v>988.51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402</v>
      </c>
      <c r="BB38">
        <v>633.43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$B$11*CF38+$C$11*CG38+$F$11*CH38*(1-CK38)</f>
        <v>0</v>
      </c>
      <c r="BI38">
        <f>BH38*BJ38</f>
        <v>0</v>
      </c>
      <c r="BJ38">
        <f>($B$11*$D$9+$C$11*$D$9+$F$11*((CU38+CM38)/MAX(CU38+CM38+CV38, 0.1)*$I$9+CV38/MAX(CU38+CM38+CV38, 0.1)*$J$9))/($B$11+$C$11+$F$11)</f>
        <v>0</v>
      </c>
      <c r="BK38">
        <f>($B$11*$K$9+$C$11*$K$9+$F$11*((CU38+CM38)/MAX(CU38+CM38+CV38, 0.1)*$P$9+CV38/MAX(CU38+CM38+CV38, 0.1)*$Q$9))/($B$11+$C$11+$F$11)</f>
        <v>0</v>
      </c>
      <c r="BL38">
        <v>6</v>
      </c>
      <c r="BM38">
        <v>0.5</v>
      </c>
      <c r="BN38" t="s">
        <v>291</v>
      </c>
      <c r="BO38">
        <v>2</v>
      </c>
      <c r="BP38">
        <v>1607457012.35</v>
      </c>
      <c r="BQ38">
        <v>392.951433333333</v>
      </c>
      <c r="BR38">
        <v>400.0653</v>
      </c>
      <c r="BS38">
        <v>30.0553833333333</v>
      </c>
      <c r="BT38">
        <v>28.77411</v>
      </c>
      <c r="BU38">
        <v>390.8322</v>
      </c>
      <c r="BV38">
        <v>29.66618</v>
      </c>
      <c r="BW38">
        <v>499.9978</v>
      </c>
      <c r="BX38">
        <v>102.0036</v>
      </c>
      <c r="BY38">
        <v>0.10001985</v>
      </c>
      <c r="BZ38">
        <v>34.3262566666667</v>
      </c>
      <c r="CA38">
        <v>34.1397833333333</v>
      </c>
      <c r="CB38">
        <v>999.9</v>
      </c>
      <c r="CC38">
        <v>0</v>
      </c>
      <c r="CD38">
        <v>0</v>
      </c>
      <c r="CE38">
        <v>9984.24666666667</v>
      </c>
      <c r="CF38">
        <v>0</v>
      </c>
      <c r="CG38">
        <v>183.426966666667</v>
      </c>
      <c r="CH38">
        <v>1400.00066666667</v>
      </c>
      <c r="CI38">
        <v>0.900006</v>
      </c>
      <c r="CJ38">
        <v>0.0999937</v>
      </c>
      <c r="CK38">
        <v>0</v>
      </c>
      <c r="CL38">
        <v>789.011733333333</v>
      </c>
      <c r="CM38">
        <v>4.99938</v>
      </c>
      <c r="CN38">
        <v>11134.0333333333</v>
      </c>
      <c r="CO38">
        <v>11164.3566666667</v>
      </c>
      <c r="CP38">
        <v>48.7374</v>
      </c>
      <c r="CQ38">
        <v>50.0705333333333</v>
      </c>
      <c r="CR38">
        <v>49.4412666666666</v>
      </c>
      <c r="CS38">
        <v>50.1871333333333</v>
      </c>
      <c r="CT38">
        <v>50.7665333333333</v>
      </c>
      <c r="CU38">
        <v>1255.51066666667</v>
      </c>
      <c r="CV38">
        <v>139.49</v>
      </c>
      <c r="CW38">
        <v>0</v>
      </c>
      <c r="CX38">
        <v>159.200000047684</v>
      </c>
      <c r="CY38">
        <v>0</v>
      </c>
      <c r="CZ38">
        <v>788.328769230769</v>
      </c>
      <c r="DA38">
        <v>-147.134222006337</v>
      </c>
      <c r="DB38">
        <v>-2023.12136479693</v>
      </c>
      <c r="DC38">
        <v>11124.6346153846</v>
      </c>
      <c r="DD38">
        <v>15</v>
      </c>
      <c r="DE38">
        <v>1607456645</v>
      </c>
      <c r="DF38" t="s">
        <v>398</v>
      </c>
      <c r="DG38">
        <v>1607456642</v>
      </c>
      <c r="DH38">
        <v>1607456645</v>
      </c>
      <c r="DI38">
        <v>9</v>
      </c>
      <c r="DJ38">
        <v>0.127</v>
      </c>
      <c r="DK38">
        <v>-0.021</v>
      </c>
      <c r="DL38">
        <v>2.119</v>
      </c>
      <c r="DM38">
        <v>0.389</v>
      </c>
      <c r="DN38">
        <v>400</v>
      </c>
      <c r="DO38">
        <v>30</v>
      </c>
      <c r="DP38">
        <v>0.17</v>
      </c>
      <c r="DQ38">
        <v>0.09</v>
      </c>
      <c r="DR38">
        <v>5.50207271696342</v>
      </c>
      <c r="DS38">
        <v>-0.490128338449384</v>
      </c>
      <c r="DT38">
        <v>0.0383888922546094</v>
      </c>
      <c r="DU38">
        <v>1</v>
      </c>
      <c r="DV38">
        <v>-7.11576</v>
      </c>
      <c r="DW38">
        <v>0.377710878754158</v>
      </c>
      <c r="DX38">
        <v>0.0337458484360176</v>
      </c>
      <c r="DY38">
        <v>0</v>
      </c>
      <c r="DZ38">
        <v>1.27515633333333</v>
      </c>
      <c r="EA38">
        <v>0.659014104560626</v>
      </c>
      <c r="EB38">
        <v>0.0501573045184404</v>
      </c>
      <c r="EC38">
        <v>0</v>
      </c>
      <c r="ED38">
        <v>1</v>
      </c>
      <c r="EE38">
        <v>3</v>
      </c>
      <c r="EF38" t="s">
        <v>331</v>
      </c>
      <c r="EG38">
        <v>100</v>
      </c>
      <c r="EH38">
        <v>100</v>
      </c>
      <c r="EI38">
        <v>2.119</v>
      </c>
      <c r="EJ38">
        <v>0.3893</v>
      </c>
      <c r="EK38">
        <v>2.11914999999999</v>
      </c>
      <c r="EL38">
        <v>0</v>
      </c>
      <c r="EM38">
        <v>0</v>
      </c>
      <c r="EN38">
        <v>0</v>
      </c>
      <c r="EO38">
        <v>0.389204999999993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6.3</v>
      </c>
      <c r="EX38">
        <v>6.3</v>
      </c>
      <c r="EY38">
        <v>2</v>
      </c>
      <c r="EZ38">
        <v>489.296</v>
      </c>
      <c r="FA38">
        <v>556.894</v>
      </c>
      <c r="FB38">
        <v>33.2556</v>
      </c>
      <c r="FC38">
        <v>31.1087</v>
      </c>
      <c r="FD38">
        <v>29.998</v>
      </c>
      <c r="FE38">
        <v>30.7008</v>
      </c>
      <c r="FF38">
        <v>30.6887</v>
      </c>
      <c r="FG38">
        <v>20.9155</v>
      </c>
      <c r="FH38">
        <v>0</v>
      </c>
      <c r="FI38">
        <v>100</v>
      </c>
      <c r="FJ38">
        <v>-999.9</v>
      </c>
      <c r="FK38">
        <v>400</v>
      </c>
      <c r="FL38">
        <v>31.4847</v>
      </c>
      <c r="FM38">
        <v>101.552</v>
      </c>
      <c r="FN38">
        <v>100.7</v>
      </c>
    </row>
    <row r="39" spans="1:170">
      <c r="A39">
        <v>23</v>
      </c>
      <c r="B39">
        <v>1607457256.1</v>
      </c>
      <c r="C39">
        <v>3812</v>
      </c>
      <c r="D39" t="s">
        <v>403</v>
      </c>
      <c r="E39" t="s">
        <v>404</v>
      </c>
      <c r="F39" t="s">
        <v>405</v>
      </c>
      <c r="G39" t="s">
        <v>323</v>
      </c>
      <c r="H39">
        <v>1607457248.35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1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MAX(0,($B$13+$C$13*CE39)/(1+$D$13*CE39)*BX39/(BZ39+273)*$E$13)</f>
        <v>0</v>
      </c>
      <c r="AJ39" t="s">
        <v>288</v>
      </c>
      <c r="AK39">
        <v>715.476923076923</v>
      </c>
      <c r="AL39">
        <v>3262.08</v>
      </c>
      <c r="AM39">
        <f>AL39-AK39</f>
        <v>0</v>
      </c>
      <c r="AN39">
        <f>AM39/AL39</f>
        <v>0</v>
      </c>
      <c r="AO39">
        <v>-0.577747479816223</v>
      </c>
      <c r="AP39" t="s">
        <v>406</v>
      </c>
      <c r="AQ39">
        <v>746.73328</v>
      </c>
      <c r="AR39">
        <v>849.71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407</v>
      </c>
      <c r="BB39">
        <v>543.21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$B$11*CF39+$C$11*CG39+$F$11*CH39*(1-CK39)</f>
        <v>0</v>
      </c>
      <c r="BI39">
        <f>BH39*BJ39</f>
        <v>0</v>
      </c>
      <c r="BJ39">
        <f>($B$11*$D$9+$C$11*$D$9+$F$11*((CU39+CM39)/MAX(CU39+CM39+CV39, 0.1)*$I$9+CV39/MAX(CU39+CM39+CV39, 0.1)*$J$9))/($B$11+$C$11+$F$11)</f>
        <v>0</v>
      </c>
      <c r="BK39">
        <f>($B$11*$K$9+$C$11*$K$9+$F$11*((CU39+CM39)/MAX(CU39+CM39+CV39, 0.1)*$P$9+CV39/MAX(CU39+CM39+CV39, 0.1)*$Q$9))/($B$11+$C$11+$F$11)</f>
        <v>0</v>
      </c>
      <c r="BL39">
        <v>6</v>
      </c>
      <c r="BM39">
        <v>0.5</v>
      </c>
      <c r="BN39" t="s">
        <v>291</v>
      </c>
      <c r="BO39">
        <v>2</v>
      </c>
      <c r="BP39">
        <v>1607457248.35</v>
      </c>
      <c r="BQ39">
        <v>396.985366666667</v>
      </c>
      <c r="BR39">
        <v>399.9929</v>
      </c>
      <c r="BS39">
        <v>30.2492933333333</v>
      </c>
      <c r="BT39">
        <v>29.9872866666667</v>
      </c>
      <c r="BU39">
        <v>394.923233333333</v>
      </c>
      <c r="BV39">
        <v>29.8444166666667</v>
      </c>
      <c r="BW39">
        <v>500.0007</v>
      </c>
      <c r="BX39">
        <v>101.997433333333</v>
      </c>
      <c r="BY39">
        <v>0.0999665066666667</v>
      </c>
      <c r="BZ39">
        <v>34.57401</v>
      </c>
      <c r="CA39">
        <v>34.82831</v>
      </c>
      <c r="CB39">
        <v>999.9</v>
      </c>
      <c r="CC39">
        <v>0</v>
      </c>
      <c r="CD39">
        <v>0</v>
      </c>
      <c r="CE39">
        <v>10003.7533333333</v>
      </c>
      <c r="CF39">
        <v>0</v>
      </c>
      <c r="CG39">
        <v>432.3543</v>
      </c>
      <c r="CH39">
        <v>1400.01166666667</v>
      </c>
      <c r="CI39">
        <v>0.9000073</v>
      </c>
      <c r="CJ39">
        <v>0.09999241</v>
      </c>
      <c r="CK39">
        <v>0</v>
      </c>
      <c r="CL39">
        <v>747.259533333334</v>
      </c>
      <c r="CM39">
        <v>4.99938</v>
      </c>
      <c r="CN39">
        <v>10910.6933333333</v>
      </c>
      <c r="CO39">
        <v>11164.4433333333</v>
      </c>
      <c r="CP39">
        <v>48.5767</v>
      </c>
      <c r="CQ39">
        <v>50.0268666666667</v>
      </c>
      <c r="CR39">
        <v>49.125</v>
      </c>
      <c r="CS39">
        <v>50.0893</v>
      </c>
      <c r="CT39">
        <v>50.562</v>
      </c>
      <c r="CU39">
        <v>1255.52166666667</v>
      </c>
      <c r="CV39">
        <v>139.49</v>
      </c>
      <c r="CW39">
        <v>0</v>
      </c>
      <c r="CX39">
        <v>235.399999856949</v>
      </c>
      <c r="CY39">
        <v>0</v>
      </c>
      <c r="CZ39">
        <v>746.73328</v>
      </c>
      <c r="DA39">
        <v>-45.9216923938465</v>
      </c>
      <c r="DB39">
        <v>-617.561539363728</v>
      </c>
      <c r="DC39">
        <v>10903.332</v>
      </c>
      <c r="DD39">
        <v>15</v>
      </c>
      <c r="DE39">
        <v>1607457116.1</v>
      </c>
      <c r="DF39" t="s">
        <v>408</v>
      </c>
      <c r="DG39">
        <v>1607457105.1</v>
      </c>
      <c r="DH39">
        <v>1607457116.1</v>
      </c>
      <c r="DI39">
        <v>10</v>
      </c>
      <c r="DJ39">
        <v>-0.057</v>
      </c>
      <c r="DK39">
        <v>0.016</v>
      </c>
      <c r="DL39">
        <v>2.062</v>
      </c>
      <c r="DM39">
        <v>0.405</v>
      </c>
      <c r="DN39">
        <v>400</v>
      </c>
      <c r="DO39">
        <v>31</v>
      </c>
      <c r="DP39">
        <v>0.03</v>
      </c>
      <c r="DQ39">
        <v>0.02</v>
      </c>
      <c r="DR39">
        <v>2.41485679918901</v>
      </c>
      <c r="DS39">
        <v>0.153468540180057</v>
      </c>
      <c r="DT39">
        <v>0.0148442382336948</v>
      </c>
      <c r="DU39">
        <v>1</v>
      </c>
      <c r="DV39">
        <v>-3.00518866666667</v>
      </c>
      <c r="DW39">
        <v>-0.358278086763077</v>
      </c>
      <c r="DX39">
        <v>0.0286217325044372</v>
      </c>
      <c r="DY39">
        <v>0</v>
      </c>
      <c r="DZ39">
        <v>0.258342366666667</v>
      </c>
      <c r="EA39">
        <v>0.452411185761957</v>
      </c>
      <c r="EB39">
        <v>0.0327382519768373</v>
      </c>
      <c r="EC39">
        <v>0</v>
      </c>
      <c r="ED39">
        <v>1</v>
      </c>
      <c r="EE39">
        <v>3</v>
      </c>
      <c r="EF39" t="s">
        <v>331</v>
      </c>
      <c r="EG39">
        <v>100</v>
      </c>
      <c r="EH39">
        <v>100</v>
      </c>
      <c r="EI39">
        <v>2.062</v>
      </c>
      <c r="EJ39">
        <v>0.4049</v>
      </c>
      <c r="EK39">
        <v>2.06214999999992</v>
      </c>
      <c r="EL39">
        <v>0</v>
      </c>
      <c r="EM39">
        <v>0</v>
      </c>
      <c r="EN39">
        <v>0</v>
      </c>
      <c r="EO39">
        <v>0.404880000000002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2.5</v>
      </c>
      <c r="EX39">
        <v>2.3</v>
      </c>
      <c r="EY39">
        <v>2</v>
      </c>
      <c r="EZ39">
        <v>480.907</v>
      </c>
      <c r="FA39">
        <v>560.922</v>
      </c>
      <c r="FB39">
        <v>33.0883</v>
      </c>
      <c r="FC39">
        <v>30.622</v>
      </c>
      <c r="FD39">
        <v>30.0012</v>
      </c>
      <c r="FE39">
        <v>30.3287</v>
      </c>
      <c r="FF39">
        <v>30.3686</v>
      </c>
      <c r="FG39">
        <v>20.9401</v>
      </c>
      <c r="FH39">
        <v>0</v>
      </c>
      <c r="FI39">
        <v>100</v>
      </c>
      <c r="FJ39">
        <v>-999.9</v>
      </c>
      <c r="FK39">
        <v>400</v>
      </c>
      <c r="FL39">
        <v>31.4847</v>
      </c>
      <c r="FM39">
        <v>101.613</v>
      </c>
      <c r="FN39">
        <v>100.742</v>
      </c>
    </row>
    <row r="40" spans="1:170">
      <c r="A40">
        <v>24</v>
      </c>
      <c r="B40">
        <v>1607457403.1</v>
      </c>
      <c r="C40">
        <v>3959</v>
      </c>
      <c r="D40" t="s">
        <v>409</v>
      </c>
      <c r="E40" t="s">
        <v>410</v>
      </c>
      <c r="F40" t="s">
        <v>405</v>
      </c>
      <c r="G40" t="s">
        <v>323</v>
      </c>
      <c r="H40">
        <v>1607457395.1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MAX(0,($B$13+$C$13*CE40)/(1+$D$13*CE40)*BX40/(BZ40+273)*$E$13)</f>
        <v>0</v>
      </c>
      <c r="AJ40" t="s">
        <v>288</v>
      </c>
      <c r="AK40">
        <v>715.476923076923</v>
      </c>
      <c r="AL40">
        <v>3262.08</v>
      </c>
      <c r="AM40">
        <f>AL40-AK40</f>
        <v>0</v>
      </c>
      <c r="AN40">
        <f>AM40/AL40</f>
        <v>0</v>
      </c>
      <c r="AO40">
        <v>-0.577747479816223</v>
      </c>
      <c r="AP40" t="s">
        <v>411</v>
      </c>
      <c r="AQ40">
        <v>775.567115384615</v>
      </c>
      <c r="AR40">
        <v>894.86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412</v>
      </c>
      <c r="BB40">
        <v>565.6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$B$11*CF40+$C$11*CG40+$F$11*CH40*(1-CK40)</f>
        <v>0</v>
      </c>
      <c r="BI40">
        <f>BH40*BJ40</f>
        <v>0</v>
      </c>
      <c r="BJ40">
        <f>($B$11*$D$9+$C$11*$D$9+$F$11*((CU40+CM40)/MAX(CU40+CM40+CV40, 0.1)*$I$9+CV40/MAX(CU40+CM40+CV40, 0.1)*$J$9))/($B$11+$C$11+$F$11)</f>
        <v>0</v>
      </c>
      <c r="BK40">
        <f>($B$11*$K$9+$C$11*$K$9+$F$11*((CU40+CM40)/MAX(CU40+CM40+CV40, 0.1)*$P$9+CV40/MAX(CU40+CM40+CV40, 0.1)*$Q$9))/($B$11+$C$11+$F$11)</f>
        <v>0</v>
      </c>
      <c r="BL40">
        <v>6</v>
      </c>
      <c r="BM40">
        <v>0.5</v>
      </c>
      <c r="BN40" t="s">
        <v>291</v>
      </c>
      <c r="BO40">
        <v>2</v>
      </c>
      <c r="BP40">
        <v>1607457395.1</v>
      </c>
      <c r="BQ40">
        <v>394.983967741936</v>
      </c>
      <c r="BR40">
        <v>400.00664516129</v>
      </c>
      <c r="BS40">
        <v>30.7628935483871</v>
      </c>
      <c r="BT40">
        <v>30.2030935483871</v>
      </c>
      <c r="BU40">
        <v>392.921903225806</v>
      </c>
      <c r="BV40">
        <v>30.3580225806452</v>
      </c>
      <c r="BW40">
        <v>500.017419354839</v>
      </c>
      <c r="BX40">
        <v>101.984161290323</v>
      </c>
      <c r="BY40">
        <v>0.0999535677419355</v>
      </c>
      <c r="BZ40">
        <v>34.9826032258065</v>
      </c>
      <c r="CA40">
        <v>35.2811161290323</v>
      </c>
      <c r="CB40">
        <v>999.9</v>
      </c>
      <c r="CC40">
        <v>0</v>
      </c>
      <c r="CD40">
        <v>0</v>
      </c>
      <c r="CE40">
        <v>10006.0893548387</v>
      </c>
      <c r="CF40">
        <v>0</v>
      </c>
      <c r="CG40">
        <v>751.806290322581</v>
      </c>
      <c r="CH40">
        <v>1399.99096774194</v>
      </c>
      <c r="CI40">
        <v>0.900007612903226</v>
      </c>
      <c r="CJ40">
        <v>0.0999923032258065</v>
      </c>
      <c r="CK40">
        <v>0</v>
      </c>
      <c r="CL40">
        <v>776.91464516129</v>
      </c>
      <c r="CM40">
        <v>4.99938</v>
      </c>
      <c r="CN40">
        <v>11336.9</v>
      </c>
      <c r="CO40">
        <v>11164.264516129</v>
      </c>
      <c r="CP40">
        <v>49.2256129032258</v>
      </c>
      <c r="CQ40">
        <v>50.7398064516129</v>
      </c>
      <c r="CR40">
        <v>49.631</v>
      </c>
      <c r="CS40">
        <v>50.9593548387097</v>
      </c>
      <c r="CT40">
        <v>51.245935483871</v>
      </c>
      <c r="CU40">
        <v>1255.50225806452</v>
      </c>
      <c r="CV40">
        <v>139.488709677419</v>
      </c>
      <c r="CW40">
        <v>0</v>
      </c>
      <c r="CX40">
        <v>146.200000047684</v>
      </c>
      <c r="CY40">
        <v>0</v>
      </c>
      <c r="CZ40">
        <v>775.567115384615</v>
      </c>
      <c r="DA40">
        <v>-145.1220852723</v>
      </c>
      <c r="DB40">
        <v>-2064.78290318277</v>
      </c>
      <c r="DC40">
        <v>11317.8653846154</v>
      </c>
      <c r="DD40">
        <v>15</v>
      </c>
      <c r="DE40">
        <v>1607457116.1</v>
      </c>
      <c r="DF40" t="s">
        <v>408</v>
      </c>
      <c r="DG40">
        <v>1607457105.1</v>
      </c>
      <c r="DH40">
        <v>1607457116.1</v>
      </c>
      <c r="DI40">
        <v>10</v>
      </c>
      <c r="DJ40">
        <v>-0.057</v>
      </c>
      <c r="DK40">
        <v>0.016</v>
      </c>
      <c r="DL40">
        <v>2.062</v>
      </c>
      <c r="DM40">
        <v>0.405</v>
      </c>
      <c r="DN40">
        <v>400</v>
      </c>
      <c r="DO40">
        <v>31</v>
      </c>
      <c r="DP40">
        <v>0.03</v>
      </c>
      <c r="DQ40">
        <v>0.02</v>
      </c>
      <c r="DR40">
        <v>4.00036424263059</v>
      </c>
      <c r="DS40">
        <v>-0.472197556818288</v>
      </c>
      <c r="DT40">
        <v>0.0376671723175851</v>
      </c>
      <c r="DU40">
        <v>1</v>
      </c>
      <c r="DV40">
        <v>-5.02302566666667</v>
      </c>
      <c r="DW40">
        <v>0.348891390433821</v>
      </c>
      <c r="DX40">
        <v>0.0310697445202814</v>
      </c>
      <c r="DY40">
        <v>0</v>
      </c>
      <c r="DZ40">
        <v>0.558128533333333</v>
      </c>
      <c r="EA40">
        <v>0.47727441156841</v>
      </c>
      <c r="EB40">
        <v>0.0346772399052879</v>
      </c>
      <c r="EC40">
        <v>0</v>
      </c>
      <c r="ED40">
        <v>1</v>
      </c>
      <c r="EE40">
        <v>3</v>
      </c>
      <c r="EF40" t="s">
        <v>331</v>
      </c>
      <c r="EG40">
        <v>100</v>
      </c>
      <c r="EH40">
        <v>100</v>
      </c>
      <c r="EI40">
        <v>2.062</v>
      </c>
      <c r="EJ40">
        <v>0.4048</v>
      </c>
      <c r="EK40">
        <v>2.06214999999992</v>
      </c>
      <c r="EL40">
        <v>0</v>
      </c>
      <c r="EM40">
        <v>0</v>
      </c>
      <c r="EN40">
        <v>0</v>
      </c>
      <c r="EO40">
        <v>0.404880000000002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5</v>
      </c>
      <c r="EX40">
        <v>4.8</v>
      </c>
      <c r="EY40">
        <v>2</v>
      </c>
      <c r="EZ40">
        <v>490.286</v>
      </c>
      <c r="FA40">
        <v>558.201</v>
      </c>
      <c r="FB40">
        <v>33.3631</v>
      </c>
      <c r="FC40">
        <v>31.1124</v>
      </c>
      <c r="FD40">
        <v>30.0017</v>
      </c>
      <c r="FE40">
        <v>30.7207</v>
      </c>
      <c r="FF40">
        <v>30.7556</v>
      </c>
      <c r="FG40">
        <v>20.9399</v>
      </c>
      <c r="FH40">
        <v>0</v>
      </c>
      <c r="FI40">
        <v>100</v>
      </c>
      <c r="FJ40">
        <v>-999.9</v>
      </c>
      <c r="FK40">
        <v>400</v>
      </c>
      <c r="FL40">
        <v>30.2532</v>
      </c>
      <c r="FM40">
        <v>101.509</v>
      </c>
      <c r="FN40">
        <v>100.651</v>
      </c>
    </row>
    <row r="41" spans="1:170">
      <c r="A41">
        <v>25</v>
      </c>
      <c r="B41">
        <v>1607457534.6</v>
      </c>
      <c r="C41">
        <v>4090.5</v>
      </c>
      <c r="D41" t="s">
        <v>413</v>
      </c>
      <c r="E41" t="s">
        <v>414</v>
      </c>
      <c r="F41" t="s">
        <v>415</v>
      </c>
      <c r="G41" t="s">
        <v>416</v>
      </c>
      <c r="H41">
        <v>1607457526.85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MAX(0,($B$13+$C$13*CE41)/(1+$D$13*CE41)*BX41/(BZ41+273)*$E$13)</f>
        <v>0</v>
      </c>
      <c r="AJ41" t="s">
        <v>288</v>
      </c>
      <c r="AK41">
        <v>715.476923076923</v>
      </c>
      <c r="AL41">
        <v>3262.08</v>
      </c>
      <c r="AM41">
        <f>AL41-AK41</f>
        <v>0</v>
      </c>
      <c r="AN41">
        <f>AM41/AL41</f>
        <v>0</v>
      </c>
      <c r="AO41">
        <v>-0.577747479816223</v>
      </c>
      <c r="AP41" t="s">
        <v>417</v>
      </c>
      <c r="AQ41">
        <v>781.314384615385</v>
      </c>
      <c r="AR41">
        <v>938.3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418</v>
      </c>
      <c r="BB41">
        <v>516.14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$B$11*CF41+$C$11*CG41+$F$11*CH41*(1-CK41)</f>
        <v>0</v>
      </c>
      <c r="BI41">
        <f>BH41*BJ41</f>
        <v>0</v>
      </c>
      <c r="BJ41">
        <f>($B$11*$D$9+$C$11*$D$9+$F$11*((CU41+CM41)/MAX(CU41+CM41+CV41, 0.1)*$I$9+CV41/MAX(CU41+CM41+CV41, 0.1)*$J$9))/($B$11+$C$11+$F$11)</f>
        <v>0</v>
      </c>
      <c r="BK41">
        <f>($B$11*$K$9+$C$11*$K$9+$F$11*((CU41+CM41)/MAX(CU41+CM41+CV41, 0.1)*$P$9+CV41/MAX(CU41+CM41+CV41, 0.1)*$Q$9))/($B$11+$C$11+$F$11)</f>
        <v>0</v>
      </c>
      <c r="BL41">
        <v>6</v>
      </c>
      <c r="BM41">
        <v>0.5</v>
      </c>
      <c r="BN41" t="s">
        <v>291</v>
      </c>
      <c r="BO41">
        <v>2</v>
      </c>
      <c r="BP41">
        <v>1607457526.85</v>
      </c>
      <c r="BQ41">
        <v>395.196833333333</v>
      </c>
      <c r="BR41">
        <v>399.999933333333</v>
      </c>
      <c r="BS41">
        <v>30.83658</v>
      </c>
      <c r="BT41">
        <v>30.4008733333333</v>
      </c>
      <c r="BU41">
        <v>393.134666666667</v>
      </c>
      <c r="BV41">
        <v>30.4317</v>
      </c>
      <c r="BW41">
        <v>500.016733333333</v>
      </c>
      <c r="BX41">
        <v>101.973433333333</v>
      </c>
      <c r="BY41">
        <v>0.100006646666667</v>
      </c>
      <c r="BZ41">
        <v>35.3402033333333</v>
      </c>
      <c r="CA41">
        <v>35.7710566666667</v>
      </c>
      <c r="CB41">
        <v>999.9</v>
      </c>
      <c r="CC41">
        <v>0</v>
      </c>
      <c r="CD41">
        <v>0</v>
      </c>
      <c r="CE41">
        <v>10005.6886666667</v>
      </c>
      <c r="CF41">
        <v>0</v>
      </c>
      <c r="CG41">
        <v>308.446933333333</v>
      </c>
      <c r="CH41">
        <v>1399.979</v>
      </c>
      <c r="CI41">
        <v>0.899997366666667</v>
      </c>
      <c r="CJ41">
        <v>0.100002503333333</v>
      </c>
      <c r="CK41">
        <v>0</v>
      </c>
      <c r="CL41">
        <v>781.4721</v>
      </c>
      <c r="CM41">
        <v>4.99938</v>
      </c>
      <c r="CN41">
        <v>11223.1866666667</v>
      </c>
      <c r="CO41">
        <v>11164.16</v>
      </c>
      <c r="CP41">
        <v>49.625</v>
      </c>
      <c r="CQ41">
        <v>51.25</v>
      </c>
      <c r="CR41">
        <v>50.1600666666667</v>
      </c>
      <c r="CS41">
        <v>51.5</v>
      </c>
      <c r="CT41">
        <v>51.75</v>
      </c>
      <c r="CU41">
        <v>1255.478</v>
      </c>
      <c r="CV41">
        <v>139.501333333333</v>
      </c>
      <c r="CW41">
        <v>0</v>
      </c>
      <c r="CX41">
        <v>130.5</v>
      </c>
      <c r="CY41">
        <v>0</v>
      </c>
      <c r="CZ41">
        <v>781.314384615385</v>
      </c>
      <c r="DA41">
        <v>-101.456410328895</v>
      </c>
      <c r="DB41">
        <v>-2189.38119871359</v>
      </c>
      <c r="DC41">
        <v>11218.9384615385</v>
      </c>
      <c r="DD41">
        <v>15</v>
      </c>
      <c r="DE41">
        <v>1607457116.1</v>
      </c>
      <c r="DF41" t="s">
        <v>408</v>
      </c>
      <c r="DG41">
        <v>1607457105.1</v>
      </c>
      <c r="DH41">
        <v>1607457116.1</v>
      </c>
      <c r="DI41">
        <v>10</v>
      </c>
      <c r="DJ41">
        <v>-0.057</v>
      </c>
      <c r="DK41">
        <v>0.016</v>
      </c>
      <c r="DL41">
        <v>2.062</v>
      </c>
      <c r="DM41">
        <v>0.405</v>
      </c>
      <c r="DN41">
        <v>400</v>
      </c>
      <c r="DO41">
        <v>31</v>
      </c>
      <c r="DP41">
        <v>0.03</v>
      </c>
      <c r="DQ41">
        <v>0.02</v>
      </c>
      <c r="DR41">
        <v>3.85584874816492</v>
      </c>
      <c r="DS41">
        <v>-0.206998826381431</v>
      </c>
      <c r="DT41">
        <v>0.0241485410563773</v>
      </c>
      <c r="DU41">
        <v>1</v>
      </c>
      <c r="DV41">
        <v>-4.80307233333333</v>
      </c>
      <c r="DW41">
        <v>-0.0879870967742033</v>
      </c>
      <c r="DX41">
        <v>0.0240377915906507</v>
      </c>
      <c r="DY41">
        <v>1</v>
      </c>
      <c r="DZ41">
        <v>0.435710433333333</v>
      </c>
      <c r="EA41">
        <v>0.978409494994437</v>
      </c>
      <c r="EB41">
        <v>0.0711300785864336</v>
      </c>
      <c r="EC41">
        <v>0</v>
      </c>
      <c r="ED41">
        <v>2</v>
      </c>
      <c r="EE41">
        <v>3</v>
      </c>
      <c r="EF41" t="s">
        <v>293</v>
      </c>
      <c r="EG41">
        <v>100</v>
      </c>
      <c r="EH41">
        <v>100</v>
      </c>
      <c r="EI41">
        <v>2.062</v>
      </c>
      <c r="EJ41">
        <v>0.4049</v>
      </c>
      <c r="EK41">
        <v>2.06214999999992</v>
      </c>
      <c r="EL41">
        <v>0</v>
      </c>
      <c r="EM41">
        <v>0</v>
      </c>
      <c r="EN41">
        <v>0</v>
      </c>
      <c r="EO41">
        <v>0.404880000000002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7.2</v>
      </c>
      <c r="EX41">
        <v>7</v>
      </c>
      <c r="EY41">
        <v>2</v>
      </c>
      <c r="EZ41">
        <v>494.383</v>
      </c>
      <c r="FA41">
        <v>556.234</v>
      </c>
      <c r="FB41">
        <v>33.7463</v>
      </c>
      <c r="FC41">
        <v>31.6182</v>
      </c>
      <c r="FD41">
        <v>30.0005</v>
      </c>
      <c r="FE41">
        <v>31.142</v>
      </c>
      <c r="FF41">
        <v>31.1545</v>
      </c>
      <c r="FG41">
        <v>20.9401</v>
      </c>
      <c r="FH41">
        <v>0</v>
      </c>
      <c r="FI41">
        <v>100</v>
      </c>
      <c r="FJ41">
        <v>-999.9</v>
      </c>
      <c r="FK41">
        <v>400</v>
      </c>
      <c r="FL41">
        <v>30.7465</v>
      </c>
      <c r="FM41">
        <v>101.429</v>
      </c>
      <c r="FN41">
        <v>100.583</v>
      </c>
    </row>
    <row r="42" spans="1:170">
      <c r="A42">
        <v>26</v>
      </c>
      <c r="B42">
        <v>1607457654.6</v>
      </c>
      <c r="C42">
        <v>4210.5</v>
      </c>
      <c r="D42" t="s">
        <v>419</v>
      </c>
      <c r="E42" t="s">
        <v>420</v>
      </c>
      <c r="F42" t="s">
        <v>415</v>
      </c>
      <c r="G42" t="s">
        <v>416</v>
      </c>
      <c r="H42">
        <v>1607457646.6</v>
      </c>
      <c r="I42">
        <f>BW42*AG42*(BS42-BT42)/(100*BL42*(1000-AG42*BS42))</f>
        <v>0</v>
      </c>
      <c r="J42">
        <f>BW42*AG42*(BR42-BQ42*(1000-AG42*BT42)/(1000-AG42*BS42))/(100*BL42)</f>
        <v>0</v>
      </c>
      <c r="K42">
        <f>BQ42 - IF(AG42&gt;1, J42*BL42*100.0/(AI42*CE42), 0)</f>
        <v>0</v>
      </c>
      <c r="L42">
        <f>((R42-I42/2)*K42-J42)/(R42+I42/2)</f>
        <v>0</v>
      </c>
      <c r="M42">
        <f>L42*(BX42+BY42)/1000.0</f>
        <v>0</v>
      </c>
      <c r="N42">
        <f>(BQ42 - IF(AG42&gt;1, J42*BL42*100.0/(AI42*CE42), 0))*(BX42+BY42)/1000.0</f>
        <v>0</v>
      </c>
      <c r="O42">
        <f>2.0/((1/Q42-1/P42)+SIGN(Q42)*SQRT((1/Q42-1/P42)*(1/Q42-1/P42) + 4*BM42/((BM42+1)*(BM42+1))*(2*1/Q42*1/P42-1/P42*1/P42)))</f>
        <v>0</v>
      </c>
      <c r="P42">
        <f>IF(LEFT(BN42,1)&lt;&gt;"0",IF(LEFT(BN42,1)="1",3.0,BO42),$D$5+$E$5*(CE42*BX42/($K$5*1000))+$F$5*(CE42*BX42/($K$5*1000))*MAX(MIN(BL42,$J$5),$I$5)*MAX(MIN(BL42,$J$5),$I$5)+$G$5*MAX(MIN(BL42,$J$5),$I$5)*(CE42*BX42/($K$5*1000))+$H$5*(CE42*BX42/($K$5*1000))*(CE42*BX42/($K$5*1000)))</f>
        <v>0</v>
      </c>
      <c r="Q42">
        <f>I42*(1000-(1000*0.61365*exp(17.502*U42/(240.97+U42))/(BX42+BY42)+BS42)/2)/(1000*0.61365*exp(17.502*U42/(240.97+U42))/(BX42+BY42)-BS42)</f>
        <v>0</v>
      </c>
      <c r="R42">
        <f>1/((BM42+1)/(O42/1.6)+1/(P42/1.37)) + BM42/((BM42+1)/(O42/1.6) + BM42/(P42/1.37))</f>
        <v>0</v>
      </c>
      <c r="S42">
        <f>(BI42*BK42)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BS42*(BX42+BY42)/1000</f>
        <v>0</v>
      </c>
      <c r="Y42">
        <f>0.61365*exp(17.502*BZ42/(240.97+BZ42))</f>
        <v>0</v>
      </c>
      <c r="Z42">
        <f>(V42-BS42*(BX42+BY42)/1000)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1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MAX(0,($B$13+$C$13*CE42)/(1+$D$13*CE42)*BX42/(BZ42+273)*$E$13)</f>
        <v>0</v>
      </c>
      <c r="AJ42" t="s">
        <v>288</v>
      </c>
      <c r="AK42">
        <v>715.476923076923</v>
      </c>
      <c r="AL42">
        <v>3262.08</v>
      </c>
      <c r="AM42">
        <f>AL42-AK42</f>
        <v>0</v>
      </c>
      <c r="AN42">
        <f>AM42/AL42</f>
        <v>0</v>
      </c>
      <c r="AO42">
        <v>-0.577747479816223</v>
      </c>
      <c r="AP42" t="s">
        <v>421</v>
      </c>
      <c r="AQ42">
        <v>1013.53952</v>
      </c>
      <c r="AR42">
        <v>1271.13</v>
      </c>
      <c r="AS42">
        <f>1-AQ42/AR42</f>
        <v>0</v>
      </c>
      <c r="AT42">
        <v>0.5</v>
      </c>
      <c r="AU42">
        <f>BI42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422</v>
      </c>
      <c r="BB42">
        <v>612.51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f>$B$11*CF42+$C$11*CG42+$F$11*CH42*(1-CK42)</f>
        <v>0</v>
      </c>
      <c r="BI42">
        <f>BH42*BJ42</f>
        <v>0</v>
      </c>
      <c r="BJ42">
        <f>($B$11*$D$9+$C$11*$D$9+$F$11*((CU42+CM42)/MAX(CU42+CM42+CV42, 0.1)*$I$9+CV42/MAX(CU42+CM42+CV42, 0.1)*$J$9))/($B$11+$C$11+$F$11)</f>
        <v>0</v>
      </c>
      <c r="BK42">
        <f>($B$11*$K$9+$C$11*$K$9+$F$11*((CU42+CM42)/MAX(CU42+CM42+CV42, 0.1)*$P$9+CV42/MAX(CU42+CM42+CV42, 0.1)*$Q$9))/($B$11+$C$11+$F$11)</f>
        <v>0</v>
      </c>
      <c r="BL42">
        <v>6</v>
      </c>
      <c r="BM42">
        <v>0.5</v>
      </c>
      <c r="BN42" t="s">
        <v>291</v>
      </c>
      <c r="BO42">
        <v>2</v>
      </c>
      <c r="BP42">
        <v>1607457646.6</v>
      </c>
      <c r="BQ42">
        <v>391.113483870968</v>
      </c>
      <c r="BR42">
        <v>399.995903225807</v>
      </c>
      <c r="BS42">
        <v>31.4824709677419</v>
      </c>
      <c r="BT42">
        <v>30.4720064516129</v>
      </c>
      <c r="BU42">
        <v>389.051322580645</v>
      </c>
      <c r="BV42">
        <v>31.0775741935484</v>
      </c>
      <c r="BW42">
        <v>500.016419354839</v>
      </c>
      <c r="BX42">
        <v>101.968741935484</v>
      </c>
      <c r="BY42">
        <v>0.100096096774194</v>
      </c>
      <c r="BZ42">
        <v>35.5551903225806</v>
      </c>
      <c r="CA42">
        <v>35.5644548387097</v>
      </c>
      <c r="CB42">
        <v>999.9</v>
      </c>
      <c r="CC42">
        <v>0</v>
      </c>
      <c r="CD42">
        <v>0</v>
      </c>
      <c r="CE42">
        <v>9980.34258064516</v>
      </c>
      <c r="CF42">
        <v>0</v>
      </c>
      <c r="CG42">
        <v>317.261870967742</v>
      </c>
      <c r="CH42">
        <v>1399.99129032258</v>
      </c>
      <c r="CI42">
        <v>0.899999612903226</v>
      </c>
      <c r="CJ42">
        <v>0.10000055483871</v>
      </c>
      <c r="CK42">
        <v>0</v>
      </c>
      <c r="CL42">
        <v>1018.60641935484</v>
      </c>
      <c r="CM42">
        <v>4.99938</v>
      </c>
      <c r="CN42">
        <v>14609.2225806452</v>
      </c>
      <c r="CO42">
        <v>11164.2677419355</v>
      </c>
      <c r="CP42">
        <v>49.812</v>
      </c>
      <c r="CQ42">
        <v>51.312</v>
      </c>
      <c r="CR42">
        <v>50.3424838709677</v>
      </c>
      <c r="CS42">
        <v>51.562</v>
      </c>
      <c r="CT42">
        <v>51.875</v>
      </c>
      <c r="CU42">
        <v>1255.49225806452</v>
      </c>
      <c r="CV42">
        <v>139.501290322581</v>
      </c>
      <c r="CW42">
        <v>0</v>
      </c>
      <c r="CX42">
        <v>119</v>
      </c>
      <c r="CY42">
        <v>0</v>
      </c>
      <c r="CZ42">
        <v>1013.53952</v>
      </c>
      <c r="DA42">
        <v>-438.566077582219</v>
      </c>
      <c r="DB42">
        <v>-6862.83078107722</v>
      </c>
      <c r="DC42">
        <v>14533.5</v>
      </c>
      <c r="DD42">
        <v>15</v>
      </c>
      <c r="DE42">
        <v>1607457116.1</v>
      </c>
      <c r="DF42" t="s">
        <v>408</v>
      </c>
      <c r="DG42">
        <v>1607457105.1</v>
      </c>
      <c r="DH42">
        <v>1607457116.1</v>
      </c>
      <c r="DI42">
        <v>10</v>
      </c>
      <c r="DJ42">
        <v>-0.057</v>
      </c>
      <c r="DK42">
        <v>0.016</v>
      </c>
      <c r="DL42">
        <v>2.062</v>
      </c>
      <c r="DM42">
        <v>0.405</v>
      </c>
      <c r="DN42">
        <v>400</v>
      </c>
      <c r="DO42">
        <v>31</v>
      </c>
      <c r="DP42">
        <v>0.03</v>
      </c>
      <c r="DQ42">
        <v>0.02</v>
      </c>
      <c r="DR42">
        <v>7.06176945676916</v>
      </c>
      <c r="DS42">
        <v>0.222978840449136</v>
      </c>
      <c r="DT42">
        <v>0.0186675691702161</v>
      </c>
      <c r="DU42">
        <v>1</v>
      </c>
      <c r="DV42">
        <v>-8.88644966666667</v>
      </c>
      <c r="DW42">
        <v>-0.861118665183537</v>
      </c>
      <c r="DX42">
        <v>0.0633425914364806</v>
      </c>
      <c r="DY42">
        <v>0</v>
      </c>
      <c r="DZ42">
        <v>1.017696</v>
      </c>
      <c r="EA42">
        <v>1.49324209121246</v>
      </c>
      <c r="EB42">
        <v>0.108443742886654</v>
      </c>
      <c r="EC42">
        <v>0</v>
      </c>
      <c r="ED42">
        <v>1</v>
      </c>
      <c r="EE42">
        <v>3</v>
      </c>
      <c r="EF42" t="s">
        <v>331</v>
      </c>
      <c r="EG42">
        <v>100</v>
      </c>
      <c r="EH42">
        <v>100</v>
      </c>
      <c r="EI42">
        <v>2.063</v>
      </c>
      <c r="EJ42">
        <v>0.4049</v>
      </c>
      <c r="EK42">
        <v>2.06214999999992</v>
      </c>
      <c r="EL42">
        <v>0</v>
      </c>
      <c r="EM42">
        <v>0</v>
      </c>
      <c r="EN42">
        <v>0</v>
      </c>
      <c r="EO42">
        <v>0.404880000000002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9.2</v>
      </c>
      <c r="EX42">
        <v>9</v>
      </c>
      <c r="EY42">
        <v>2</v>
      </c>
      <c r="EZ42">
        <v>480.515</v>
      </c>
      <c r="FA42">
        <v>556.409</v>
      </c>
      <c r="FB42">
        <v>34.0077</v>
      </c>
      <c r="FC42">
        <v>31.8102</v>
      </c>
      <c r="FD42">
        <v>30.0004</v>
      </c>
      <c r="FE42">
        <v>31.3455</v>
      </c>
      <c r="FF42">
        <v>31.3537</v>
      </c>
      <c r="FG42">
        <v>20.9459</v>
      </c>
      <c r="FH42">
        <v>0</v>
      </c>
      <c r="FI42">
        <v>100</v>
      </c>
      <c r="FJ42">
        <v>-999.9</v>
      </c>
      <c r="FK42">
        <v>400</v>
      </c>
      <c r="FL42">
        <v>30.833</v>
      </c>
      <c r="FM42">
        <v>101.412</v>
      </c>
      <c r="FN42">
        <v>100.573</v>
      </c>
    </row>
    <row r="43" spans="1:170">
      <c r="A43">
        <v>27</v>
      </c>
      <c r="B43">
        <v>1607457783.1</v>
      </c>
      <c r="C43">
        <v>4339</v>
      </c>
      <c r="D43" t="s">
        <v>423</v>
      </c>
      <c r="E43" t="s">
        <v>424</v>
      </c>
      <c r="F43" t="s">
        <v>415</v>
      </c>
      <c r="G43" t="s">
        <v>345</v>
      </c>
      <c r="H43">
        <v>1607457775.1</v>
      </c>
      <c r="I43">
        <f>BW43*AG43*(BS43-BT43)/(100*BL43*(1000-AG43*BS43))</f>
        <v>0</v>
      </c>
      <c r="J43">
        <f>BW43*AG43*(BR43-BQ43*(1000-AG43*BT43)/(1000-AG43*BS43))/(100*BL43)</f>
        <v>0</v>
      </c>
      <c r="K43">
        <f>BQ43 - IF(AG43&gt;1, J43*BL43*100.0/(AI43*CE43), 0)</f>
        <v>0</v>
      </c>
      <c r="L43">
        <f>((R43-I43/2)*K43-J43)/(R43+I43/2)</f>
        <v>0</v>
      </c>
      <c r="M43">
        <f>L43*(BX43+BY43)/1000.0</f>
        <v>0</v>
      </c>
      <c r="N43">
        <f>(BQ43 - IF(AG43&gt;1, J43*BL43*100.0/(AI43*CE43), 0))*(BX43+BY43)/1000.0</f>
        <v>0</v>
      </c>
      <c r="O43">
        <f>2.0/((1/Q43-1/P43)+SIGN(Q43)*SQRT((1/Q43-1/P43)*(1/Q43-1/P43) + 4*BM43/((BM43+1)*(BM43+1))*(2*1/Q43*1/P43-1/P43*1/P43)))</f>
        <v>0</v>
      </c>
      <c r="P43">
        <f>IF(LEFT(BN43,1)&lt;&gt;"0",IF(LEFT(BN43,1)="1",3.0,BO43),$D$5+$E$5*(CE43*BX43/($K$5*1000))+$F$5*(CE43*BX43/($K$5*1000))*MAX(MIN(BL43,$J$5),$I$5)*MAX(MIN(BL43,$J$5),$I$5)+$G$5*MAX(MIN(BL43,$J$5),$I$5)*(CE43*BX43/($K$5*1000))+$H$5*(CE43*BX43/($K$5*1000))*(CE43*BX43/($K$5*1000)))</f>
        <v>0</v>
      </c>
      <c r="Q43">
        <f>I43*(1000-(1000*0.61365*exp(17.502*U43/(240.97+U43))/(BX43+BY43)+BS43)/2)/(1000*0.61365*exp(17.502*U43/(240.97+U43))/(BX43+BY43)-BS43)</f>
        <v>0</v>
      </c>
      <c r="R43">
        <f>1/((BM43+1)/(O43/1.6)+1/(P43/1.37)) + BM43/((BM43+1)/(O43/1.6) + BM43/(P43/1.37))</f>
        <v>0</v>
      </c>
      <c r="S43">
        <f>(BI43*BK43)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BS43*(BX43+BY43)/1000</f>
        <v>0</v>
      </c>
      <c r="Y43">
        <f>0.61365*exp(17.502*BZ43/(240.97+BZ43))</f>
        <v>0</v>
      </c>
      <c r="Z43">
        <f>(V43-BS43*(BX43+BY43)/1000)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MAX(0,($B$13+$C$13*CE43)/(1+$D$13*CE43)*BX43/(BZ43+273)*$E$13)</f>
        <v>0</v>
      </c>
      <c r="AJ43" t="s">
        <v>288</v>
      </c>
      <c r="AK43">
        <v>715.476923076923</v>
      </c>
      <c r="AL43">
        <v>3262.08</v>
      </c>
      <c r="AM43">
        <f>AL43-AK43</f>
        <v>0</v>
      </c>
      <c r="AN43">
        <f>AM43/AL43</f>
        <v>0</v>
      </c>
      <c r="AO43">
        <v>-0.577747479816223</v>
      </c>
      <c r="AP43" t="s">
        <v>425</v>
      </c>
      <c r="AQ43">
        <v>1351.2292</v>
      </c>
      <c r="AR43">
        <v>1730.5</v>
      </c>
      <c r="AS43">
        <f>1-AQ43/AR43</f>
        <v>0</v>
      </c>
      <c r="AT43">
        <v>0.5</v>
      </c>
      <c r="AU43">
        <f>BI43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426</v>
      </c>
      <c r="BB43">
        <v>750.46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f>$B$11*CF43+$C$11*CG43+$F$11*CH43*(1-CK43)</f>
        <v>0</v>
      </c>
      <c r="BI43">
        <f>BH43*BJ43</f>
        <v>0</v>
      </c>
      <c r="BJ43">
        <f>($B$11*$D$9+$C$11*$D$9+$F$11*((CU43+CM43)/MAX(CU43+CM43+CV43, 0.1)*$I$9+CV43/MAX(CU43+CM43+CV43, 0.1)*$J$9))/($B$11+$C$11+$F$11)</f>
        <v>0</v>
      </c>
      <c r="BK43">
        <f>($B$11*$K$9+$C$11*$K$9+$F$11*((CU43+CM43)/MAX(CU43+CM43+CV43, 0.1)*$P$9+CV43/MAX(CU43+CM43+CV43, 0.1)*$Q$9))/($B$11+$C$11+$F$11)</f>
        <v>0</v>
      </c>
      <c r="BL43">
        <v>6</v>
      </c>
      <c r="BM43">
        <v>0.5</v>
      </c>
      <c r="BN43" t="s">
        <v>291</v>
      </c>
      <c r="BO43">
        <v>2</v>
      </c>
      <c r="BP43">
        <v>1607457775.1</v>
      </c>
      <c r="BQ43">
        <v>383.045258064516</v>
      </c>
      <c r="BR43">
        <v>399.990838709677</v>
      </c>
      <c r="BS43">
        <v>34.2594419354839</v>
      </c>
      <c r="BT43">
        <v>30.5969322580645</v>
      </c>
      <c r="BU43">
        <v>380.928677419355</v>
      </c>
      <c r="BV43">
        <v>33.8790580645161</v>
      </c>
      <c r="BW43">
        <v>500.021580645161</v>
      </c>
      <c r="BX43">
        <v>101.969451612903</v>
      </c>
      <c r="BY43">
        <v>0.100078380645161</v>
      </c>
      <c r="BZ43">
        <v>35.7335387096774</v>
      </c>
      <c r="CA43">
        <v>35.5554870967742</v>
      </c>
      <c r="CB43">
        <v>999.9</v>
      </c>
      <c r="CC43">
        <v>0</v>
      </c>
      <c r="CD43">
        <v>0</v>
      </c>
      <c r="CE43">
        <v>9987.86290322581</v>
      </c>
      <c r="CF43">
        <v>0</v>
      </c>
      <c r="CG43">
        <v>323.253193548387</v>
      </c>
      <c r="CH43">
        <v>1399.96129032258</v>
      </c>
      <c r="CI43">
        <v>0.899993645161291</v>
      </c>
      <c r="CJ43">
        <v>0.100006135483871</v>
      </c>
      <c r="CK43">
        <v>0</v>
      </c>
      <c r="CL43">
        <v>1357.4164516129</v>
      </c>
      <c r="CM43">
        <v>4.99938</v>
      </c>
      <c r="CN43">
        <v>19355.1387096774</v>
      </c>
      <c r="CO43">
        <v>11164.0161290323</v>
      </c>
      <c r="CP43">
        <v>49.4815806451613</v>
      </c>
      <c r="CQ43">
        <v>51.1349032258064</v>
      </c>
      <c r="CR43">
        <v>49.9937096774193</v>
      </c>
      <c r="CS43">
        <v>51.0441290322581</v>
      </c>
      <c r="CT43">
        <v>51.4776451612903</v>
      </c>
      <c r="CU43">
        <v>1255.45677419355</v>
      </c>
      <c r="CV43">
        <v>139.504516129032</v>
      </c>
      <c r="CW43">
        <v>0</v>
      </c>
      <c r="CX43">
        <v>127.400000095367</v>
      </c>
      <c r="CY43">
        <v>0</v>
      </c>
      <c r="CZ43">
        <v>1351.2292</v>
      </c>
      <c r="DA43">
        <v>-659.970769231439</v>
      </c>
      <c r="DB43">
        <v>-9395.14615378012</v>
      </c>
      <c r="DC43">
        <v>19267.328</v>
      </c>
      <c r="DD43">
        <v>15</v>
      </c>
      <c r="DE43">
        <v>1607457699.6</v>
      </c>
      <c r="DF43" t="s">
        <v>427</v>
      </c>
      <c r="DG43">
        <v>1607457698.6</v>
      </c>
      <c r="DH43">
        <v>1607457699.6</v>
      </c>
      <c r="DI43">
        <v>11</v>
      </c>
      <c r="DJ43">
        <v>0.055</v>
      </c>
      <c r="DK43">
        <v>-0.025</v>
      </c>
      <c r="DL43">
        <v>2.117</v>
      </c>
      <c r="DM43">
        <v>0.38</v>
      </c>
      <c r="DN43">
        <v>400</v>
      </c>
      <c r="DO43">
        <v>31</v>
      </c>
      <c r="DP43">
        <v>0.23</v>
      </c>
      <c r="DQ43">
        <v>0.19</v>
      </c>
      <c r="DR43">
        <v>12.901609366467</v>
      </c>
      <c r="DS43">
        <v>0.897227386497714</v>
      </c>
      <c r="DT43">
        <v>0.0670573583359925</v>
      </c>
      <c r="DU43">
        <v>0</v>
      </c>
      <c r="DV43">
        <v>-16.9412133333333</v>
      </c>
      <c r="DW43">
        <v>-1.480727919911</v>
      </c>
      <c r="DX43">
        <v>0.109341391166485</v>
      </c>
      <c r="DY43">
        <v>0</v>
      </c>
      <c r="DZ43">
        <v>3.658361</v>
      </c>
      <c r="EA43">
        <v>1.10630149054506</v>
      </c>
      <c r="EB43">
        <v>0.080147701333226</v>
      </c>
      <c r="EC43">
        <v>0</v>
      </c>
      <c r="ED43">
        <v>0</v>
      </c>
      <c r="EE43">
        <v>3</v>
      </c>
      <c r="EF43" t="s">
        <v>305</v>
      </c>
      <c r="EG43">
        <v>100</v>
      </c>
      <c r="EH43">
        <v>100</v>
      </c>
      <c r="EI43">
        <v>2.117</v>
      </c>
      <c r="EJ43">
        <v>0.3804</v>
      </c>
      <c r="EK43">
        <v>2.11669999999998</v>
      </c>
      <c r="EL43">
        <v>0</v>
      </c>
      <c r="EM43">
        <v>0</v>
      </c>
      <c r="EN43">
        <v>0</v>
      </c>
      <c r="EO43">
        <v>0.380385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1.4</v>
      </c>
      <c r="EX43">
        <v>1.4</v>
      </c>
      <c r="EY43">
        <v>2</v>
      </c>
      <c r="EZ43">
        <v>494.18</v>
      </c>
      <c r="FA43">
        <v>556.353</v>
      </c>
      <c r="FB43">
        <v>34.2937</v>
      </c>
      <c r="FC43">
        <v>32.0117</v>
      </c>
      <c r="FD43">
        <v>30.0007</v>
      </c>
      <c r="FE43">
        <v>31.5616</v>
      </c>
      <c r="FF43">
        <v>31.5725</v>
      </c>
      <c r="FG43">
        <v>20.946</v>
      </c>
      <c r="FH43">
        <v>0</v>
      </c>
      <c r="FI43">
        <v>100</v>
      </c>
      <c r="FJ43">
        <v>-999.9</v>
      </c>
      <c r="FK43">
        <v>400</v>
      </c>
      <c r="FL43">
        <v>31.4886</v>
      </c>
      <c r="FM43">
        <v>101.373</v>
      </c>
      <c r="FN43">
        <v>100.548</v>
      </c>
    </row>
    <row r="44" spans="1:170">
      <c r="A44">
        <v>28</v>
      </c>
      <c r="B44">
        <v>1607457946.1</v>
      </c>
      <c r="C44">
        <v>4502</v>
      </c>
      <c r="D44" t="s">
        <v>428</v>
      </c>
      <c r="E44" t="s">
        <v>429</v>
      </c>
      <c r="F44" t="s">
        <v>415</v>
      </c>
      <c r="G44" t="s">
        <v>345</v>
      </c>
      <c r="H44">
        <v>1607457938.1</v>
      </c>
      <c r="I44">
        <f>BW44*AG44*(BS44-BT44)/(100*BL44*(1000-AG44*BS44))</f>
        <v>0</v>
      </c>
      <c r="J44">
        <f>BW44*AG44*(BR44-BQ44*(1000-AG44*BT44)/(1000-AG44*BS44))/(100*BL44)</f>
        <v>0</v>
      </c>
      <c r="K44">
        <f>BQ44 - IF(AG44&gt;1, J44*BL44*100.0/(AI44*CE44), 0)</f>
        <v>0</v>
      </c>
      <c r="L44">
        <f>((R44-I44/2)*K44-J44)/(R44+I44/2)</f>
        <v>0</v>
      </c>
      <c r="M44">
        <f>L44*(BX44+BY44)/1000.0</f>
        <v>0</v>
      </c>
      <c r="N44">
        <f>(BQ44 - IF(AG44&gt;1, J44*BL44*100.0/(AI44*CE44), 0))*(BX44+BY44)/1000.0</f>
        <v>0</v>
      </c>
      <c r="O44">
        <f>2.0/((1/Q44-1/P44)+SIGN(Q44)*SQRT((1/Q44-1/P44)*(1/Q44-1/P44) + 4*BM44/((BM44+1)*(BM44+1))*(2*1/Q44*1/P44-1/P44*1/P44)))</f>
        <v>0</v>
      </c>
      <c r="P44">
        <f>IF(LEFT(BN44,1)&lt;&gt;"0",IF(LEFT(BN44,1)="1",3.0,BO44),$D$5+$E$5*(CE44*BX44/($K$5*1000))+$F$5*(CE44*BX44/($K$5*1000))*MAX(MIN(BL44,$J$5),$I$5)*MAX(MIN(BL44,$J$5),$I$5)+$G$5*MAX(MIN(BL44,$J$5),$I$5)*(CE44*BX44/($K$5*1000))+$H$5*(CE44*BX44/($K$5*1000))*(CE44*BX44/($K$5*1000)))</f>
        <v>0</v>
      </c>
      <c r="Q44">
        <f>I44*(1000-(1000*0.61365*exp(17.502*U44/(240.97+U44))/(BX44+BY44)+BS44)/2)/(1000*0.61365*exp(17.502*U44/(240.97+U44))/(BX44+BY44)-BS44)</f>
        <v>0</v>
      </c>
      <c r="R44">
        <f>1/((BM44+1)/(O44/1.6)+1/(P44/1.37)) + BM44/((BM44+1)/(O44/1.6) + BM44/(P44/1.37))</f>
        <v>0</v>
      </c>
      <c r="S44">
        <f>(BI44*BK44)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BS44*(BX44+BY44)/1000</f>
        <v>0</v>
      </c>
      <c r="Y44">
        <f>0.61365*exp(17.502*BZ44/(240.97+BZ44))</f>
        <v>0</v>
      </c>
      <c r="Z44">
        <f>(V44-BS44*(BX44+BY44)/1000)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MAX(0,($B$13+$C$13*CE44)/(1+$D$13*CE44)*BX44/(BZ44+273)*$E$13)</f>
        <v>0</v>
      </c>
      <c r="AJ44" t="s">
        <v>288</v>
      </c>
      <c r="AK44">
        <v>715.476923076923</v>
      </c>
      <c r="AL44">
        <v>3262.08</v>
      </c>
      <c r="AM44">
        <f>AL44-AK44</f>
        <v>0</v>
      </c>
      <c r="AN44">
        <f>AM44/AL44</f>
        <v>0</v>
      </c>
      <c r="AO44">
        <v>-0.577747479816223</v>
      </c>
      <c r="AP44" t="s">
        <v>430</v>
      </c>
      <c r="AQ44">
        <v>1178.164</v>
      </c>
      <c r="AR44">
        <v>1425.01</v>
      </c>
      <c r="AS44">
        <f>1-AQ44/AR44</f>
        <v>0</v>
      </c>
      <c r="AT44">
        <v>0.5</v>
      </c>
      <c r="AU44">
        <f>BI44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431</v>
      </c>
      <c r="BB44">
        <v>694.29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f>$B$11*CF44+$C$11*CG44+$F$11*CH44*(1-CK44)</f>
        <v>0</v>
      </c>
      <c r="BI44">
        <f>BH44*BJ44</f>
        <v>0</v>
      </c>
      <c r="BJ44">
        <f>($B$11*$D$9+$C$11*$D$9+$F$11*((CU44+CM44)/MAX(CU44+CM44+CV44, 0.1)*$I$9+CV44/MAX(CU44+CM44+CV44, 0.1)*$J$9))/($B$11+$C$11+$F$11)</f>
        <v>0</v>
      </c>
      <c r="BK44">
        <f>($B$11*$K$9+$C$11*$K$9+$F$11*((CU44+CM44)/MAX(CU44+CM44+CV44, 0.1)*$P$9+CV44/MAX(CU44+CM44+CV44, 0.1)*$Q$9))/($B$11+$C$11+$F$11)</f>
        <v>0</v>
      </c>
      <c r="BL44">
        <v>6</v>
      </c>
      <c r="BM44">
        <v>0.5</v>
      </c>
      <c r="BN44" t="s">
        <v>291</v>
      </c>
      <c r="BO44">
        <v>2</v>
      </c>
      <c r="BP44">
        <v>1607457938.1</v>
      </c>
      <c r="BQ44">
        <v>387.562548387097</v>
      </c>
      <c r="BR44">
        <v>399.999161290323</v>
      </c>
      <c r="BS44">
        <v>33.0432225806452</v>
      </c>
      <c r="BT44">
        <v>30.5472741935484</v>
      </c>
      <c r="BU44">
        <v>385.445709677419</v>
      </c>
      <c r="BV44">
        <v>32.6628451612903</v>
      </c>
      <c r="BW44">
        <v>500.011161290322</v>
      </c>
      <c r="BX44">
        <v>101.968129032258</v>
      </c>
      <c r="BY44">
        <v>0.100006422580645</v>
      </c>
      <c r="BZ44">
        <v>35.4888161290323</v>
      </c>
      <c r="CA44">
        <v>34.9504741935484</v>
      </c>
      <c r="CB44">
        <v>999.9</v>
      </c>
      <c r="CC44">
        <v>0</v>
      </c>
      <c r="CD44">
        <v>0</v>
      </c>
      <c r="CE44">
        <v>10005.6403225806</v>
      </c>
      <c r="CF44">
        <v>0</v>
      </c>
      <c r="CG44">
        <v>481.723129032258</v>
      </c>
      <c r="CH44">
        <v>1399.99709677419</v>
      </c>
      <c r="CI44">
        <v>0.899999548387097</v>
      </c>
      <c r="CJ44">
        <v>0.100000451612903</v>
      </c>
      <c r="CK44">
        <v>0</v>
      </c>
      <c r="CL44">
        <v>1185.26290322581</v>
      </c>
      <c r="CM44">
        <v>4.99938</v>
      </c>
      <c r="CN44">
        <v>16784.2483870968</v>
      </c>
      <c r="CO44">
        <v>11164.3096774194</v>
      </c>
      <c r="CP44">
        <v>48.0642258064516</v>
      </c>
      <c r="CQ44">
        <v>50.0985483870968</v>
      </c>
      <c r="CR44">
        <v>48.6852903225806</v>
      </c>
      <c r="CS44">
        <v>49.7478064516129</v>
      </c>
      <c r="CT44">
        <v>50.2094193548387</v>
      </c>
      <c r="CU44">
        <v>1255.49774193548</v>
      </c>
      <c r="CV44">
        <v>139.500322580645</v>
      </c>
      <c r="CW44">
        <v>0</v>
      </c>
      <c r="CX44">
        <v>162.099999904633</v>
      </c>
      <c r="CY44">
        <v>0</v>
      </c>
      <c r="CZ44">
        <v>1178.164</v>
      </c>
      <c r="DA44">
        <v>-434.315383942881</v>
      </c>
      <c r="DB44">
        <v>-6114.53845214264</v>
      </c>
      <c r="DC44">
        <v>16684.312</v>
      </c>
      <c r="DD44">
        <v>15</v>
      </c>
      <c r="DE44">
        <v>1607457699.6</v>
      </c>
      <c r="DF44" t="s">
        <v>427</v>
      </c>
      <c r="DG44">
        <v>1607457698.6</v>
      </c>
      <c r="DH44">
        <v>1607457699.6</v>
      </c>
      <c r="DI44">
        <v>11</v>
      </c>
      <c r="DJ44">
        <v>0.055</v>
      </c>
      <c r="DK44">
        <v>-0.025</v>
      </c>
      <c r="DL44">
        <v>2.117</v>
      </c>
      <c r="DM44">
        <v>0.38</v>
      </c>
      <c r="DN44">
        <v>400</v>
      </c>
      <c r="DO44">
        <v>31</v>
      </c>
      <c r="DP44">
        <v>0.23</v>
      </c>
      <c r="DQ44">
        <v>0.19</v>
      </c>
      <c r="DR44">
        <v>9.51926053628384</v>
      </c>
      <c r="DS44">
        <v>0.655456797355493</v>
      </c>
      <c r="DT44">
        <v>0.0543105965006353</v>
      </c>
      <c r="DU44">
        <v>0</v>
      </c>
      <c r="DV44">
        <v>-12.4322766666667</v>
      </c>
      <c r="DW44">
        <v>-1.09471234705226</v>
      </c>
      <c r="DX44">
        <v>0.0836199764144641</v>
      </c>
      <c r="DY44">
        <v>0</v>
      </c>
      <c r="DZ44">
        <v>2.49303866666667</v>
      </c>
      <c r="EA44">
        <v>0.76077757508343</v>
      </c>
      <c r="EB44">
        <v>0.0550513225232197</v>
      </c>
      <c r="EC44">
        <v>0</v>
      </c>
      <c r="ED44">
        <v>0</v>
      </c>
      <c r="EE44">
        <v>3</v>
      </c>
      <c r="EF44" t="s">
        <v>305</v>
      </c>
      <c r="EG44">
        <v>100</v>
      </c>
      <c r="EH44">
        <v>100</v>
      </c>
      <c r="EI44">
        <v>2.117</v>
      </c>
      <c r="EJ44">
        <v>0.3804</v>
      </c>
      <c r="EK44">
        <v>2.11669999999998</v>
      </c>
      <c r="EL44">
        <v>0</v>
      </c>
      <c r="EM44">
        <v>0</v>
      </c>
      <c r="EN44">
        <v>0</v>
      </c>
      <c r="EO44">
        <v>0.380385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4.1</v>
      </c>
      <c r="EX44">
        <v>4.1</v>
      </c>
      <c r="EY44">
        <v>2</v>
      </c>
      <c r="EZ44">
        <v>488.204</v>
      </c>
      <c r="FA44">
        <v>556.519</v>
      </c>
      <c r="FB44">
        <v>34.3312</v>
      </c>
      <c r="FC44">
        <v>32.1105</v>
      </c>
      <c r="FD44">
        <v>29.9997</v>
      </c>
      <c r="FE44">
        <v>31.6663</v>
      </c>
      <c r="FF44">
        <v>31.6704</v>
      </c>
      <c r="FG44">
        <v>20.9489</v>
      </c>
      <c r="FH44">
        <v>0</v>
      </c>
      <c r="FI44">
        <v>100</v>
      </c>
      <c r="FJ44">
        <v>-999.9</v>
      </c>
      <c r="FK44">
        <v>400</v>
      </c>
      <c r="FL44">
        <v>34.1037</v>
      </c>
      <c r="FM44">
        <v>101.379</v>
      </c>
      <c r="FN44">
        <v>100.554</v>
      </c>
    </row>
    <row r="45" spans="1:170">
      <c r="A45">
        <v>29</v>
      </c>
      <c r="B45">
        <v>1607458088.1</v>
      </c>
      <c r="C45">
        <v>4644</v>
      </c>
      <c r="D45" t="s">
        <v>432</v>
      </c>
      <c r="E45" t="s">
        <v>433</v>
      </c>
      <c r="F45" t="s">
        <v>434</v>
      </c>
      <c r="G45" t="s">
        <v>416</v>
      </c>
      <c r="H45">
        <v>1607458080.35</v>
      </c>
      <c r="I45">
        <f>BW45*AG45*(BS45-BT45)/(100*BL45*(1000-AG45*BS45))</f>
        <v>0</v>
      </c>
      <c r="J45">
        <f>BW45*AG45*(BR45-BQ45*(1000-AG45*BT45)/(1000-AG45*BS45))/(100*BL45)</f>
        <v>0</v>
      </c>
      <c r="K45">
        <f>BQ45 - IF(AG45&gt;1, J45*BL45*100.0/(AI45*CE45), 0)</f>
        <v>0</v>
      </c>
      <c r="L45">
        <f>((R45-I45/2)*K45-J45)/(R45+I45/2)</f>
        <v>0</v>
      </c>
      <c r="M45">
        <f>L45*(BX45+BY45)/1000.0</f>
        <v>0</v>
      </c>
      <c r="N45">
        <f>(BQ45 - IF(AG45&gt;1, J45*BL45*100.0/(AI45*CE45), 0))*(BX45+BY45)/1000.0</f>
        <v>0</v>
      </c>
      <c r="O45">
        <f>2.0/((1/Q45-1/P45)+SIGN(Q45)*SQRT((1/Q45-1/P45)*(1/Q45-1/P45) + 4*BM45/((BM45+1)*(BM45+1))*(2*1/Q45*1/P45-1/P45*1/P45)))</f>
        <v>0</v>
      </c>
      <c r="P45">
        <f>IF(LEFT(BN45,1)&lt;&gt;"0",IF(LEFT(BN45,1)="1",3.0,BO45),$D$5+$E$5*(CE45*BX45/($K$5*1000))+$F$5*(CE45*BX45/($K$5*1000))*MAX(MIN(BL45,$J$5),$I$5)*MAX(MIN(BL45,$J$5),$I$5)+$G$5*MAX(MIN(BL45,$J$5),$I$5)*(CE45*BX45/($K$5*1000))+$H$5*(CE45*BX45/($K$5*1000))*(CE45*BX45/($K$5*1000)))</f>
        <v>0</v>
      </c>
      <c r="Q45">
        <f>I45*(1000-(1000*0.61365*exp(17.502*U45/(240.97+U45))/(BX45+BY45)+BS45)/2)/(1000*0.61365*exp(17.502*U45/(240.97+U45))/(BX45+BY45)-BS45)</f>
        <v>0</v>
      </c>
      <c r="R45">
        <f>1/((BM45+1)/(O45/1.6)+1/(P45/1.37)) + BM45/((BM45+1)/(O45/1.6) + BM45/(P45/1.37))</f>
        <v>0</v>
      </c>
      <c r="S45">
        <f>(BI45*BK45)</f>
        <v>0</v>
      </c>
      <c r="T45">
        <f>(BZ45+(S45+2*0.95*5.67E-8*(((BZ45+$B$7)+273)^4-(BZ45+273)^4)-44100*I45)/(1.84*29.3*P45+8*0.95*5.67E-8*(BZ45+273)^3))</f>
        <v>0</v>
      </c>
      <c r="U45">
        <f>($C$7*CA45+$D$7*CB45+$E$7*T45)</f>
        <v>0</v>
      </c>
      <c r="V45">
        <f>0.61365*exp(17.502*U45/(240.97+U45))</f>
        <v>0</v>
      </c>
      <c r="W45">
        <f>(X45/Y45*100)</f>
        <v>0</v>
      </c>
      <c r="X45">
        <f>BS45*(BX45+BY45)/1000</f>
        <v>0</v>
      </c>
      <c r="Y45">
        <f>0.61365*exp(17.502*BZ45/(240.97+BZ45))</f>
        <v>0</v>
      </c>
      <c r="Z45">
        <f>(V45-BS45*(BX45+BY45)/1000)</f>
        <v>0</v>
      </c>
      <c r="AA45">
        <f>(-I45*44100)</f>
        <v>0</v>
      </c>
      <c r="AB45">
        <f>2*29.3*P45*0.92*(BZ45-U45)</f>
        <v>0</v>
      </c>
      <c r="AC45">
        <f>2*0.95*5.67E-8*(((BZ45+$B$7)+273)^4-(U45+273)^4)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MAX(0,($B$13+$C$13*CE45)/(1+$D$13*CE45)*BX45/(BZ45+273)*$E$13)</f>
        <v>0</v>
      </c>
      <c r="AJ45" t="s">
        <v>288</v>
      </c>
      <c r="AK45">
        <v>715.476923076923</v>
      </c>
      <c r="AL45">
        <v>3262.08</v>
      </c>
      <c r="AM45">
        <f>AL45-AK45</f>
        <v>0</v>
      </c>
      <c r="AN45">
        <f>AM45/AL45</f>
        <v>0</v>
      </c>
      <c r="AO45">
        <v>-0.577747479816223</v>
      </c>
      <c r="AP45" t="s">
        <v>435</v>
      </c>
      <c r="AQ45">
        <v>627.618307692308</v>
      </c>
      <c r="AR45">
        <v>711.86</v>
      </c>
      <c r="AS45">
        <f>1-AQ45/AR45</f>
        <v>0</v>
      </c>
      <c r="AT45">
        <v>0.5</v>
      </c>
      <c r="AU45">
        <f>BI45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436</v>
      </c>
      <c r="BB45">
        <v>458.17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f>$B$11*CF45+$C$11*CG45+$F$11*CH45*(1-CK45)</f>
        <v>0</v>
      </c>
      <c r="BI45">
        <f>BH45*BJ45</f>
        <v>0</v>
      </c>
      <c r="BJ45">
        <f>($B$11*$D$9+$C$11*$D$9+$F$11*((CU45+CM45)/MAX(CU45+CM45+CV45, 0.1)*$I$9+CV45/MAX(CU45+CM45+CV45, 0.1)*$J$9))/($B$11+$C$11+$F$11)</f>
        <v>0</v>
      </c>
      <c r="BK45">
        <f>($B$11*$K$9+$C$11*$K$9+$F$11*((CU45+CM45)/MAX(CU45+CM45+CV45, 0.1)*$P$9+CV45/MAX(CU45+CM45+CV45, 0.1)*$Q$9))/($B$11+$C$11+$F$11)</f>
        <v>0</v>
      </c>
      <c r="BL45">
        <v>6</v>
      </c>
      <c r="BM45">
        <v>0.5</v>
      </c>
      <c r="BN45" t="s">
        <v>291</v>
      </c>
      <c r="BO45">
        <v>2</v>
      </c>
      <c r="BP45">
        <v>1607458080.35</v>
      </c>
      <c r="BQ45">
        <v>398.871233333333</v>
      </c>
      <c r="BR45">
        <v>399.987133333333</v>
      </c>
      <c r="BS45">
        <v>30.23721</v>
      </c>
      <c r="BT45">
        <v>30.3926766666667</v>
      </c>
      <c r="BU45">
        <v>396.722133333333</v>
      </c>
      <c r="BV45">
        <v>29.8618533333333</v>
      </c>
      <c r="BW45">
        <v>500.005433333333</v>
      </c>
      <c r="BX45">
        <v>101.963733333333</v>
      </c>
      <c r="BY45">
        <v>0.0998069533333333</v>
      </c>
      <c r="BZ45">
        <v>35.53737</v>
      </c>
      <c r="CA45">
        <v>35.8509666666667</v>
      </c>
      <c r="CB45">
        <v>999.9</v>
      </c>
      <c r="CC45">
        <v>0</v>
      </c>
      <c r="CD45">
        <v>0</v>
      </c>
      <c r="CE45">
        <v>10019.04</v>
      </c>
      <c r="CF45">
        <v>0</v>
      </c>
      <c r="CG45">
        <v>1014.74566666667</v>
      </c>
      <c r="CH45">
        <v>1400.022</v>
      </c>
      <c r="CI45">
        <v>0.900005333333333</v>
      </c>
      <c r="CJ45">
        <v>0.0999946666666667</v>
      </c>
      <c r="CK45">
        <v>0</v>
      </c>
      <c r="CL45">
        <v>627.696233333334</v>
      </c>
      <c r="CM45">
        <v>4.99938</v>
      </c>
      <c r="CN45">
        <v>9254.01066666667</v>
      </c>
      <c r="CO45">
        <v>11164.52</v>
      </c>
      <c r="CP45">
        <v>47.0081666666667</v>
      </c>
      <c r="CQ45">
        <v>49.1581</v>
      </c>
      <c r="CR45">
        <v>47.6518666666667</v>
      </c>
      <c r="CS45">
        <v>48.8581666666666</v>
      </c>
      <c r="CT45">
        <v>49.2581666666667</v>
      </c>
      <c r="CU45">
        <v>1255.527</v>
      </c>
      <c r="CV45">
        <v>139.495</v>
      </c>
      <c r="CW45">
        <v>0</v>
      </c>
      <c r="CX45">
        <v>141.400000095367</v>
      </c>
      <c r="CY45">
        <v>0</v>
      </c>
      <c r="CZ45">
        <v>627.618307692308</v>
      </c>
      <c r="DA45">
        <v>-6.60950427408457</v>
      </c>
      <c r="DB45">
        <v>-35.1032477711035</v>
      </c>
      <c r="DC45">
        <v>9254.13038461538</v>
      </c>
      <c r="DD45">
        <v>15</v>
      </c>
      <c r="DE45">
        <v>1607458003.1</v>
      </c>
      <c r="DF45" t="s">
        <v>437</v>
      </c>
      <c r="DG45">
        <v>1607458003.1</v>
      </c>
      <c r="DH45">
        <v>1607457995.6</v>
      </c>
      <c r="DI45">
        <v>12</v>
      </c>
      <c r="DJ45">
        <v>0.032</v>
      </c>
      <c r="DK45">
        <v>-0.005</v>
      </c>
      <c r="DL45">
        <v>2.149</v>
      </c>
      <c r="DM45">
        <v>0.375</v>
      </c>
      <c r="DN45">
        <v>400</v>
      </c>
      <c r="DO45">
        <v>31</v>
      </c>
      <c r="DP45">
        <v>0.14</v>
      </c>
      <c r="DQ45">
        <v>0.05</v>
      </c>
      <c r="DR45">
        <v>0.979418111130353</v>
      </c>
      <c r="DS45">
        <v>0.0367788997854934</v>
      </c>
      <c r="DT45">
        <v>0.017724081172856</v>
      </c>
      <c r="DU45">
        <v>1</v>
      </c>
      <c r="DV45">
        <v>-1.111568</v>
      </c>
      <c r="DW45">
        <v>-0.320320177975532</v>
      </c>
      <c r="DX45">
        <v>0.029154946338486</v>
      </c>
      <c r="DY45">
        <v>0</v>
      </c>
      <c r="DZ45">
        <v>-0.16267055</v>
      </c>
      <c r="EA45">
        <v>0.855739138598443</v>
      </c>
      <c r="EB45">
        <v>0.0620111644480882</v>
      </c>
      <c r="EC45">
        <v>0</v>
      </c>
      <c r="ED45">
        <v>1</v>
      </c>
      <c r="EE45">
        <v>3</v>
      </c>
      <c r="EF45" t="s">
        <v>331</v>
      </c>
      <c r="EG45">
        <v>100</v>
      </c>
      <c r="EH45">
        <v>100</v>
      </c>
      <c r="EI45">
        <v>2.15</v>
      </c>
      <c r="EJ45">
        <v>0.3754</v>
      </c>
      <c r="EK45">
        <v>2.14904999999993</v>
      </c>
      <c r="EL45">
        <v>0</v>
      </c>
      <c r="EM45">
        <v>0</v>
      </c>
      <c r="EN45">
        <v>0</v>
      </c>
      <c r="EO45">
        <v>0.37534761904762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1.4</v>
      </c>
      <c r="EX45">
        <v>1.5</v>
      </c>
      <c r="EY45">
        <v>2</v>
      </c>
      <c r="EZ45">
        <v>482.697</v>
      </c>
      <c r="FA45">
        <v>557.33</v>
      </c>
      <c r="FB45">
        <v>34.3558</v>
      </c>
      <c r="FC45">
        <v>31.9505</v>
      </c>
      <c r="FD45">
        <v>29.9988</v>
      </c>
      <c r="FE45">
        <v>31.5374</v>
      </c>
      <c r="FF45">
        <v>31.5413</v>
      </c>
      <c r="FG45">
        <v>20.9556</v>
      </c>
      <c r="FH45">
        <v>0</v>
      </c>
      <c r="FI45">
        <v>100</v>
      </c>
      <c r="FJ45">
        <v>-999.9</v>
      </c>
      <c r="FK45">
        <v>400</v>
      </c>
      <c r="FL45">
        <v>32.9398</v>
      </c>
      <c r="FM45">
        <v>101.424</v>
      </c>
      <c r="FN45">
        <v>100.594</v>
      </c>
    </row>
    <row r="46" spans="1:170">
      <c r="A46">
        <v>30</v>
      </c>
      <c r="B46">
        <v>1607458325.1</v>
      </c>
      <c r="C46">
        <v>4881</v>
      </c>
      <c r="D46" t="s">
        <v>438</v>
      </c>
      <c r="E46" t="s">
        <v>439</v>
      </c>
      <c r="F46" t="s">
        <v>434</v>
      </c>
      <c r="G46" t="s">
        <v>416</v>
      </c>
      <c r="H46">
        <v>1607458317.35</v>
      </c>
      <c r="I46">
        <f>BW46*AG46*(BS46-BT46)/(100*BL46*(1000-AG46*BS46))</f>
        <v>0</v>
      </c>
      <c r="J46">
        <f>BW46*AG46*(BR46-BQ46*(1000-AG46*BT46)/(1000-AG46*BS46))/(100*BL46)</f>
        <v>0</v>
      </c>
      <c r="K46">
        <f>BQ46 - IF(AG46&gt;1, J46*BL46*100.0/(AI46*CE46), 0)</f>
        <v>0</v>
      </c>
      <c r="L46">
        <f>((R46-I46/2)*K46-J46)/(R46+I46/2)</f>
        <v>0</v>
      </c>
      <c r="M46">
        <f>L46*(BX46+BY46)/1000.0</f>
        <v>0</v>
      </c>
      <c r="N46">
        <f>(BQ46 - IF(AG46&gt;1, J46*BL46*100.0/(AI46*CE46), 0))*(BX46+BY46)/1000.0</f>
        <v>0</v>
      </c>
      <c r="O46">
        <f>2.0/((1/Q46-1/P46)+SIGN(Q46)*SQRT((1/Q46-1/P46)*(1/Q46-1/P46) + 4*BM46/((BM46+1)*(BM46+1))*(2*1/Q46*1/P46-1/P46*1/P46)))</f>
        <v>0</v>
      </c>
      <c r="P46">
        <f>IF(LEFT(BN46,1)&lt;&gt;"0",IF(LEFT(BN46,1)="1",3.0,BO46),$D$5+$E$5*(CE46*BX46/($K$5*1000))+$F$5*(CE46*BX46/($K$5*1000))*MAX(MIN(BL46,$J$5),$I$5)*MAX(MIN(BL46,$J$5),$I$5)+$G$5*MAX(MIN(BL46,$J$5),$I$5)*(CE46*BX46/($K$5*1000))+$H$5*(CE46*BX46/($K$5*1000))*(CE46*BX46/($K$5*1000)))</f>
        <v>0</v>
      </c>
      <c r="Q46">
        <f>I46*(1000-(1000*0.61365*exp(17.502*U46/(240.97+U46))/(BX46+BY46)+BS46)/2)/(1000*0.61365*exp(17.502*U46/(240.97+U46))/(BX46+BY46)-BS46)</f>
        <v>0</v>
      </c>
      <c r="R46">
        <f>1/((BM46+1)/(O46/1.6)+1/(P46/1.37)) + BM46/((BM46+1)/(O46/1.6) + BM46/(P46/1.37))</f>
        <v>0</v>
      </c>
      <c r="S46">
        <f>(BI46*BK46)</f>
        <v>0</v>
      </c>
      <c r="T46">
        <f>(BZ46+(S46+2*0.95*5.67E-8*(((BZ46+$B$7)+273)^4-(BZ46+273)^4)-44100*I46)/(1.84*29.3*P46+8*0.95*5.67E-8*(BZ46+273)^3))</f>
        <v>0</v>
      </c>
      <c r="U46">
        <f>($C$7*CA46+$D$7*CB46+$E$7*T46)</f>
        <v>0</v>
      </c>
      <c r="V46">
        <f>0.61365*exp(17.502*U46/(240.97+U46))</f>
        <v>0</v>
      </c>
      <c r="W46">
        <f>(X46/Y46*100)</f>
        <v>0</v>
      </c>
      <c r="X46">
        <f>BS46*(BX46+BY46)/1000</f>
        <v>0</v>
      </c>
      <c r="Y46">
        <f>0.61365*exp(17.502*BZ46/(240.97+BZ46))</f>
        <v>0</v>
      </c>
      <c r="Z46">
        <f>(V46-BS46*(BX46+BY46)/1000)</f>
        <v>0</v>
      </c>
      <c r="AA46">
        <f>(-I46*44100)</f>
        <v>0</v>
      </c>
      <c r="AB46">
        <f>2*29.3*P46*0.92*(BZ46-U46)</f>
        <v>0</v>
      </c>
      <c r="AC46">
        <f>2*0.95*5.67E-8*(((BZ46+$B$7)+273)^4-(U46+273)^4)</f>
        <v>0</v>
      </c>
      <c r="AD46">
        <f>S46+AC46+AA46+AB46</f>
        <v>0</v>
      </c>
      <c r="AE46">
        <v>17</v>
      </c>
      <c r="AF46">
        <v>3</v>
      </c>
      <c r="AG46">
        <f>IF(AE46*$H$13&gt;=AI46,1.0,(AI46/(AI46-AE46*$H$13)))</f>
        <v>0</v>
      </c>
      <c r="AH46">
        <f>(AG46-1)*100</f>
        <v>0</v>
      </c>
      <c r="AI46">
        <f>MAX(0,($B$13+$C$13*CE46)/(1+$D$13*CE46)*BX46/(BZ46+273)*$E$13)</f>
        <v>0</v>
      </c>
      <c r="AJ46" t="s">
        <v>288</v>
      </c>
      <c r="AK46">
        <v>715.476923076923</v>
      </c>
      <c r="AL46">
        <v>3262.08</v>
      </c>
      <c r="AM46">
        <f>AL46-AK46</f>
        <v>0</v>
      </c>
      <c r="AN46">
        <f>AM46/AL46</f>
        <v>0</v>
      </c>
      <c r="AO46">
        <v>-0.577747479816223</v>
      </c>
      <c r="AP46" t="s">
        <v>440</v>
      </c>
      <c r="AQ46">
        <v>575.915692307692</v>
      </c>
      <c r="AR46">
        <v>653.41</v>
      </c>
      <c r="AS46">
        <f>1-AQ46/AR46</f>
        <v>0</v>
      </c>
      <c r="AT46">
        <v>0.5</v>
      </c>
      <c r="AU46">
        <f>BI46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441</v>
      </c>
      <c r="BB46">
        <v>465.61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f>$B$11*CF46+$C$11*CG46+$F$11*CH46*(1-CK46)</f>
        <v>0</v>
      </c>
      <c r="BI46">
        <f>BH46*BJ46</f>
        <v>0</v>
      </c>
      <c r="BJ46">
        <f>($B$11*$D$9+$C$11*$D$9+$F$11*((CU46+CM46)/MAX(CU46+CM46+CV46, 0.1)*$I$9+CV46/MAX(CU46+CM46+CV46, 0.1)*$J$9))/($B$11+$C$11+$F$11)</f>
        <v>0</v>
      </c>
      <c r="BK46">
        <f>($B$11*$K$9+$C$11*$K$9+$F$11*((CU46+CM46)/MAX(CU46+CM46+CV46, 0.1)*$P$9+CV46/MAX(CU46+CM46+CV46, 0.1)*$Q$9))/($B$11+$C$11+$F$11)</f>
        <v>0</v>
      </c>
      <c r="BL46">
        <v>6</v>
      </c>
      <c r="BM46">
        <v>0.5</v>
      </c>
      <c r="BN46" t="s">
        <v>291</v>
      </c>
      <c r="BO46">
        <v>2</v>
      </c>
      <c r="BP46">
        <v>1607458317.35</v>
      </c>
      <c r="BQ46">
        <v>399.542333333333</v>
      </c>
      <c r="BR46">
        <v>399.9793</v>
      </c>
      <c r="BS46">
        <v>30.3715166666667</v>
      </c>
      <c r="BT46">
        <v>30.3035433333333</v>
      </c>
      <c r="BU46">
        <v>397.393333333333</v>
      </c>
      <c r="BV46">
        <v>29.99616</v>
      </c>
      <c r="BW46">
        <v>499.991366666667</v>
      </c>
      <c r="BX46">
        <v>101.947033333333</v>
      </c>
      <c r="BY46">
        <v>0.09986604</v>
      </c>
      <c r="BZ46">
        <v>36.2942233333333</v>
      </c>
      <c r="CA46">
        <v>36.4094933333333</v>
      </c>
      <c r="CB46">
        <v>999.9</v>
      </c>
      <c r="CC46">
        <v>0</v>
      </c>
      <c r="CD46">
        <v>0</v>
      </c>
      <c r="CE46">
        <v>10020.0843333333</v>
      </c>
      <c r="CF46">
        <v>0</v>
      </c>
      <c r="CG46">
        <v>315.1188</v>
      </c>
      <c r="CH46">
        <v>1399.994</v>
      </c>
      <c r="CI46">
        <v>0.900001933333334</v>
      </c>
      <c r="CJ46">
        <v>0.0999980933333333</v>
      </c>
      <c r="CK46">
        <v>0</v>
      </c>
      <c r="CL46">
        <v>575.904133333333</v>
      </c>
      <c r="CM46">
        <v>4.99938</v>
      </c>
      <c r="CN46">
        <v>8506.207</v>
      </c>
      <c r="CO46">
        <v>11164.3066666667</v>
      </c>
      <c r="CP46">
        <v>46.4328666666666</v>
      </c>
      <c r="CQ46">
        <v>48.312</v>
      </c>
      <c r="CR46">
        <v>46.8225</v>
      </c>
      <c r="CS46">
        <v>48.5558</v>
      </c>
      <c r="CT46">
        <v>48.7185</v>
      </c>
      <c r="CU46">
        <v>1255.498</v>
      </c>
      <c r="CV46">
        <v>139.496</v>
      </c>
      <c r="CW46">
        <v>0</v>
      </c>
      <c r="CX46">
        <v>236.100000143051</v>
      </c>
      <c r="CY46">
        <v>0</v>
      </c>
      <c r="CZ46">
        <v>575.915692307692</v>
      </c>
      <c r="DA46">
        <v>-4.85258118184091</v>
      </c>
      <c r="DB46">
        <v>-91.7312820473626</v>
      </c>
      <c r="DC46">
        <v>8505.86769230769</v>
      </c>
      <c r="DD46">
        <v>15</v>
      </c>
      <c r="DE46">
        <v>1607458003.1</v>
      </c>
      <c r="DF46" t="s">
        <v>437</v>
      </c>
      <c r="DG46">
        <v>1607458003.1</v>
      </c>
      <c r="DH46">
        <v>1607457995.6</v>
      </c>
      <c r="DI46">
        <v>12</v>
      </c>
      <c r="DJ46">
        <v>0.032</v>
      </c>
      <c r="DK46">
        <v>-0.005</v>
      </c>
      <c r="DL46">
        <v>2.149</v>
      </c>
      <c r="DM46">
        <v>0.375</v>
      </c>
      <c r="DN46">
        <v>400</v>
      </c>
      <c r="DO46">
        <v>31</v>
      </c>
      <c r="DP46">
        <v>0.14</v>
      </c>
      <c r="DQ46">
        <v>0.05</v>
      </c>
      <c r="DR46">
        <v>0.343535064262312</v>
      </c>
      <c r="DS46">
        <v>-0.13989624970418</v>
      </c>
      <c r="DT46">
        <v>0.0201132410597602</v>
      </c>
      <c r="DU46">
        <v>1</v>
      </c>
      <c r="DV46">
        <v>-0.4371358</v>
      </c>
      <c r="DW46">
        <v>-0.0413174816462733</v>
      </c>
      <c r="DX46">
        <v>0.019155798736327</v>
      </c>
      <c r="DY46">
        <v>1</v>
      </c>
      <c r="DZ46">
        <v>0.06504523</v>
      </c>
      <c r="EA46">
        <v>0.354769652502781</v>
      </c>
      <c r="EB46">
        <v>0.0256681194565704</v>
      </c>
      <c r="EC46">
        <v>0</v>
      </c>
      <c r="ED46">
        <v>2</v>
      </c>
      <c r="EE46">
        <v>3</v>
      </c>
      <c r="EF46" t="s">
        <v>293</v>
      </c>
      <c r="EG46">
        <v>100</v>
      </c>
      <c r="EH46">
        <v>100</v>
      </c>
      <c r="EI46">
        <v>2.149</v>
      </c>
      <c r="EJ46">
        <v>0.3753</v>
      </c>
      <c r="EK46">
        <v>2.14904999999993</v>
      </c>
      <c r="EL46">
        <v>0</v>
      </c>
      <c r="EM46">
        <v>0</v>
      </c>
      <c r="EN46">
        <v>0</v>
      </c>
      <c r="EO46">
        <v>0.37534761904762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5.4</v>
      </c>
      <c r="EX46">
        <v>5.5</v>
      </c>
      <c r="EY46">
        <v>2</v>
      </c>
      <c r="EZ46">
        <v>462.73</v>
      </c>
      <c r="FA46">
        <v>558.173</v>
      </c>
      <c r="FB46">
        <v>34.8349</v>
      </c>
      <c r="FC46">
        <v>31.7042</v>
      </c>
      <c r="FD46">
        <v>30.0005</v>
      </c>
      <c r="FE46">
        <v>31.3252</v>
      </c>
      <c r="FF46">
        <v>31.3512</v>
      </c>
      <c r="FG46">
        <v>20.9648</v>
      </c>
      <c r="FH46">
        <v>0</v>
      </c>
      <c r="FI46">
        <v>100</v>
      </c>
      <c r="FJ46">
        <v>-999.9</v>
      </c>
      <c r="FK46">
        <v>400</v>
      </c>
      <c r="FL46">
        <v>37.3981</v>
      </c>
      <c r="FM46">
        <v>101.486</v>
      </c>
      <c r="FN46">
        <v>100.644</v>
      </c>
    </row>
    <row r="47" spans="1:170">
      <c r="A47">
        <v>31</v>
      </c>
      <c r="B47">
        <v>1607458694</v>
      </c>
      <c r="C47">
        <v>5249.90000009537</v>
      </c>
      <c r="D47" t="s">
        <v>445</v>
      </c>
      <c r="E47" t="s">
        <v>446</v>
      </c>
      <c r="F47" t="s">
        <v>434</v>
      </c>
      <c r="G47" t="s">
        <v>416</v>
      </c>
      <c r="H47">
        <v>1607458686</v>
      </c>
      <c r="I47">
        <f>BW47*AG47*(BS47-BT47)/(100*BL47*(1000-AG47*BS47))</f>
        <v>0</v>
      </c>
      <c r="J47">
        <f>BW47*AG47*(BR47-BQ47*(1000-AG47*BT47)/(1000-AG47*BS47))/(100*BL47)</f>
        <v>0</v>
      </c>
      <c r="K47">
        <f>BQ47 - IF(AG47&gt;1, J47*BL47*100.0/(AI47*CE47), 0)</f>
        <v>0</v>
      </c>
      <c r="L47">
        <f>((R47-I47/2)*K47-J47)/(R47+I47/2)</f>
        <v>0</v>
      </c>
      <c r="M47">
        <f>L47*(BX47+BY47)/1000.0</f>
        <v>0</v>
      </c>
      <c r="N47">
        <f>(BQ47 - IF(AG47&gt;1, J47*BL47*100.0/(AI47*CE47), 0))*(BX47+BY47)/1000.0</f>
        <v>0</v>
      </c>
      <c r="O47">
        <f>2.0/((1/Q47-1/P47)+SIGN(Q47)*SQRT((1/Q47-1/P47)*(1/Q47-1/P47) + 4*BM47/((BM47+1)*(BM47+1))*(2*1/Q47*1/P47-1/P47*1/P47)))</f>
        <v>0</v>
      </c>
      <c r="P47">
        <f>IF(LEFT(BN47,1)&lt;&gt;"0",IF(LEFT(BN47,1)="1",3.0,BO47),$D$5+$E$5*(CE47*BX47/($K$5*1000))+$F$5*(CE47*BX47/($K$5*1000))*MAX(MIN(BL47,$J$5),$I$5)*MAX(MIN(BL47,$J$5),$I$5)+$G$5*MAX(MIN(BL47,$J$5),$I$5)*(CE47*BX47/($K$5*1000))+$H$5*(CE47*BX47/($K$5*1000))*(CE47*BX47/($K$5*1000)))</f>
        <v>0</v>
      </c>
      <c r="Q47">
        <f>I47*(1000-(1000*0.61365*exp(17.502*U47/(240.97+U47))/(BX47+BY47)+BS47)/2)/(1000*0.61365*exp(17.502*U47/(240.97+U47))/(BX47+BY47)-BS47)</f>
        <v>0</v>
      </c>
      <c r="R47">
        <f>1/((BM47+1)/(O47/1.6)+1/(P47/1.37)) + BM47/((BM47+1)/(O47/1.6) + BM47/(P47/1.37))</f>
        <v>0</v>
      </c>
      <c r="S47">
        <f>(BI47*BK47)</f>
        <v>0</v>
      </c>
      <c r="T47">
        <f>(BZ47+(S47+2*0.95*5.67E-8*(((BZ47+$B$7)+273)^4-(BZ47+273)^4)-44100*I47)/(1.84*29.3*P47+8*0.95*5.67E-8*(BZ47+273)^3))</f>
        <v>0</v>
      </c>
      <c r="U47">
        <f>($C$7*CA47+$D$7*CB47+$E$7*T47)</f>
        <v>0</v>
      </c>
      <c r="V47">
        <f>0.61365*exp(17.502*U47/(240.97+U47))</f>
        <v>0</v>
      </c>
      <c r="W47">
        <f>(X47/Y47*100)</f>
        <v>0</v>
      </c>
      <c r="X47">
        <f>BS47*(BX47+BY47)/1000</f>
        <v>0</v>
      </c>
      <c r="Y47">
        <f>0.61365*exp(17.502*BZ47/(240.97+BZ47))</f>
        <v>0</v>
      </c>
      <c r="Z47">
        <f>(V47-BS47*(BX47+BY47)/1000)</f>
        <v>0</v>
      </c>
      <c r="AA47">
        <f>(-I47*44100)</f>
        <v>0</v>
      </c>
      <c r="AB47">
        <f>2*29.3*P47*0.92*(BZ47-U47)</f>
        <v>0</v>
      </c>
      <c r="AC47">
        <f>2*0.95*5.67E-8*(((BZ47+$B$7)+273)^4-(U47+273)^4)</f>
        <v>0</v>
      </c>
      <c r="AD47">
        <f>S47+AC47+AA47+AB47</f>
        <v>0</v>
      </c>
      <c r="AE47">
        <v>13</v>
      </c>
      <c r="AF47">
        <v>3</v>
      </c>
      <c r="AG47">
        <f>IF(AE47*$H$13&gt;=AI47,1.0,(AI47/(AI47-AE47*$H$13)))</f>
        <v>0</v>
      </c>
      <c r="AH47">
        <f>(AG47-1)*100</f>
        <v>0</v>
      </c>
      <c r="AI47">
        <f>MAX(0,($B$13+$C$13*CE47)/(1+$D$13*CE47)*BX47/(BZ47+273)*$E$13)</f>
        <v>0</v>
      </c>
      <c r="AJ47" t="s">
        <v>288</v>
      </c>
      <c r="AK47">
        <v>715.476923076923</v>
      </c>
      <c r="AL47">
        <v>3262.08</v>
      </c>
      <c r="AM47">
        <f>AL47-AK47</f>
        <v>0</v>
      </c>
      <c r="AN47">
        <f>AM47/AL47</f>
        <v>0</v>
      </c>
      <c r="AO47">
        <v>-0.577747479816223</v>
      </c>
      <c r="AP47" t="s">
        <v>447</v>
      </c>
      <c r="AQ47">
        <v>592.512423076923</v>
      </c>
      <c r="AR47">
        <v>654.18</v>
      </c>
      <c r="AS47">
        <f>1-AQ47/AR47</f>
        <v>0</v>
      </c>
      <c r="AT47">
        <v>0.5</v>
      </c>
      <c r="AU47">
        <f>BI47</f>
        <v>0</v>
      </c>
      <c r="AV47">
        <f>J47</f>
        <v>0</v>
      </c>
      <c r="AW47">
        <f>AS47*AT47*AU47</f>
        <v>0</v>
      </c>
      <c r="AX47">
        <f>BC47/AR47</f>
        <v>0</v>
      </c>
      <c r="AY47">
        <f>(AV47-AO47)/AU47</f>
        <v>0</v>
      </c>
      <c r="AZ47">
        <f>(AL47-AR47)/AR47</f>
        <v>0</v>
      </c>
      <c r="BA47" t="s">
        <v>448</v>
      </c>
      <c r="BB47">
        <v>462.35</v>
      </c>
      <c r="BC47">
        <f>AR47-BB47</f>
        <v>0</v>
      </c>
      <c r="BD47">
        <f>(AR47-AQ47)/(AR47-BB47)</f>
        <v>0</v>
      </c>
      <c r="BE47">
        <f>(AL47-AR47)/(AL47-BB47)</f>
        <v>0</v>
      </c>
      <c r="BF47">
        <f>(AR47-AQ47)/(AR47-AK47)</f>
        <v>0</v>
      </c>
      <c r="BG47">
        <f>(AL47-AR47)/(AL47-AK47)</f>
        <v>0</v>
      </c>
      <c r="BH47">
        <f>$B$11*CF47+$C$11*CG47+$F$11*CH47*(1-CK47)</f>
        <v>0</v>
      </c>
      <c r="BI47">
        <f>BH47*BJ47</f>
        <v>0</v>
      </c>
      <c r="BJ47">
        <f>($B$11*$D$9+$C$11*$D$9+$F$11*((CU47+CM47)/MAX(CU47+CM47+CV47, 0.1)*$I$9+CV47/MAX(CU47+CM47+CV47, 0.1)*$J$9))/($B$11+$C$11+$F$11)</f>
        <v>0</v>
      </c>
      <c r="BK47">
        <f>($B$11*$K$9+$C$11*$K$9+$F$11*((CU47+CM47)/MAX(CU47+CM47+CV47, 0.1)*$P$9+CV47/MAX(CU47+CM47+CV47, 0.1)*$Q$9))/($B$11+$C$11+$F$11)</f>
        <v>0</v>
      </c>
      <c r="BL47">
        <v>6</v>
      </c>
      <c r="BM47">
        <v>0.5</v>
      </c>
      <c r="BN47" t="s">
        <v>291</v>
      </c>
      <c r="BO47">
        <v>2</v>
      </c>
      <c r="BP47">
        <v>1607458686</v>
      </c>
      <c r="BQ47">
        <v>399.68364516129</v>
      </c>
      <c r="BR47">
        <v>400.005451612903</v>
      </c>
      <c r="BS47">
        <v>30.3776870967742</v>
      </c>
      <c r="BT47">
        <v>30.3539258064516</v>
      </c>
      <c r="BU47">
        <v>397.534612903226</v>
      </c>
      <c r="BV47">
        <v>30.0023290322581</v>
      </c>
      <c r="BW47">
        <v>499.999741935484</v>
      </c>
      <c r="BX47">
        <v>101.946032258065</v>
      </c>
      <c r="BY47">
        <v>0.0997400096774194</v>
      </c>
      <c r="BZ47">
        <v>36.7049516129032</v>
      </c>
      <c r="CA47">
        <v>37.3461612903226</v>
      </c>
      <c r="CB47">
        <v>999.9</v>
      </c>
      <c r="CC47">
        <v>0</v>
      </c>
      <c r="CD47">
        <v>0</v>
      </c>
      <c r="CE47">
        <v>10018.7935483871</v>
      </c>
      <c r="CF47">
        <v>0</v>
      </c>
      <c r="CG47">
        <v>243.130741935484</v>
      </c>
      <c r="CH47">
        <v>1400.00806451613</v>
      </c>
      <c r="CI47">
        <v>0.899997387096774</v>
      </c>
      <c r="CJ47">
        <v>0.100002564516129</v>
      </c>
      <c r="CK47">
        <v>0</v>
      </c>
      <c r="CL47">
        <v>592.536193548387</v>
      </c>
      <c r="CM47">
        <v>4.99938</v>
      </c>
      <c r="CN47">
        <v>8374.54548387097</v>
      </c>
      <c r="CO47">
        <v>11164.3838709677</v>
      </c>
      <c r="CP47">
        <v>46.0762258064516</v>
      </c>
      <c r="CQ47">
        <v>47.800064516129</v>
      </c>
      <c r="CR47">
        <v>46.566064516129</v>
      </c>
      <c r="CS47">
        <v>47.9976774193548</v>
      </c>
      <c r="CT47">
        <v>48.502</v>
      </c>
      <c r="CU47">
        <v>1255.50451612903</v>
      </c>
      <c r="CV47">
        <v>139.505161290323</v>
      </c>
      <c r="CW47">
        <v>0</v>
      </c>
      <c r="CX47">
        <v>367.899999856949</v>
      </c>
      <c r="CY47">
        <v>0</v>
      </c>
      <c r="CZ47">
        <v>592.512423076923</v>
      </c>
      <c r="DA47">
        <v>-0.559350445634752</v>
      </c>
      <c r="DB47">
        <v>-29.3743590542008</v>
      </c>
      <c r="DC47">
        <v>8374.48769230769</v>
      </c>
      <c r="DD47">
        <v>15</v>
      </c>
      <c r="DE47">
        <v>1607458003.1</v>
      </c>
      <c r="DF47" t="s">
        <v>437</v>
      </c>
      <c r="DG47">
        <v>1607458003.1</v>
      </c>
      <c r="DH47">
        <v>1607457995.6</v>
      </c>
      <c r="DI47">
        <v>12</v>
      </c>
      <c r="DJ47">
        <v>0.032</v>
      </c>
      <c r="DK47">
        <v>-0.005</v>
      </c>
      <c r="DL47">
        <v>2.149</v>
      </c>
      <c r="DM47">
        <v>0.375</v>
      </c>
      <c r="DN47">
        <v>400</v>
      </c>
      <c r="DO47">
        <v>31</v>
      </c>
      <c r="DP47">
        <v>0.14</v>
      </c>
      <c r="DQ47">
        <v>0.05</v>
      </c>
      <c r="DR47">
        <v>0.260962618851374</v>
      </c>
      <c r="DS47">
        <v>-0.084806618359896</v>
      </c>
      <c r="DT47">
        <v>0.0193381313450292</v>
      </c>
      <c r="DU47">
        <v>1</v>
      </c>
      <c r="DV47">
        <v>-0.321855096774194</v>
      </c>
      <c r="DW47">
        <v>0.112971774193549</v>
      </c>
      <c r="DX47">
        <v>0.0235863204809344</v>
      </c>
      <c r="DY47">
        <v>1</v>
      </c>
      <c r="DZ47">
        <v>0.0237557258064516</v>
      </c>
      <c r="EA47">
        <v>0.0132998177419354</v>
      </c>
      <c r="EB47">
        <v>0.00217581076071215</v>
      </c>
      <c r="EC47">
        <v>1</v>
      </c>
      <c r="ED47">
        <v>3</v>
      </c>
      <c r="EE47">
        <v>3</v>
      </c>
      <c r="EF47" t="s">
        <v>449</v>
      </c>
      <c r="EG47">
        <v>100</v>
      </c>
      <c r="EH47">
        <v>100</v>
      </c>
      <c r="EI47">
        <v>2.149</v>
      </c>
      <c r="EJ47">
        <v>0.3754</v>
      </c>
      <c r="EK47">
        <v>2.14904999999993</v>
      </c>
      <c r="EL47">
        <v>0</v>
      </c>
      <c r="EM47">
        <v>0</v>
      </c>
      <c r="EN47">
        <v>0</v>
      </c>
      <c r="EO47">
        <v>0.37534761904762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11.5</v>
      </c>
      <c r="EX47">
        <v>11.6</v>
      </c>
      <c r="EY47">
        <v>2</v>
      </c>
      <c r="EZ47">
        <v>467.486</v>
      </c>
      <c r="FA47">
        <v>555.886</v>
      </c>
      <c r="FB47">
        <v>35.5804</v>
      </c>
      <c r="FC47">
        <v>32.086</v>
      </c>
      <c r="FD47">
        <v>29.9993</v>
      </c>
      <c r="FE47">
        <v>31.585</v>
      </c>
      <c r="FF47">
        <v>31.587</v>
      </c>
      <c r="FG47">
        <v>20.9895</v>
      </c>
      <c r="FH47">
        <v>0</v>
      </c>
      <c r="FI47">
        <v>100</v>
      </c>
      <c r="FJ47">
        <v>-999.9</v>
      </c>
      <c r="FK47">
        <v>400</v>
      </c>
      <c r="FL47">
        <v>30.3866</v>
      </c>
      <c r="FM47">
        <v>101.442</v>
      </c>
      <c r="FN47">
        <v>100.616</v>
      </c>
    </row>
    <row r="48" spans="1:170">
      <c r="A48">
        <v>32</v>
      </c>
      <c r="B48">
        <v>1607458913</v>
      </c>
      <c r="C48">
        <v>5468.90000009537</v>
      </c>
      <c r="D48" t="s">
        <v>450</v>
      </c>
      <c r="E48" t="s">
        <v>451</v>
      </c>
      <c r="F48" t="s">
        <v>286</v>
      </c>
      <c r="G48" t="s">
        <v>313</v>
      </c>
      <c r="H48">
        <v>1607458905</v>
      </c>
      <c r="I48">
        <f>BW48*AG48*(BS48-BT48)/(100*BL48*(1000-AG48*BS48))</f>
        <v>0</v>
      </c>
      <c r="J48">
        <f>BW48*AG48*(BR48-BQ48*(1000-AG48*BT48)/(1000-AG48*BS48))/(100*BL48)</f>
        <v>0</v>
      </c>
      <c r="K48">
        <f>BQ48 - IF(AG48&gt;1, J48*BL48*100.0/(AI48*CE48), 0)</f>
        <v>0</v>
      </c>
      <c r="L48">
        <f>((R48-I48/2)*K48-J48)/(R48+I48/2)</f>
        <v>0</v>
      </c>
      <c r="M48">
        <f>L48*(BX48+BY48)/1000.0</f>
        <v>0</v>
      </c>
      <c r="N48">
        <f>(BQ48 - IF(AG48&gt;1, J48*BL48*100.0/(AI48*CE48), 0))*(BX48+BY48)/1000.0</f>
        <v>0</v>
      </c>
      <c r="O48">
        <f>2.0/((1/Q48-1/P48)+SIGN(Q48)*SQRT((1/Q48-1/P48)*(1/Q48-1/P48) + 4*BM48/((BM48+1)*(BM48+1))*(2*1/Q48*1/P48-1/P48*1/P48)))</f>
        <v>0</v>
      </c>
      <c r="P48">
        <f>IF(LEFT(BN48,1)&lt;&gt;"0",IF(LEFT(BN48,1)="1",3.0,BO48),$D$5+$E$5*(CE48*BX48/($K$5*1000))+$F$5*(CE48*BX48/($K$5*1000))*MAX(MIN(BL48,$J$5),$I$5)*MAX(MIN(BL48,$J$5),$I$5)+$G$5*MAX(MIN(BL48,$J$5),$I$5)*(CE48*BX48/($K$5*1000))+$H$5*(CE48*BX48/($K$5*1000))*(CE48*BX48/($K$5*1000)))</f>
        <v>0</v>
      </c>
      <c r="Q48">
        <f>I48*(1000-(1000*0.61365*exp(17.502*U48/(240.97+U48))/(BX48+BY48)+BS48)/2)/(1000*0.61365*exp(17.502*U48/(240.97+U48))/(BX48+BY48)-BS48)</f>
        <v>0</v>
      </c>
      <c r="R48">
        <f>1/((BM48+1)/(O48/1.6)+1/(P48/1.37)) + BM48/((BM48+1)/(O48/1.6) + BM48/(P48/1.37))</f>
        <v>0</v>
      </c>
      <c r="S48">
        <f>(BI48*BK48)</f>
        <v>0</v>
      </c>
      <c r="T48">
        <f>(BZ48+(S48+2*0.95*5.67E-8*(((BZ48+$B$7)+273)^4-(BZ48+273)^4)-44100*I48)/(1.84*29.3*P48+8*0.95*5.67E-8*(BZ48+273)^3))</f>
        <v>0</v>
      </c>
      <c r="U48">
        <f>($C$7*CA48+$D$7*CB48+$E$7*T48)</f>
        <v>0</v>
      </c>
      <c r="V48">
        <f>0.61365*exp(17.502*U48/(240.97+U48))</f>
        <v>0</v>
      </c>
      <c r="W48">
        <f>(X48/Y48*100)</f>
        <v>0</v>
      </c>
      <c r="X48">
        <f>BS48*(BX48+BY48)/1000</f>
        <v>0</v>
      </c>
      <c r="Y48">
        <f>0.61365*exp(17.502*BZ48/(240.97+BZ48))</f>
        <v>0</v>
      </c>
      <c r="Z48">
        <f>(V48-BS48*(BX48+BY48)/1000)</f>
        <v>0</v>
      </c>
      <c r="AA48">
        <f>(-I48*44100)</f>
        <v>0</v>
      </c>
      <c r="AB48">
        <f>2*29.3*P48*0.92*(BZ48-U48)</f>
        <v>0</v>
      </c>
      <c r="AC48">
        <f>2*0.95*5.67E-8*(((BZ48+$B$7)+273)^4-(U48+273)^4)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MAX(0,($B$13+$C$13*CE48)/(1+$D$13*CE48)*BX48/(BZ48+273)*$E$13)</f>
        <v>0</v>
      </c>
      <c r="AJ48" t="s">
        <v>288</v>
      </c>
      <c r="AK48">
        <v>715.476923076923</v>
      </c>
      <c r="AL48">
        <v>3262.08</v>
      </c>
      <c r="AM48">
        <f>AL48-AK48</f>
        <v>0</v>
      </c>
      <c r="AN48">
        <f>AM48/AL48</f>
        <v>0</v>
      </c>
      <c r="AO48">
        <v>-0.577747479816223</v>
      </c>
      <c r="AP48" t="s">
        <v>452</v>
      </c>
      <c r="AQ48">
        <v>976.25668</v>
      </c>
      <c r="AR48">
        <v>1263.44</v>
      </c>
      <c r="AS48">
        <f>1-AQ48/AR48</f>
        <v>0</v>
      </c>
      <c r="AT48">
        <v>0.5</v>
      </c>
      <c r="AU48">
        <f>BI48</f>
        <v>0</v>
      </c>
      <c r="AV48">
        <f>J48</f>
        <v>0</v>
      </c>
      <c r="AW48">
        <f>AS48*AT48*AU48</f>
        <v>0</v>
      </c>
      <c r="AX48">
        <f>BC48/AR48</f>
        <v>0</v>
      </c>
      <c r="AY48">
        <f>(AV48-AO48)/AU48</f>
        <v>0</v>
      </c>
      <c r="AZ48">
        <f>(AL48-AR48)/AR48</f>
        <v>0</v>
      </c>
      <c r="BA48" t="s">
        <v>453</v>
      </c>
      <c r="BB48">
        <v>750.03</v>
      </c>
      <c r="BC48">
        <f>AR48-BB48</f>
        <v>0</v>
      </c>
      <c r="BD48">
        <f>(AR48-AQ48)/(AR48-BB48)</f>
        <v>0</v>
      </c>
      <c r="BE48">
        <f>(AL48-AR48)/(AL48-BB48)</f>
        <v>0</v>
      </c>
      <c r="BF48">
        <f>(AR48-AQ48)/(AR48-AK48)</f>
        <v>0</v>
      </c>
      <c r="BG48">
        <f>(AL48-AR48)/(AL48-AK48)</f>
        <v>0</v>
      </c>
      <c r="BH48">
        <f>$B$11*CF48+$C$11*CG48+$F$11*CH48*(1-CK48)</f>
        <v>0</v>
      </c>
      <c r="BI48">
        <f>BH48*BJ48</f>
        <v>0</v>
      </c>
      <c r="BJ48">
        <f>($B$11*$D$9+$C$11*$D$9+$F$11*((CU48+CM48)/MAX(CU48+CM48+CV48, 0.1)*$I$9+CV48/MAX(CU48+CM48+CV48, 0.1)*$J$9))/($B$11+$C$11+$F$11)</f>
        <v>0</v>
      </c>
      <c r="BK48">
        <f>($B$11*$K$9+$C$11*$K$9+$F$11*((CU48+CM48)/MAX(CU48+CM48+CV48, 0.1)*$P$9+CV48/MAX(CU48+CM48+CV48, 0.1)*$Q$9))/($B$11+$C$11+$F$11)</f>
        <v>0</v>
      </c>
      <c r="BL48">
        <v>6</v>
      </c>
      <c r="BM48">
        <v>0.5</v>
      </c>
      <c r="BN48" t="s">
        <v>291</v>
      </c>
      <c r="BO48">
        <v>2</v>
      </c>
      <c r="BP48">
        <v>1607458905</v>
      </c>
      <c r="BQ48">
        <v>383.916225806452</v>
      </c>
      <c r="BR48">
        <v>399.981419354839</v>
      </c>
      <c r="BS48">
        <v>33.5534096774194</v>
      </c>
      <c r="BT48">
        <v>30.1465548387097</v>
      </c>
      <c r="BU48">
        <v>381.677193548387</v>
      </c>
      <c r="BV48">
        <v>33.1805741935484</v>
      </c>
      <c r="BW48">
        <v>500.011096774194</v>
      </c>
      <c r="BX48">
        <v>101.930677419355</v>
      </c>
      <c r="BY48">
        <v>0.0999961548387097</v>
      </c>
      <c r="BZ48">
        <v>36.1789870967742</v>
      </c>
      <c r="CA48">
        <v>35.9935806451613</v>
      </c>
      <c r="CB48">
        <v>999.9</v>
      </c>
      <c r="CC48">
        <v>0</v>
      </c>
      <c r="CD48">
        <v>0</v>
      </c>
      <c r="CE48">
        <v>10006.6177419355</v>
      </c>
      <c r="CF48">
        <v>0</v>
      </c>
      <c r="CG48">
        <v>329.435709677419</v>
      </c>
      <c r="CH48">
        <v>1400.00096774194</v>
      </c>
      <c r="CI48">
        <v>0.899991838709677</v>
      </c>
      <c r="CJ48">
        <v>0.100008112903226</v>
      </c>
      <c r="CK48">
        <v>0</v>
      </c>
      <c r="CL48">
        <v>978.096064516129</v>
      </c>
      <c r="CM48">
        <v>4.99938</v>
      </c>
      <c r="CN48">
        <v>13894.0612903226</v>
      </c>
      <c r="CO48">
        <v>11164.3129032258</v>
      </c>
      <c r="CP48">
        <v>45.9897419354839</v>
      </c>
      <c r="CQ48">
        <v>47.8021612903226</v>
      </c>
      <c r="CR48">
        <v>46.4674838709677</v>
      </c>
      <c r="CS48">
        <v>47.9190967741935</v>
      </c>
      <c r="CT48">
        <v>48.4110322580645</v>
      </c>
      <c r="CU48">
        <v>1255.49064516129</v>
      </c>
      <c r="CV48">
        <v>139.51064516129</v>
      </c>
      <c r="CW48">
        <v>0</v>
      </c>
      <c r="CX48">
        <v>218.099999904633</v>
      </c>
      <c r="CY48">
        <v>0</v>
      </c>
      <c r="CZ48">
        <v>976.25668</v>
      </c>
      <c r="DA48">
        <v>-159.380384854072</v>
      </c>
      <c r="DB48">
        <v>-2239.63077267265</v>
      </c>
      <c r="DC48">
        <v>13868.212</v>
      </c>
      <c r="DD48">
        <v>15</v>
      </c>
      <c r="DE48">
        <v>1607458788.5</v>
      </c>
      <c r="DF48" t="s">
        <v>454</v>
      </c>
      <c r="DG48">
        <v>1607458781.5</v>
      </c>
      <c r="DH48">
        <v>1607458788.5</v>
      </c>
      <c r="DI48">
        <v>13</v>
      </c>
      <c r="DJ48">
        <v>0.09</v>
      </c>
      <c r="DK48">
        <v>-0.003</v>
      </c>
      <c r="DL48">
        <v>2.239</v>
      </c>
      <c r="DM48">
        <v>0.373</v>
      </c>
      <c r="DN48">
        <v>400</v>
      </c>
      <c r="DO48">
        <v>30</v>
      </c>
      <c r="DP48">
        <v>0.25</v>
      </c>
      <c r="DQ48">
        <v>0.08</v>
      </c>
      <c r="DR48">
        <v>12.2559133930344</v>
      </c>
      <c r="DS48">
        <v>0.849275439509442</v>
      </c>
      <c r="DT48">
        <v>0.0638585333770618</v>
      </c>
      <c r="DU48">
        <v>0</v>
      </c>
      <c r="DV48">
        <v>-16.0653806451613</v>
      </c>
      <c r="DW48">
        <v>-1.17951774193545</v>
      </c>
      <c r="DX48">
        <v>0.0901746814453886</v>
      </c>
      <c r="DY48">
        <v>0</v>
      </c>
      <c r="DZ48">
        <v>3.40684677419355</v>
      </c>
      <c r="EA48">
        <v>0.375279193548385</v>
      </c>
      <c r="EB48">
        <v>0.0283981837659924</v>
      </c>
      <c r="EC48">
        <v>0</v>
      </c>
      <c r="ED48">
        <v>0</v>
      </c>
      <c r="EE48">
        <v>3</v>
      </c>
      <c r="EF48" t="s">
        <v>305</v>
      </c>
      <c r="EG48">
        <v>100</v>
      </c>
      <c r="EH48">
        <v>100</v>
      </c>
      <c r="EI48">
        <v>2.239</v>
      </c>
      <c r="EJ48">
        <v>0.3728</v>
      </c>
      <c r="EK48">
        <v>2.23900000000003</v>
      </c>
      <c r="EL48">
        <v>0</v>
      </c>
      <c r="EM48">
        <v>0</v>
      </c>
      <c r="EN48">
        <v>0</v>
      </c>
      <c r="EO48">
        <v>0.372845000000005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2.2</v>
      </c>
      <c r="EX48">
        <v>2.1</v>
      </c>
      <c r="EY48">
        <v>2</v>
      </c>
      <c r="EZ48">
        <v>491.644</v>
      </c>
      <c r="FA48">
        <v>557.948</v>
      </c>
      <c r="FB48">
        <v>35.2256</v>
      </c>
      <c r="FC48">
        <v>31.7298</v>
      </c>
      <c r="FD48">
        <v>29.9993</v>
      </c>
      <c r="FE48">
        <v>31.3166</v>
      </c>
      <c r="FF48">
        <v>31.3184</v>
      </c>
      <c r="FG48">
        <v>20.9888</v>
      </c>
      <c r="FH48">
        <v>0</v>
      </c>
      <c r="FI48">
        <v>100</v>
      </c>
      <c r="FJ48">
        <v>-999.9</v>
      </c>
      <c r="FK48">
        <v>400</v>
      </c>
      <c r="FL48">
        <v>30.3866</v>
      </c>
      <c r="FM48">
        <v>101.495</v>
      </c>
      <c r="FN48">
        <v>100.674</v>
      </c>
    </row>
    <row r="49" spans="1:170">
      <c r="A49">
        <v>33</v>
      </c>
      <c r="B49">
        <v>1607459084.5</v>
      </c>
      <c r="C49">
        <v>5640.40000009537</v>
      </c>
      <c r="D49" t="s">
        <v>455</v>
      </c>
      <c r="E49" t="s">
        <v>456</v>
      </c>
      <c r="F49" t="s">
        <v>286</v>
      </c>
      <c r="G49" t="s">
        <v>313</v>
      </c>
      <c r="H49">
        <v>1607459076.5</v>
      </c>
      <c r="I49">
        <f>BW49*AG49*(BS49-BT49)/(100*BL49*(1000-AG49*BS49))</f>
        <v>0</v>
      </c>
      <c r="J49">
        <f>BW49*AG49*(BR49-BQ49*(1000-AG49*BT49)/(1000-AG49*BS49))/(100*BL49)</f>
        <v>0</v>
      </c>
      <c r="K49">
        <f>BQ49 - IF(AG49&gt;1, J49*BL49*100.0/(AI49*CE49), 0)</f>
        <v>0</v>
      </c>
      <c r="L49">
        <f>((R49-I49/2)*K49-J49)/(R49+I49/2)</f>
        <v>0</v>
      </c>
      <c r="M49">
        <f>L49*(BX49+BY49)/1000.0</f>
        <v>0</v>
      </c>
      <c r="N49">
        <f>(BQ49 - IF(AG49&gt;1, J49*BL49*100.0/(AI49*CE49), 0))*(BX49+BY49)/1000.0</f>
        <v>0</v>
      </c>
      <c r="O49">
        <f>2.0/((1/Q49-1/P49)+SIGN(Q49)*SQRT((1/Q49-1/P49)*(1/Q49-1/P49) + 4*BM49/((BM49+1)*(BM49+1))*(2*1/Q49*1/P49-1/P49*1/P49)))</f>
        <v>0</v>
      </c>
      <c r="P49">
        <f>IF(LEFT(BN49,1)&lt;&gt;"0",IF(LEFT(BN49,1)="1",3.0,BO49),$D$5+$E$5*(CE49*BX49/($K$5*1000))+$F$5*(CE49*BX49/($K$5*1000))*MAX(MIN(BL49,$J$5),$I$5)*MAX(MIN(BL49,$J$5),$I$5)+$G$5*MAX(MIN(BL49,$J$5),$I$5)*(CE49*BX49/($K$5*1000))+$H$5*(CE49*BX49/($K$5*1000))*(CE49*BX49/($K$5*1000)))</f>
        <v>0</v>
      </c>
      <c r="Q49">
        <f>I49*(1000-(1000*0.61365*exp(17.502*U49/(240.97+U49))/(BX49+BY49)+BS49)/2)/(1000*0.61365*exp(17.502*U49/(240.97+U49))/(BX49+BY49)-BS49)</f>
        <v>0</v>
      </c>
      <c r="R49">
        <f>1/((BM49+1)/(O49/1.6)+1/(P49/1.37)) + BM49/((BM49+1)/(O49/1.6) + BM49/(P49/1.37))</f>
        <v>0</v>
      </c>
      <c r="S49">
        <f>(BI49*BK49)</f>
        <v>0</v>
      </c>
      <c r="T49">
        <f>(BZ49+(S49+2*0.95*5.67E-8*(((BZ49+$B$7)+273)^4-(BZ49+273)^4)-44100*I49)/(1.84*29.3*P49+8*0.95*5.67E-8*(BZ49+273)^3))</f>
        <v>0</v>
      </c>
      <c r="U49">
        <f>($C$7*CA49+$D$7*CB49+$E$7*T49)</f>
        <v>0</v>
      </c>
      <c r="V49">
        <f>0.61365*exp(17.502*U49/(240.97+U49))</f>
        <v>0</v>
      </c>
      <c r="W49">
        <f>(X49/Y49*100)</f>
        <v>0</v>
      </c>
      <c r="X49">
        <f>BS49*(BX49+BY49)/1000</f>
        <v>0</v>
      </c>
      <c r="Y49">
        <f>0.61365*exp(17.502*BZ49/(240.97+BZ49))</f>
        <v>0</v>
      </c>
      <c r="Z49">
        <f>(V49-BS49*(BX49+BY49)/1000)</f>
        <v>0</v>
      </c>
      <c r="AA49">
        <f>(-I49*44100)</f>
        <v>0</v>
      </c>
      <c r="AB49">
        <f>2*29.3*P49*0.92*(BZ49-U49)</f>
        <v>0</v>
      </c>
      <c r="AC49">
        <f>2*0.95*5.67E-8*(((BZ49+$B$7)+273)^4-(U49+273)^4)</f>
        <v>0</v>
      </c>
      <c r="AD49">
        <f>S49+AC49+AA49+AB49</f>
        <v>0</v>
      </c>
      <c r="AE49">
        <v>0</v>
      </c>
      <c r="AF49">
        <v>0</v>
      </c>
      <c r="AG49">
        <f>IF(AE49*$H$13&gt;=AI49,1.0,(AI49/(AI49-AE49*$H$13)))</f>
        <v>0</v>
      </c>
      <c r="AH49">
        <f>(AG49-1)*100</f>
        <v>0</v>
      </c>
      <c r="AI49">
        <f>MAX(0,($B$13+$C$13*CE49)/(1+$D$13*CE49)*BX49/(BZ49+273)*$E$13)</f>
        <v>0</v>
      </c>
      <c r="AJ49" t="s">
        <v>288</v>
      </c>
      <c r="AK49">
        <v>715.476923076923</v>
      </c>
      <c r="AL49">
        <v>3262.08</v>
      </c>
      <c r="AM49">
        <f>AL49-AK49</f>
        <v>0</v>
      </c>
      <c r="AN49">
        <f>AM49/AL49</f>
        <v>0</v>
      </c>
      <c r="AO49">
        <v>-0.577747479816223</v>
      </c>
      <c r="AP49" t="s">
        <v>457</v>
      </c>
      <c r="AQ49">
        <v>1064.05884615385</v>
      </c>
      <c r="AR49">
        <v>1471.33</v>
      </c>
      <c r="AS49">
        <f>1-AQ49/AR49</f>
        <v>0</v>
      </c>
      <c r="AT49">
        <v>0.5</v>
      </c>
      <c r="AU49">
        <f>BI49</f>
        <v>0</v>
      </c>
      <c r="AV49">
        <f>J49</f>
        <v>0</v>
      </c>
      <c r="AW49">
        <f>AS49*AT49*AU49</f>
        <v>0</v>
      </c>
      <c r="AX49">
        <f>BC49/AR49</f>
        <v>0</v>
      </c>
      <c r="AY49">
        <f>(AV49-AO49)/AU49</f>
        <v>0</v>
      </c>
      <c r="AZ49">
        <f>(AL49-AR49)/AR49</f>
        <v>0</v>
      </c>
      <c r="BA49" t="s">
        <v>458</v>
      </c>
      <c r="BB49">
        <v>721.92</v>
      </c>
      <c r="BC49">
        <f>AR49-BB49</f>
        <v>0</v>
      </c>
      <c r="BD49">
        <f>(AR49-AQ49)/(AR49-BB49)</f>
        <v>0</v>
      </c>
      <c r="BE49">
        <f>(AL49-AR49)/(AL49-BB49)</f>
        <v>0</v>
      </c>
      <c r="BF49">
        <f>(AR49-AQ49)/(AR49-AK49)</f>
        <v>0</v>
      </c>
      <c r="BG49">
        <f>(AL49-AR49)/(AL49-AK49)</f>
        <v>0</v>
      </c>
      <c r="BH49">
        <f>$B$11*CF49+$C$11*CG49+$F$11*CH49*(1-CK49)</f>
        <v>0</v>
      </c>
      <c r="BI49">
        <f>BH49*BJ49</f>
        <v>0</v>
      </c>
      <c r="BJ49">
        <f>($B$11*$D$9+$C$11*$D$9+$F$11*((CU49+CM49)/MAX(CU49+CM49+CV49, 0.1)*$I$9+CV49/MAX(CU49+CM49+CV49, 0.1)*$J$9))/($B$11+$C$11+$F$11)</f>
        <v>0</v>
      </c>
      <c r="BK49">
        <f>($B$11*$K$9+$C$11*$K$9+$F$11*((CU49+CM49)/MAX(CU49+CM49+CV49, 0.1)*$P$9+CV49/MAX(CU49+CM49+CV49, 0.1)*$Q$9))/($B$11+$C$11+$F$11)</f>
        <v>0</v>
      </c>
      <c r="BL49">
        <v>6</v>
      </c>
      <c r="BM49">
        <v>0.5</v>
      </c>
      <c r="BN49" t="s">
        <v>291</v>
      </c>
      <c r="BO49">
        <v>2</v>
      </c>
      <c r="BP49">
        <v>1607459076.5</v>
      </c>
      <c r="BQ49">
        <v>381.754290322581</v>
      </c>
      <c r="BR49">
        <v>399.988258064516</v>
      </c>
      <c r="BS49">
        <v>33.7798741935484</v>
      </c>
      <c r="BT49">
        <v>29.8018903225807</v>
      </c>
      <c r="BU49">
        <v>379.515290322581</v>
      </c>
      <c r="BV49">
        <v>33.4070096774194</v>
      </c>
      <c r="BW49">
        <v>500.004903225807</v>
      </c>
      <c r="BX49">
        <v>101.935</v>
      </c>
      <c r="BY49">
        <v>0.0999551451612903</v>
      </c>
      <c r="BZ49">
        <v>35.9497322580645</v>
      </c>
      <c r="CA49">
        <v>35.8161096774194</v>
      </c>
      <c r="CB49">
        <v>999.9</v>
      </c>
      <c r="CC49">
        <v>0</v>
      </c>
      <c r="CD49">
        <v>0</v>
      </c>
      <c r="CE49">
        <v>10006.5741935484</v>
      </c>
      <c r="CF49">
        <v>0</v>
      </c>
      <c r="CG49">
        <v>898.155483870968</v>
      </c>
      <c r="CH49">
        <v>1400.00225806452</v>
      </c>
      <c r="CI49">
        <v>0.900001612903226</v>
      </c>
      <c r="CJ49">
        <v>0.099998470967742</v>
      </c>
      <c r="CK49">
        <v>0</v>
      </c>
      <c r="CL49">
        <v>1064.89612903226</v>
      </c>
      <c r="CM49">
        <v>4.99938</v>
      </c>
      <c r="CN49">
        <v>15242.1483870968</v>
      </c>
      <c r="CO49">
        <v>11164.3580645161</v>
      </c>
      <c r="CP49">
        <v>46.8384193548387</v>
      </c>
      <c r="CQ49">
        <v>48.7337419354839</v>
      </c>
      <c r="CR49">
        <v>47.3465483870968</v>
      </c>
      <c r="CS49">
        <v>48.772</v>
      </c>
      <c r="CT49">
        <v>49.187064516129</v>
      </c>
      <c r="CU49">
        <v>1255.50516129032</v>
      </c>
      <c r="CV49">
        <v>139.499032258064</v>
      </c>
      <c r="CW49">
        <v>0</v>
      </c>
      <c r="CX49">
        <v>170.5</v>
      </c>
      <c r="CY49">
        <v>0</v>
      </c>
      <c r="CZ49">
        <v>1064.05884615385</v>
      </c>
      <c r="DA49">
        <v>-140.634188132436</v>
      </c>
      <c r="DB49">
        <v>-1904.27350554572</v>
      </c>
      <c r="DC49">
        <v>15230.6615384615</v>
      </c>
      <c r="DD49">
        <v>15</v>
      </c>
      <c r="DE49">
        <v>1607458788.5</v>
      </c>
      <c r="DF49" t="s">
        <v>454</v>
      </c>
      <c r="DG49">
        <v>1607458781.5</v>
      </c>
      <c r="DH49">
        <v>1607458788.5</v>
      </c>
      <c r="DI49">
        <v>13</v>
      </c>
      <c r="DJ49">
        <v>0.09</v>
      </c>
      <c r="DK49">
        <v>-0.003</v>
      </c>
      <c r="DL49">
        <v>2.239</v>
      </c>
      <c r="DM49">
        <v>0.373</v>
      </c>
      <c r="DN49">
        <v>400</v>
      </c>
      <c r="DO49">
        <v>30</v>
      </c>
      <c r="DP49">
        <v>0.25</v>
      </c>
      <c r="DQ49">
        <v>0.08</v>
      </c>
      <c r="DR49">
        <v>13.8947115706342</v>
      </c>
      <c r="DS49">
        <v>-0.47900882476824</v>
      </c>
      <c r="DT49">
        <v>0.0381124062332676</v>
      </c>
      <c r="DU49">
        <v>1</v>
      </c>
      <c r="DV49">
        <v>-18.2395</v>
      </c>
      <c r="DW49">
        <v>0.551317741935465</v>
      </c>
      <c r="DX49">
        <v>0.0441204070989903</v>
      </c>
      <c r="DY49">
        <v>0</v>
      </c>
      <c r="DZ49">
        <v>3.97734419354839</v>
      </c>
      <c r="EA49">
        <v>0.0809719354838579</v>
      </c>
      <c r="EB49">
        <v>0.0062713911479257</v>
      </c>
      <c r="EC49">
        <v>1</v>
      </c>
      <c r="ED49">
        <v>2</v>
      </c>
      <c r="EE49">
        <v>3</v>
      </c>
      <c r="EF49" t="s">
        <v>293</v>
      </c>
      <c r="EG49">
        <v>100</v>
      </c>
      <c r="EH49">
        <v>100</v>
      </c>
      <c r="EI49">
        <v>2.239</v>
      </c>
      <c r="EJ49">
        <v>0.3729</v>
      </c>
      <c r="EK49">
        <v>2.23900000000003</v>
      </c>
      <c r="EL49">
        <v>0</v>
      </c>
      <c r="EM49">
        <v>0</v>
      </c>
      <c r="EN49">
        <v>0</v>
      </c>
      <c r="EO49">
        <v>0.372845000000005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5</v>
      </c>
      <c r="EX49">
        <v>4.9</v>
      </c>
      <c r="EY49">
        <v>2</v>
      </c>
      <c r="EZ49">
        <v>483.317</v>
      </c>
      <c r="FA49">
        <v>558.881</v>
      </c>
      <c r="FB49">
        <v>34.8319</v>
      </c>
      <c r="FC49">
        <v>31.2442</v>
      </c>
      <c r="FD49">
        <v>29.9992</v>
      </c>
      <c r="FE49">
        <v>30.8986</v>
      </c>
      <c r="FF49">
        <v>30.9085</v>
      </c>
      <c r="FG49">
        <v>20.9952</v>
      </c>
      <c r="FH49">
        <v>0</v>
      </c>
      <c r="FI49">
        <v>100</v>
      </c>
      <c r="FJ49">
        <v>-999.9</v>
      </c>
      <c r="FK49">
        <v>400</v>
      </c>
      <c r="FL49">
        <v>33.424</v>
      </c>
      <c r="FM49">
        <v>101.566</v>
      </c>
      <c r="FN49">
        <v>100.743</v>
      </c>
    </row>
    <row r="50" spans="1:170">
      <c r="A50">
        <v>34</v>
      </c>
      <c r="B50">
        <v>1607459304</v>
      </c>
      <c r="C50">
        <v>5859.90000009537</v>
      </c>
      <c r="D50" t="s">
        <v>459</v>
      </c>
      <c r="E50" t="s">
        <v>460</v>
      </c>
      <c r="F50" t="s">
        <v>461</v>
      </c>
      <c r="G50" t="s">
        <v>301</v>
      </c>
      <c r="H50">
        <v>1607459296</v>
      </c>
      <c r="I50">
        <f>BW50*AG50*(BS50-BT50)/(100*BL50*(1000-AG50*BS50))</f>
        <v>0</v>
      </c>
      <c r="J50">
        <f>BW50*AG50*(BR50-BQ50*(1000-AG50*BT50)/(1000-AG50*BS50))/(100*BL50)</f>
        <v>0</v>
      </c>
      <c r="K50">
        <f>BQ50 - IF(AG50&gt;1, J50*BL50*100.0/(AI50*CE50), 0)</f>
        <v>0</v>
      </c>
      <c r="L50">
        <f>((R50-I50/2)*K50-J50)/(R50+I50/2)</f>
        <v>0</v>
      </c>
      <c r="M50">
        <f>L50*(BX50+BY50)/1000.0</f>
        <v>0</v>
      </c>
      <c r="N50">
        <f>(BQ50 - IF(AG50&gt;1, J50*BL50*100.0/(AI50*CE50), 0))*(BX50+BY50)/1000.0</f>
        <v>0</v>
      </c>
      <c r="O50">
        <f>2.0/((1/Q50-1/P50)+SIGN(Q50)*SQRT((1/Q50-1/P50)*(1/Q50-1/P50) + 4*BM50/((BM50+1)*(BM50+1))*(2*1/Q50*1/P50-1/P50*1/P50)))</f>
        <v>0</v>
      </c>
      <c r="P50">
        <f>IF(LEFT(BN50,1)&lt;&gt;"0",IF(LEFT(BN50,1)="1",3.0,BO50),$D$5+$E$5*(CE50*BX50/($K$5*1000))+$F$5*(CE50*BX50/($K$5*1000))*MAX(MIN(BL50,$J$5),$I$5)*MAX(MIN(BL50,$J$5),$I$5)+$G$5*MAX(MIN(BL50,$J$5),$I$5)*(CE50*BX50/($K$5*1000))+$H$5*(CE50*BX50/($K$5*1000))*(CE50*BX50/($K$5*1000)))</f>
        <v>0</v>
      </c>
      <c r="Q50">
        <f>I50*(1000-(1000*0.61365*exp(17.502*U50/(240.97+U50))/(BX50+BY50)+BS50)/2)/(1000*0.61365*exp(17.502*U50/(240.97+U50))/(BX50+BY50)-BS50)</f>
        <v>0</v>
      </c>
      <c r="R50">
        <f>1/((BM50+1)/(O50/1.6)+1/(P50/1.37)) + BM50/((BM50+1)/(O50/1.6) + BM50/(P50/1.37))</f>
        <v>0</v>
      </c>
      <c r="S50">
        <f>(BI50*BK50)</f>
        <v>0</v>
      </c>
      <c r="T50">
        <f>(BZ50+(S50+2*0.95*5.67E-8*(((BZ50+$B$7)+273)^4-(BZ50+273)^4)-44100*I50)/(1.84*29.3*P50+8*0.95*5.67E-8*(BZ50+273)^3))</f>
        <v>0</v>
      </c>
      <c r="U50">
        <f>($C$7*CA50+$D$7*CB50+$E$7*T50)</f>
        <v>0</v>
      </c>
      <c r="V50">
        <f>0.61365*exp(17.502*U50/(240.97+U50))</f>
        <v>0</v>
      </c>
      <c r="W50">
        <f>(X50/Y50*100)</f>
        <v>0</v>
      </c>
      <c r="X50">
        <f>BS50*(BX50+BY50)/1000</f>
        <v>0</v>
      </c>
      <c r="Y50">
        <f>0.61365*exp(17.502*BZ50/(240.97+BZ50))</f>
        <v>0</v>
      </c>
      <c r="Z50">
        <f>(V50-BS50*(BX50+BY50)/1000)</f>
        <v>0</v>
      </c>
      <c r="AA50">
        <f>(-I50*44100)</f>
        <v>0</v>
      </c>
      <c r="AB50">
        <f>2*29.3*P50*0.92*(BZ50-U50)</f>
        <v>0</v>
      </c>
      <c r="AC50">
        <f>2*0.95*5.67E-8*(((BZ50+$B$7)+273)^4-(U50+273)^4)</f>
        <v>0</v>
      </c>
      <c r="AD50">
        <f>S50+AC50+AA50+AB50</f>
        <v>0</v>
      </c>
      <c r="AE50">
        <v>0</v>
      </c>
      <c r="AF50">
        <v>0</v>
      </c>
      <c r="AG50">
        <f>IF(AE50*$H$13&gt;=AI50,1.0,(AI50/(AI50-AE50*$H$13)))</f>
        <v>0</v>
      </c>
      <c r="AH50">
        <f>(AG50-1)*100</f>
        <v>0</v>
      </c>
      <c r="AI50">
        <f>MAX(0,($B$13+$C$13*CE50)/(1+$D$13*CE50)*BX50/(BZ50+273)*$E$13)</f>
        <v>0</v>
      </c>
      <c r="AJ50" t="s">
        <v>288</v>
      </c>
      <c r="AK50">
        <v>715.476923076923</v>
      </c>
      <c r="AL50">
        <v>3262.08</v>
      </c>
      <c r="AM50">
        <f>AL50-AK50</f>
        <v>0</v>
      </c>
      <c r="AN50">
        <f>AM50/AL50</f>
        <v>0</v>
      </c>
      <c r="AO50">
        <v>-0.577747479816223</v>
      </c>
      <c r="AP50" t="s">
        <v>462</v>
      </c>
      <c r="AQ50">
        <v>819.68632</v>
      </c>
      <c r="AR50">
        <v>970.41</v>
      </c>
      <c r="AS50">
        <f>1-AQ50/AR50</f>
        <v>0</v>
      </c>
      <c r="AT50">
        <v>0.5</v>
      </c>
      <c r="AU50">
        <f>BI50</f>
        <v>0</v>
      </c>
      <c r="AV50">
        <f>J50</f>
        <v>0</v>
      </c>
      <c r="AW50">
        <f>AS50*AT50*AU50</f>
        <v>0</v>
      </c>
      <c r="AX50">
        <f>BC50/AR50</f>
        <v>0</v>
      </c>
      <c r="AY50">
        <f>(AV50-AO50)/AU50</f>
        <v>0</v>
      </c>
      <c r="AZ50">
        <f>(AL50-AR50)/AR50</f>
        <v>0</v>
      </c>
      <c r="BA50" t="s">
        <v>463</v>
      </c>
      <c r="BB50">
        <v>573.63</v>
      </c>
      <c r="BC50">
        <f>AR50-BB50</f>
        <v>0</v>
      </c>
      <c r="BD50">
        <f>(AR50-AQ50)/(AR50-BB50)</f>
        <v>0</v>
      </c>
      <c r="BE50">
        <f>(AL50-AR50)/(AL50-BB50)</f>
        <v>0</v>
      </c>
      <c r="BF50">
        <f>(AR50-AQ50)/(AR50-AK50)</f>
        <v>0</v>
      </c>
      <c r="BG50">
        <f>(AL50-AR50)/(AL50-AK50)</f>
        <v>0</v>
      </c>
      <c r="BH50">
        <f>$B$11*CF50+$C$11*CG50+$F$11*CH50*(1-CK50)</f>
        <v>0</v>
      </c>
      <c r="BI50">
        <f>BH50*BJ50</f>
        <v>0</v>
      </c>
      <c r="BJ50">
        <f>($B$11*$D$9+$C$11*$D$9+$F$11*((CU50+CM50)/MAX(CU50+CM50+CV50, 0.1)*$I$9+CV50/MAX(CU50+CM50+CV50, 0.1)*$J$9))/($B$11+$C$11+$F$11)</f>
        <v>0</v>
      </c>
      <c r="BK50">
        <f>($B$11*$K$9+$C$11*$K$9+$F$11*((CU50+CM50)/MAX(CU50+CM50+CV50, 0.1)*$P$9+CV50/MAX(CU50+CM50+CV50, 0.1)*$Q$9))/($B$11+$C$11+$F$11)</f>
        <v>0</v>
      </c>
      <c r="BL50">
        <v>6</v>
      </c>
      <c r="BM50">
        <v>0.5</v>
      </c>
      <c r="BN50" t="s">
        <v>291</v>
      </c>
      <c r="BO50">
        <v>2</v>
      </c>
      <c r="BP50">
        <v>1607459296</v>
      </c>
      <c r="BQ50">
        <v>392.867225806452</v>
      </c>
      <c r="BR50">
        <v>399.981774193548</v>
      </c>
      <c r="BS50">
        <v>30.4772129032258</v>
      </c>
      <c r="BT50">
        <v>29.2622903225806</v>
      </c>
      <c r="BU50">
        <v>390.63135483871</v>
      </c>
      <c r="BV50">
        <v>30.1087193548387</v>
      </c>
      <c r="BW50">
        <v>499.992419354839</v>
      </c>
      <c r="BX50">
        <v>101.948483870968</v>
      </c>
      <c r="BY50">
        <v>0.0998928580645161</v>
      </c>
      <c r="BZ50">
        <v>35.4225258064516</v>
      </c>
      <c r="CA50">
        <v>35.299664516129</v>
      </c>
      <c r="CB50">
        <v>999.9</v>
      </c>
      <c r="CC50">
        <v>0</v>
      </c>
      <c r="CD50">
        <v>0</v>
      </c>
      <c r="CE50">
        <v>10014.1987096774</v>
      </c>
      <c r="CF50">
        <v>0</v>
      </c>
      <c r="CG50">
        <v>275.268903225806</v>
      </c>
      <c r="CH50">
        <v>1400.00709677419</v>
      </c>
      <c r="CI50">
        <v>0.899993709677419</v>
      </c>
      <c r="CJ50">
        <v>0.100006316129032</v>
      </c>
      <c r="CK50">
        <v>0</v>
      </c>
      <c r="CL50">
        <v>820.380709677419</v>
      </c>
      <c r="CM50">
        <v>4.99938</v>
      </c>
      <c r="CN50">
        <v>11593.6741935484</v>
      </c>
      <c r="CO50">
        <v>11164.364516129</v>
      </c>
      <c r="CP50">
        <v>47.429</v>
      </c>
      <c r="CQ50">
        <v>49.1991935483871</v>
      </c>
      <c r="CR50">
        <v>48.062</v>
      </c>
      <c r="CS50">
        <v>49.245935483871</v>
      </c>
      <c r="CT50">
        <v>49.75</v>
      </c>
      <c r="CU50">
        <v>1255.49580645161</v>
      </c>
      <c r="CV50">
        <v>139.511935483871</v>
      </c>
      <c r="CW50">
        <v>0</v>
      </c>
      <c r="CX50">
        <v>218.700000047684</v>
      </c>
      <c r="CY50">
        <v>0</v>
      </c>
      <c r="CZ50">
        <v>819.68632</v>
      </c>
      <c r="DA50">
        <v>-47.71323070245</v>
      </c>
      <c r="DB50">
        <v>-654.43846055407</v>
      </c>
      <c r="DC50">
        <v>11583.996</v>
      </c>
      <c r="DD50">
        <v>15</v>
      </c>
      <c r="DE50">
        <v>1607459159.5</v>
      </c>
      <c r="DF50" t="s">
        <v>464</v>
      </c>
      <c r="DG50">
        <v>1607459158</v>
      </c>
      <c r="DH50">
        <v>1607459159.5</v>
      </c>
      <c r="DI50">
        <v>14</v>
      </c>
      <c r="DJ50">
        <v>-0.003</v>
      </c>
      <c r="DK50">
        <v>-0.004</v>
      </c>
      <c r="DL50">
        <v>2.236</v>
      </c>
      <c r="DM50">
        <v>0.368</v>
      </c>
      <c r="DN50">
        <v>400</v>
      </c>
      <c r="DO50">
        <v>30</v>
      </c>
      <c r="DP50">
        <v>0.02</v>
      </c>
      <c r="DQ50">
        <v>0.01</v>
      </c>
      <c r="DR50">
        <v>5.52409439299725</v>
      </c>
      <c r="DS50">
        <v>-0.453233112862373</v>
      </c>
      <c r="DT50">
        <v>0.036475030714734</v>
      </c>
      <c r="DU50">
        <v>1</v>
      </c>
      <c r="DV50">
        <v>-7.11463161290323</v>
      </c>
      <c r="DW50">
        <v>0.395475483870984</v>
      </c>
      <c r="DX50">
        <v>0.0327618647404191</v>
      </c>
      <c r="DY50">
        <v>0</v>
      </c>
      <c r="DZ50">
        <v>1.21491419354839</v>
      </c>
      <c r="EA50">
        <v>0.297203709677417</v>
      </c>
      <c r="EB50">
        <v>0.0229770148506374</v>
      </c>
      <c r="EC50">
        <v>0</v>
      </c>
      <c r="ED50">
        <v>1</v>
      </c>
      <c r="EE50">
        <v>3</v>
      </c>
      <c r="EF50" t="s">
        <v>331</v>
      </c>
      <c r="EG50">
        <v>100</v>
      </c>
      <c r="EH50">
        <v>100</v>
      </c>
      <c r="EI50">
        <v>2.236</v>
      </c>
      <c r="EJ50">
        <v>0.3684</v>
      </c>
      <c r="EK50">
        <v>2.23579999999998</v>
      </c>
      <c r="EL50">
        <v>0</v>
      </c>
      <c r="EM50">
        <v>0</v>
      </c>
      <c r="EN50">
        <v>0</v>
      </c>
      <c r="EO50">
        <v>0.36849047619047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2.4</v>
      </c>
      <c r="EX50">
        <v>2.4</v>
      </c>
      <c r="EY50">
        <v>2</v>
      </c>
      <c r="EZ50">
        <v>490.352</v>
      </c>
      <c r="FA50">
        <v>559.873</v>
      </c>
      <c r="FB50">
        <v>34.4401</v>
      </c>
      <c r="FC50">
        <v>30.7188</v>
      </c>
      <c r="FD50">
        <v>29.999</v>
      </c>
      <c r="FE50">
        <v>30.3894</v>
      </c>
      <c r="FF50">
        <v>30.4058</v>
      </c>
      <c r="FG50">
        <v>21.0083</v>
      </c>
      <c r="FH50">
        <v>0</v>
      </c>
      <c r="FI50">
        <v>100</v>
      </c>
      <c r="FJ50">
        <v>-999.9</v>
      </c>
      <c r="FK50">
        <v>400</v>
      </c>
      <c r="FL50">
        <v>33.5941</v>
      </c>
      <c r="FM50">
        <v>101.651</v>
      </c>
      <c r="FN50">
        <v>100.823</v>
      </c>
    </row>
    <row r="51" spans="1:170">
      <c r="A51">
        <v>35</v>
      </c>
      <c r="B51">
        <v>1607459437.5</v>
      </c>
      <c r="C51">
        <v>5993.40000009537</v>
      </c>
      <c r="D51" t="s">
        <v>465</v>
      </c>
      <c r="E51" t="s">
        <v>466</v>
      </c>
      <c r="F51" t="s">
        <v>461</v>
      </c>
      <c r="G51" t="s">
        <v>301</v>
      </c>
      <c r="H51">
        <v>1607459429.5</v>
      </c>
      <c r="I51">
        <f>BW51*AG51*(BS51-BT51)/(100*BL51*(1000-AG51*BS51))</f>
        <v>0</v>
      </c>
      <c r="J51">
        <f>BW51*AG51*(BR51-BQ51*(1000-AG51*BT51)/(1000-AG51*BS51))/(100*BL51)</f>
        <v>0</v>
      </c>
      <c r="K51">
        <f>BQ51 - IF(AG51&gt;1, J51*BL51*100.0/(AI51*CE51), 0)</f>
        <v>0</v>
      </c>
      <c r="L51">
        <f>((R51-I51/2)*K51-J51)/(R51+I51/2)</f>
        <v>0</v>
      </c>
      <c r="M51">
        <f>L51*(BX51+BY51)/1000.0</f>
        <v>0</v>
      </c>
      <c r="N51">
        <f>(BQ51 - IF(AG51&gt;1, J51*BL51*100.0/(AI51*CE51), 0))*(BX51+BY51)/1000.0</f>
        <v>0</v>
      </c>
      <c r="O51">
        <f>2.0/((1/Q51-1/P51)+SIGN(Q51)*SQRT((1/Q51-1/P51)*(1/Q51-1/P51) + 4*BM51/((BM51+1)*(BM51+1))*(2*1/Q51*1/P51-1/P51*1/P51)))</f>
        <v>0</v>
      </c>
      <c r="P51">
        <f>IF(LEFT(BN51,1)&lt;&gt;"0",IF(LEFT(BN51,1)="1",3.0,BO51),$D$5+$E$5*(CE51*BX51/($K$5*1000))+$F$5*(CE51*BX51/($K$5*1000))*MAX(MIN(BL51,$J$5),$I$5)*MAX(MIN(BL51,$J$5),$I$5)+$G$5*MAX(MIN(BL51,$J$5),$I$5)*(CE51*BX51/($K$5*1000))+$H$5*(CE51*BX51/($K$5*1000))*(CE51*BX51/($K$5*1000)))</f>
        <v>0</v>
      </c>
      <c r="Q51">
        <f>I51*(1000-(1000*0.61365*exp(17.502*U51/(240.97+U51))/(BX51+BY51)+BS51)/2)/(1000*0.61365*exp(17.502*U51/(240.97+U51))/(BX51+BY51)-BS51)</f>
        <v>0</v>
      </c>
      <c r="R51">
        <f>1/((BM51+1)/(O51/1.6)+1/(P51/1.37)) + BM51/((BM51+1)/(O51/1.6) + BM51/(P51/1.37))</f>
        <v>0</v>
      </c>
      <c r="S51">
        <f>(BI51*BK51)</f>
        <v>0</v>
      </c>
      <c r="T51">
        <f>(BZ51+(S51+2*0.95*5.67E-8*(((BZ51+$B$7)+273)^4-(BZ51+273)^4)-44100*I51)/(1.84*29.3*P51+8*0.95*5.67E-8*(BZ51+273)^3))</f>
        <v>0</v>
      </c>
      <c r="U51">
        <f>($C$7*CA51+$D$7*CB51+$E$7*T51)</f>
        <v>0</v>
      </c>
      <c r="V51">
        <f>0.61365*exp(17.502*U51/(240.97+U51))</f>
        <v>0</v>
      </c>
      <c r="W51">
        <f>(X51/Y51*100)</f>
        <v>0</v>
      </c>
      <c r="X51">
        <f>BS51*(BX51+BY51)/1000</f>
        <v>0</v>
      </c>
      <c r="Y51">
        <f>0.61365*exp(17.502*BZ51/(240.97+BZ51))</f>
        <v>0</v>
      </c>
      <c r="Z51">
        <f>(V51-BS51*(BX51+BY51)/1000)</f>
        <v>0</v>
      </c>
      <c r="AA51">
        <f>(-I51*44100)</f>
        <v>0</v>
      </c>
      <c r="AB51">
        <f>2*29.3*P51*0.92*(BZ51-U51)</f>
        <v>0</v>
      </c>
      <c r="AC51">
        <f>2*0.95*5.67E-8*(((BZ51+$B$7)+273)^4-(U51+273)^4)</f>
        <v>0</v>
      </c>
      <c r="AD51">
        <f>S51+AC51+AA51+AB51</f>
        <v>0</v>
      </c>
      <c r="AE51">
        <v>0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MAX(0,($B$13+$C$13*CE51)/(1+$D$13*CE51)*BX51/(BZ51+273)*$E$13)</f>
        <v>0</v>
      </c>
      <c r="AJ51" t="s">
        <v>288</v>
      </c>
      <c r="AK51">
        <v>715.476923076923</v>
      </c>
      <c r="AL51">
        <v>3262.08</v>
      </c>
      <c r="AM51">
        <f>AL51-AK51</f>
        <v>0</v>
      </c>
      <c r="AN51">
        <f>AM51/AL51</f>
        <v>0</v>
      </c>
      <c r="AO51">
        <v>-0.577747479816223</v>
      </c>
      <c r="AP51" t="s">
        <v>467</v>
      </c>
      <c r="AQ51">
        <v>741.527576923077</v>
      </c>
      <c r="AR51">
        <v>818.34</v>
      </c>
      <c r="AS51">
        <f>1-AQ51/AR51</f>
        <v>0</v>
      </c>
      <c r="AT51">
        <v>0.5</v>
      </c>
      <c r="AU51">
        <f>BI51</f>
        <v>0</v>
      </c>
      <c r="AV51">
        <f>J51</f>
        <v>0</v>
      </c>
      <c r="AW51">
        <f>AS51*AT51*AU51</f>
        <v>0</v>
      </c>
      <c r="AX51">
        <f>BC51/AR51</f>
        <v>0</v>
      </c>
      <c r="AY51">
        <f>(AV51-AO51)/AU51</f>
        <v>0</v>
      </c>
      <c r="AZ51">
        <f>(AL51-AR51)/AR51</f>
        <v>0</v>
      </c>
      <c r="BA51" t="s">
        <v>468</v>
      </c>
      <c r="BB51">
        <v>519.61</v>
      </c>
      <c r="BC51">
        <f>AR51-BB51</f>
        <v>0</v>
      </c>
      <c r="BD51">
        <f>(AR51-AQ51)/(AR51-BB51)</f>
        <v>0</v>
      </c>
      <c r="BE51">
        <f>(AL51-AR51)/(AL51-BB51)</f>
        <v>0</v>
      </c>
      <c r="BF51">
        <f>(AR51-AQ51)/(AR51-AK51)</f>
        <v>0</v>
      </c>
      <c r="BG51">
        <f>(AL51-AR51)/(AL51-AK51)</f>
        <v>0</v>
      </c>
      <c r="BH51">
        <f>$B$11*CF51+$C$11*CG51+$F$11*CH51*(1-CK51)</f>
        <v>0</v>
      </c>
      <c r="BI51">
        <f>BH51*BJ51</f>
        <v>0</v>
      </c>
      <c r="BJ51">
        <f>($B$11*$D$9+$C$11*$D$9+$F$11*((CU51+CM51)/MAX(CU51+CM51+CV51, 0.1)*$I$9+CV51/MAX(CU51+CM51+CV51, 0.1)*$J$9))/($B$11+$C$11+$F$11)</f>
        <v>0</v>
      </c>
      <c r="BK51">
        <f>($B$11*$K$9+$C$11*$K$9+$F$11*((CU51+CM51)/MAX(CU51+CM51+CV51, 0.1)*$P$9+CV51/MAX(CU51+CM51+CV51, 0.1)*$Q$9))/($B$11+$C$11+$F$11)</f>
        <v>0</v>
      </c>
      <c r="BL51">
        <v>6</v>
      </c>
      <c r="BM51">
        <v>0.5</v>
      </c>
      <c r="BN51" t="s">
        <v>291</v>
      </c>
      <c r="BO51">
        <v>2</v>
      </c>
      <c r="BP51">
        <v>1607459429.5</v>
      </c>
      <c r="BQ51">
        <v>395.654258064516</v>
      </c>
      <c r="BR51">
        <v>399.995419354839</v>
      </c>
      <c r="BS51">
        <v>29.6071419354839</v>
      </c>
      <c r="BT51">
        <v>29.0121516129032</v>
      </c>
      <c r="BU51">
        <v>393.418387096774</v>
      </c>
      <c r="BV51">
        <v>29.238664516129</v>
      </c>
      <c r="BW51">
        <v>500.009774193548</v>
      </c>
      <c r="BX51">
        <v>101.943483870968</v>
      </c>
      <c r="BY51">
        <v>0.0999705</v>
      </c>
      <c r="BZ51">
        <v>35.0163806451613</v>
      </c>
      <c r="CA51">
        <v>34.8622967741936</v>
      </c>
      <c r="CB51">
        <v>999.9</v>
      </c>
      <c r="CC51">
        <v>0</v>
      </c>
      <c r="CD51">
        <v>0</v>
      </c>
      <c r="CE51">
        <v>10006.1709677419</v>
      </c>
      <c r="CF51">
        <v>0</v>
      </c>
      <c r="CG51">
        <v>276.073516129032</v>
      </c>
      <c r="CH51">
        <v>1399.99548387097</v>
      </c>
      <c r="CI51">
        <v>0.899997580645162</v>
      </c>
      <c r="CJ51">
        <v>0.100002419354839</v>
      </c>
      <c r="CK51">
        <v>0</v>
      </c>
      <c r="CL51">
        <v>742.827032258065</v>
      </c>
      <c r="CM51">
        <v>4.99938</v>
      </c>
      <c r="CN51">
        <v>10587.9129032258</v>
      </c>
      <c r="CO51">
        <v>11164.2870967742</v>
      </c>
      <c r="CP51">
        <v>47.375</v>
      </c>
      <c r="CQ51">
        <v>48.883</v>
      </c>
      <c r="CR51">
        <v>48.022</v>
      </c>
      <c r="CS51">
        <v>48.875</v>
      </c>
      <c r="CT51">
        <v>49.562</v>
      </c>
      <c r="CU51">
        <v>1255.4935483871</v>
      </c>
      <c r="CV51">
        <v>139.501935483871</v>
      </c>
      <c r="CW51">
        <v>0</v>
      </c>
      <c r="CX51">
        <v>132.799999952316</v>
      </c>
      <c r="CY51">
        <v>0</v>
      </c>
      <c r="CZ51">
        <v>741.527576923077</v>
      </c>
      <c r="DA51">
        <v>-123.119076755721</v>
      </c>
      <c r="DB51">
        <v>-1683.27863020154</v>
      </c>
      <c r="DC51">
        <v>10570.0038461538</v>
      </c>
      <c r="DD51">
        <v>15</v>
      </c>
      <c r="DE51">
        <v>1607459159.5</v>
      </c>
      <c r="DF51" t="s">
        <v>464</v>
      </c>
      <c r="DG51">
        <v>1607459158</v>
      </c>
      <c r="DH51">
        <v>1607459159.5</v>
      </c>
      <c r="DI51">
        <v>14</v>
      </c>
      <c r="DJ51">
        <v>-0.003</v>
      </c>
      <c r="DK51">
        <v>-0.004</v>
      </c>
      <c r="DL51">
        <v>2.236</v>
      </c>
      <c r="DM51">
        <v>0.368</v>
      </c>
      <c r="DN51">
        <v>400</v>
      </c>
      <c r="DO51">
        <v>30</v>
      </c>
      <c r="DP51">
        <v>0.02</v>
      </c>
      <c r="DQ51">
        <v>0.01</v>
      </c>
      <c r="DR51">
        <v>3.42464707942179</v>
      </c>
      <c r="DS51">
        <v>-0.323921349093995</v>
      </c>
      <c r="DT51">
        <v>0.0298157103100723</v>
      </c>
      <c r="DU51">
        <v>1</v>
      </c>
      <c r="DV51">
        <v>-4.3458264516129</v>
      </c>
      <c r="DW51">
        <v>0.244867741935498</v>
      </c>
      <c r="DX51">
        <v>0.026861068187679</v>
      </c>
      <c r="DY51">
        <v>0</v>
      </c>
      <c r="DZ51">
        <v>0.592350516129032</v>
      </c>
      <c r="EA51">
        <v>0.313813112903225</v>
      </c>
      <c r="EB51">
        <v>0.0247161770491951</v>
      </c>
      <c r="EC51">
        <v>0</v>
      </c>
      <c r="ED51">
        <v>1</v>
      </c>
      <c r="EE51">
        <v>3</v>
      </c>
      <c r="EF51" t="s">
        <v>331</v>
      </c>
      <c r="EG51">
        <v>100</v>
      </c>
      <c r="EH51">
        <v>100</v>
      </c>
      <c r="EI51">
        <v>2.236</v>
      </c>
      <c r="EJ51">
        <v>0.3685</v>
      </c>
      <c r="EK51">
        <v>2.23579999999998</v>
      </c>
      <c r="EL51">
        <v>0</v>
      </c>
      <c r="EM51">
        <v>0</v>
      </c>
      <c r="EN51">
        <v>0</v>
      </c>
      <c r="EO51">
        <v>0.36849047619047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4.7</v>
      </c>
      <c r="EX51">
        <v>4.6</v>
      </c>
      <c r="EY51">
        <v>2</v>
      </c>
      <c r="EZ51">
        <v>485.952</v>
      </c>
      <c r="FA51">
        <v>561.004</v>
      </c>
      <c r="FB51">
        <v>33.9715</v>
      </c>
      <c r="FC51">
        <v>30.328</v>
      </c>
      <c r="FD51">
        <v>29.9992</v>
      </c>
      <c r="FE51">
        <v>30.0291</v>
      </c>
      <c r="FF51">
        <v>30.0505</v>
      </c>
      <c r="FG51">
        <v>21.0084</v>
      </c>
      <c r="FH51">
        <v>0</v>
      </c>
      <c r="FI51">
        <v>100</v>
      </c>
      <c r="FJ51">
        <v>-999.9</v>
      </c>
      <c r="FK51">
        <v>400</v>
      </c>
      <c r="FL51">
        <v>30.466</v>
      </c>
      <c r="FM51">
        <v>101.714</v>
      </c>
      <c r="FN51">
        <v>100.878</v>
      </c>
    </row>
    <row r="52" spans="1:170">
      <c r="A52">
        <v>36</v>
      </c>
      <c r="B52">
        <v>1607459626</v>
      </c>
      <c r="C52">
        <v>6181.90000009537</v>
      </c>
      <c r="D52" t="s">
        <v>469</v>
      </c>
      <c r="E52" t="s">
        <v>470</v>
      </c>
      <c r="F52" t="s">
        <v>471</v>
      </c>
      <c r="G52" t="s">
        <v>472</v>
      </c>
      <c r="H52">
        <v>1607459618</v>
      </c>
      <c r="I52">
        <f>BW52*AG52*(BS52-BT52)/(100*BL52*(1000-AG52*BS52))</f>
        <v>0</v>
      </c>
      <c r="J52">
        <f>BW52*AG52*(BR52-BQ52*(1000-AG52*BT52)/(1000-AG52*BS52))/(100*BL52)</f>
        <v>0</v>
      </c>
      <c r="K52">
        <f>BQ52 - IF(AG52&gt;1, J52*BL52*100.0/(AI52*CE52), 0)</f>
        <v>0</v>
      </c>
      <c r="L52">
        <f>((R52-I52/2)*K52-J52)/(R52+I52/2)</f>
        <v>0</v>
      </c>
      <c r="M52">
        <f>L52*(BX52+BY52)/1000.0</f>
        <v>0</v>
      </c>
      <c r="N52">
        <f>(BQ52 - IF(AG52&gt;1, J52*BL52*100.0/(AI52*CE52), 0))*(BX52+BY52)/1000.0</f>
        <v>0</v>
      </c>
      <c r="O52">
        <f>2.0/((1/Q52-1/P52)+SIGN(Q52)*SQRT((1/Q52-1/P52)*(1/Q52-1/P52) + 4*BM52/((BM52+1)*(BM52+1))*(2*1/Q52*1/P52-1/P52*1/P52)))</f>
        <v>0</v>
      </c>
      <c r="P52">
        <f>IF(LEFT(BN52,1)&lt;&gt;"0",IF(LEFT(BN52,1)="1",3.0,BO52),$D$5+$E$5*(CE52*BX52/($K$5*1000))+$F$5*(CE52*BX52/($K$5*1000))*MAX(MIN(BL52,$J$5),$I$5)*MAX(MIN(BL52,$J$5),$I$5)+$G$5*MAX(MIN(BL52,$J$5),$I$5)*(CE52*BX52/($K$5*1000))+$H$5*(CE52*BX52/($K$5*1000))*(CE52*BX52/($K$5*1000)))</f>
        <v>0</v>
      </c>
      <c r="Q52">
        <f>I52*(1000-(1000*0.61365*exp(17.502*U52/(240.97+U52))/(BX52+BY52)+BS52)/2)/(1000*0.61365*exp(17.502*U52/(240.97+U52))/(BX52+BY52)-BS52)</f>
        <v>0</v>
      </c>
      <c r="R52">
        <f>1/((BM52+1)/(O52/1.6)+1/(P52/1.37)) + BM52/((BM52+1)/(O52/1.6) + BM52/(P52/1.37))</f>
        <v>0</v>
      </c>
      <c r="S52">
        <f>(BI52*BK52)</f>
        <v>0</v>
      </c>
      <c r="T52">
        <f>(BZ52+(S52+2*0.95*5.67E-8*(((BZ52+$B$7)+273)^4-(BZ52+273)^4)-44100*I52)/(1.84*29.3*P52+8*0.95*5.67E-8*(BZ52+273)^3))</f>
        <v>0</v>
      </c>
      <c r="U52">
        <f>($C$7*CA52+$D$7*CB52+$E$7*T52)</f>
        <v>0</v>
      </c>
      <c r="V52">
        <f>0.61365*exp(17.502*U52/(240.97+U52))</f>
        <v>0</v>
      </c>
      <c r="W52">
        <f>(X52/Y52*100)</f>
        <v>0</v>
      </c>
      <c r="X52">
        <f>BS52*(BX52+BY52)/1000</f>
        <v>0</v>
      </c>
      <c r="Y52">
        <f>0.61365*exp(17.502*BZ52/(240.97+BZ52))</f>
        <v>0</v>
      </c>
      <c r="Z52">
        <f>(V52-BS52*(BX52+BY52)/1000)</f>
        <v>0</v>
      </c>
      <c r="AA52">
        <f>(-I52*44100)</f>
        <v>0</v>
      </c>
      <c r="AB52">
        <f>2*29.3*P52*0.92*(BZ52-U52)</f>
        <v>0</v>
      </c>
      <c r="AC52">
        <f>2*0.95*5.67E-8*(((BZ52+$B$7)+273)^4-(U52+273)^4)</f>
        <v>0</v>
      </c>
      <c r="AD52">
        <f>S52+AC52+AA52+AB52</f>
        <v>0</v>
      </c>
      <c r="AE52">
        <v>0</v>
      </c>
      <c r="AF52">
        <v>0</v>
      </c>
      <c r="AG52">
        <f>IF(AE52*$H$13&gt;=AI52,1.0,(AI52/(AI52-AE52*$H$13)))</f>
        <v>0</v>
      </c>
      <c r="AH52">
        <f>(AG52-1)*100</f>
        <v>0</v>
      </c>
      <c r="AI52">
        <f>MAX(0,($B$13+$C$13*CE52)/(1+$D$13*CE52)*BX52/(BZ52+273)*$E$13)</f>
        <v>0</v>
      </c>
      <c r="AJ52" t="s">
        <v>288</v>
      </c>
      <c r="AK52">
        <v>715.476923076923</v>
      </c>
      <c r="AL52">
        <v>3262.08</v>
      </c>
      <c r="AM52">
        <f>AL52-AK52</f>
        <v>0</v>
      </c>
      <c r="AN52">
        <f>AM52/AL52</f>
        <v>0</v>
      </c>
      <c r="AO52">
        <v>-0.577747479816223</v>
      </c>
      <c r="AP52" t="s">
        <v>473</v>
      </c>
      <c r="AQ52">
        <v>1188.8392</v>
      </c>
      <c r="AR52">
        <v>1578.27</v>
      </c>
      <c r="AS52">
        <f>1-AQ52/AR52</f>
        <v>0</v>
      </c>
      <c r="AT52">
        <v>0.5</v>
      </c>
      <c r="AU52">
        <f>BI52</f>
        <v>0</v>
      </c>
      <c r="AV52">
        <f>J52</f>
        <v>0</v>
      </c>
      <c r="AW52">
        <f>AS52*AT52*AU52</f>
        <v>0</v>
      </c>
      <c r="AX52">
        <f>BC52/AR52</f>
        <v>0</v>
      </c>
      <c r="AY52">
        <f>(AV52-AO52)/AU52</f>
        <v>0</v>
      </c>
      <c r="AZ52">
        <f>(AL52-AR52)/AR52</f>
        <v>0</v>
      </c>
      <c r="BA52" t="s">
        <v>474</v>
      </c>
      <c r="BB52">
        <v>726.78</v>
      </c>
      <c r="BC52">
        <f>AR52-BB52</f>
        <v>0</v>
      </c>
      <c r="BD52">
        <f>(AR52-AQ52)/(AR52-BB52)</f>
        <v>0</v>
      </c>
      <c r="BE52">
        <f>(AL52-AR52)/(AL52-BB52)</f>
        <v>0</v>
      </c>
      <c r="BF52">
        <f>(AR52-AQ52)/(AR52-AK52)</f>
        <v>0</v>
      </c>
      <c r="BG52">
        <f>(AL52-AR52)/(AL52-AK52)</f>
        <v>0</v>
      </c>
      <c r="BH52">
        <f>$B$11*CF52+$C$11*CG52+$F$11*CH52*(1-CK52)</f>
        <v>0</v>
      </c>
      <c r="BI52">
        <f>BH52*BJ52</f>
        <v>0</v>
      </c>
      <c r="BJ52">
        <f>($B$11*$D$9+$C$11*$D$9+$F$11*((CU52+CM52)/MAX(CU52+CM52+CV52, 0.1)*$I$9+CV52/MAX(CU52+CM52+CV52, 0.1)*$J$9))/($B$11+$C$11+$F$11)</f>
        <v>0</v>
      </c>
      <c r="BK52">
        <f>($B$11*$K$9+$C$11*$K$9+$F$11*((CU52+CM52)/MAX(CU52+CM52+CV52, 0.1)*$P$9+CV52/MAX(CU52+CM52+CV52, 0.1)*$Q$9))/($B$11+$C$11+$F$11)</f>
        <v>0</v>
      </c>
      <c r="BL52">
        <v>6</v>
      </c>
      <c r="BM52">
        <v>0.5</v>
      </c>
      <c r="BN52" t="s">
        <v>291</v>
      </c>
      <c r="BO52">
        <v>2</v>
      </c>
      <c r="BP52">
        <v>1607459618</v>
      </c>
      <c r="BQ52">
        <v>382.898580645161</v>
      </c>
      <c r="BR52">
        <v>399.997</v>
      </c>
      <c r="BS52">
        <v>32.1710580645161</v>
      </c>
      <c r="BT52">
        <v>28.9411709677419</v>
      </c>
      <c r="BU52">
        <v>380.697483870968</v>
      </c>
      <c r="BV52">
        <v>31.7988967741935</v>
      </c>
      <c r="BW52">
        <v>500.009451612903</v>
      </c>
      <c r="BX52">
        <v>101.936322580645</v>
      </c>
      <c r="BY52">
        <v>0.100005635483871</v>
      </c>
      <c r="BZ52">
        <v>35.057864516129</v>
      </c>
      <c r="CA52">
        <v>34.9922225806452</v>
      </c>
      <c r="CB52">
        <v>999.9</v>
      </c>
      <c r="CC52">
        <v>0</v>
      </c>
      <c r="CD52">
        <v>0</v>
      </c>
      <c r="CE52">
        <v>9994.7564516129</v>
      </c>
      <c r="CF52">
        <v>0</v>
      </c>
      <c r="CG52">
        <v>906.415709677419</v>
      </c>
      <c r="CH52">
        <v>1399.96870967742</v>
      </c>
      <c r="CI52">
        <v>0.899995774193549</v>
      </c>
      <c r="CJ52">
        <v>0.100004322580645</v>
      </c>
      <c r="CK52">
        <v>0</v>
      </c>
      <c r="CL52">
        <v>1192.52451612903</v>
      </c>
      <c r="CM52">
        <v>4.99938</v>
      </c>
      <c r="CN52">
        <v>16841.3193548387</v>
      </c>
      <c r="CO52">
        <v>11164.0612903226</v>
      </c>
      <c r="CP52">
        <v>47.762</v>
      </c>
      <c r="CQ52">
        <v>49.4776451612903</v>
      </c>
      <c r="CR52">
        <v>48.31</v>
      </c>
      <c r="CS52">
        <v>49.5098387096774</v>
      </c>
      <c r="CT52">
        <v>49.887</v>
      </c>
      <c r="CU52">
        <v>1255.4664516129</v>
      </c>
      <c r="CV52">
        <v>139.503870967742</v>
      </c>
      <c r="CW52">
        <v>0</v>
      </c>
      <c r="CX52">
        <v>187.399999856949</v>
      </c>
      <c r="CY52">
        <v>0</v>
      </c>
      <c r="CZ52">
        <v>1188.8392</v>
      </c>
      <c r="DA52">
        <v>-332.16153897225</v>
      </c>
      <c r="DB52">
        <v>-4592.82308387089</v>
      </c>
      <c r="DC52">
        <v>16790.86</v>
      </c>
      <c r="DD52">
        <v>15</v>
      </c>
      <c r="DE52">
        <v>1607459530.5</v>
      </c>
      <c r="DF52" t="s">
        <v>475</v>
      </c>
      <c r="DG52">
        <v>1607459527.5</v>
      </c>
      <c r="DH52">
        <v>1607459530.5</v>
      </c>
      <c r="DI52">
        <v>15</v>
      </c>
      <c r="DJ52">
        <v>-0.035</v>
      </c>
      <c r="DK52">
        <v>0.004</v>
      </c>
      <c r="DL52">
        <v>2.201</v>
      </c>
      <c r="DM52">
        <v>0.372</v>
      </c>
      <c r="DN52">
        <v>400</v>
      </c>
      <c r="DO52">
        <v>29</v>
      </c>
      <c r="DP52">
        <v>0.82</v>
      </c>
      <c r="DQ52">
        <v>0.08</v>
      </c>
      <c r="DR52">
        <v>13.1832977429304</v>
      </c>
      <c r="DS52">
        <v>-0.155171444672022</v>
      </c>
      <c r="DT52">
        <v>0.0235170788111992</v>
      </c>
      <c r="DU52">
        <v>1</v>
      </c>
      <c r="DV52">
        <v>-17.098264516129</v>
      </c>
      <c r="DW52">
        <v>-0.128138709677499</v>
      </c>
      <c r="DX52">
        <v>0.0283192804308428</v>
      </c>
      <c r="DY52">
        <v>1</v>
      </c>
      <c r="DZ52">
        <v>3.22988741935484</v>
      </c>
      <c r="EA52">
        <v>0.692186129032257</v>
      </c>
      <c r="EB52">
        <v>0.051683951397411</v>
      </c>
      <c r="EC52">
        <v>0</v>
      </c>
      <c r="ED52">
        <v>2</v>
      </c>
      <c r="EE52">
        <v>3</v>
      </c>
      <c r="EF52" t="s">
        <v>293</v>
      </c>
      <c r="EG52">
        <v>100</v>
      </c>
      <c r="EH52">
        <v>100</v>
      </c>
      <c r="EI52">
        <v>2.201</v>
      </c>
      <c r="EJ52">
        <v>0.3721</v>
      </c>
      <c r="EK52">
        <v>2.20119047619045</v>
      </c>
      <c r="EL52">
        <v>0</v>
      </c>
      <c r="EM52">
        <v>0</v>
      </c>
      <c r="EN52">
        <v>0</v>
      </c>
      <c r="EO52">
        <v>0.372157142857137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1.6</v>
      </c>
      <c r="EX52">
        <v>1.6</v>
      </c>
      <c r="EY52">
        <v>2</v>
      </c>
      <c r="EZ52">
        <v>492.704</v>
      </c>
      <c r="FA52">
        <v>560.209</v>
      </c>
      <c r="FB52">
        <v>33.8094</v>
      </c>
      <c r="FC52">
        <v>30.2324</v>
      </c>
      <c r="FD52">
        <v>30.001</v>
      </c>
      <c r="FE52">
        <v>29.9011</v>
      </c>
      <c r="FF52">
        <v>29.9325</v>
      </c>
      <c r="FG52">
        <v>21.0082</v>
      </c>
      <c r="FH52">
        <v>0</v>
      </c>
      <c r="FI52">
        <v>100</v>
      </c>
      <c r="FJ52">
        <v>-999.9</v>
      </c>
      <c r="FK52">
        <v>400</v>
      </c>
      <c r="FL52">
        <v>29.6</v>
      </c>
      <c r="FM52">
        <v>101.694</v>
      </c>
      <c r="FN52">
        <v>100.853</v>
      </c>
    </row>
    <row r="53" spans="1:170">
      <c r="A53">
        <v>37</v>
      </c>
      <c r="B53">
        <v>1607459829.5</v>
      </c>
      <c r="C53">
        <v>6385.40000009537</v>
      </c>
      <c r="D53" t="s">
        <v>476</v>
      </c>
      <c r="E53" t="s">
        <v>477</v>
      </c>
      <c r="F53" t="s">
        <v>471</v>
      </c>
      <c r="G53" t="s">
        <v>472</v>
      </c>
      <c r="H53">
        <v>1607459821.75</v>
      </c>
      <c r="I53">
        <f>BW53*AG53*(BS53-BT53)/(100*BL53*(1000-AG53*BS53))</f>
        <v>0</v>
      </c>
      <c r="J53">
        <f>BW53*AG53*(BR53-BQ53*(1000-AG53*BT53)/(1000-AG53*BS53))/(100*BL53)</f>
        <v>0</v>
      </c>
      <c r="K53">
        <f>BQ53 - IF(AG53&gt;1, J53*BL53*100.0/(AI53*CE53), 0)</f>
        <v>0</v>
      </c>
      <c r="L53">
        <f>((R53-I53/2)*K53-J53)/(R53+I53/2)</f>
        <v>0</v>
      </c>
      <c r="M53">
        <f>L53*(BX53+BY53)/1000.0</f>
        <v>0</v>
      </c>
      <c r="N53">
        <f>(BQ53 - IF(AG53&gt;1, J53*BL53*100.0/(AI53*CE53), 0))*(BX53+BY53)/1000.0</f>
        <v>0</v>
      </c>
      <c r="O53">
        <f>2.0/((1/Q53-1/P53)+SIGN(Q53)*SQRT((1/Q53-1/P53)*(1/Q53-1/P53) + 4*BM53/((BM53+1)*(BM53+1))*(2*1/Q53*1/P53-1/P53*1/P53)))</f>
        <v>0</v>
      </c>
      <c r="P53">
        <f>IF(LEFT(BN53,1)&lt;&gt;"0",IF(LEFT(BN53,1)="1",3.0,BO53),$D$5+$E$5*(CE53*BX53/($K$5*1000))+$F$5*(CE53*BX53/($K$5*1000))*MAX(MIN(BL53,$J$5),$I$5)*MAX(MIN(BL53,$J$5),$I$5)+$G$5*MAX(MIN(BL53,$J$5),$I$5)*(CE53*BX53/($K$5*1000))+$H$5*(CE53*BX53/($K$5*1000))*(CE53*BX53/($K$5*1000)))</f>
        <v>0</v>
      </c>
      <c r="Q53">
        <f>I53*(1000-(1000*0.61365*exp(17.502*U53/(240.97+U53))/(BX53+BY53)+BS53)/2)/(1000*0.61365*exp(17.502*U53/(240.97+U53))/(BX53+BY53)-BS53)</f>
        <v>0</v>
      </c>
      <c r="R53">
        <f>1/((BM53+1)/(O53/1.6)+1/(P53/1.37)) + BM53/((BM53+1)/(O53/1.6) + BM53/(P53/1.37))</f>
        <v>0</v>
      </c>
      <c r="S53">
        <f>(BI53*BK53)</f>
        <v>0</v>
      </c>
      <c r="T53">
        <f>(BZ53+(S53+2*0.95*5.67E-8*(((BZ53+$B$7)+273)^4-(BZ53+273)^4)-44100*I53)/(1.84*29.3*P53+8*0.95*5.67E-8*(BZ53+273)^3))</f>
        <v>0</v>
      </c>
      <c r="U53">
        <f>($C$7*CA53+$D$7*CB53+$E$7*T53)</f>
        <v>0</v>
      </c>
      <c r="V53">
        <f>0.61365*exp(17.502*U53/(240.97+U53))</f>
        <v>0</v>
      </c>
      <c r="W53">
        <f>(X53/Y53*100)</f>
        <v>0</v>
      </c>
      <c r="X53">
        <f>BS53*(BX53+BY53)/1000</f>
        <v>0</v>
      </c>
      <c r="Y53">
        <f>0.61365*exp(17.502*BZ53/(240.97+BZ53))</f>
        <v>0</v>
      </c>
      <c r="Z53">
        <f>(V53-BS53*(BX53+BY53)/1000)</f>
        <v>0</v>
      </c>
      <c r="AA53">
        <f>(-I53*44100)</f>
        <v>0</v>
      </c>
      <c r="AB53">
        <f>2*29.3*P53*0.92*(BZ53-U53)</f>
        <v>0</v>
      </c>
      <c r="AC53">
        <f>2*0.95*5.67E-8*(((BZ53+$B$7)+273)^4-(U53+273)^4)</f>
        <v>0</v>
      </c>
      <c r="AD53">
        <f>S53+AC53+AA53+AB53</f>
        <v>0</v>
      </c>
      <c r="AE53">
        <v>0</v>
      </c>
      <c r="AF53">
        <v>0</v>
      </c>
      <c r="AG53">
        <f>IF(AE53*$H$13&gt;=AI53,1.0,(AI53/(AI53-AE53*$H$13)))</f>
        <v>0</v>
      </c>
      <c r="AH53">
        <f>(AG53-1)*100</f>
        <v>0</v>
      </c>
      <c r="AI53">
        <f>MAX(0,($B$13+$C$13*CE53)/(1+$D$13*CE53)*BX53/(BZ53+273)*$E$13)</f>
        <v>0</v>
      </c>
      <c r="AJ53" t="s">
        <v>288</v>
      </c>
      <c r="AK53">
        <v>715.476923076923</v>
      </c>
      <c r="AL53">
        <v>3262.08</v>
      </c>
      <c r="AM53">
        <f>AL53-AK53</f>
        <v>0</v>
      </c>
      <c r="AN53">
        <f>AM53/AL53</f>
        <v>0</v>
      </c>
      <c r="AO53">
        <v>-0.577747479816223</v>
      </c>
      <c r="AP53" t="s">
        <v>478</v>
      </c>
      <c r="AQ53">
        <v>1309.91730769231</v>
      </c>
      <c r="AR53">
        <v>1672.9</v>
      </c>
      <c r="AS53">
        <f>1-AQ53/AR53</f>
        <v>0</v>
      </c>
      <c r="AT53">
        <v>0.5</v>
      </c>
      <c r="AU53">
        <f>BI53</f>
        <v>0</v>
      </c>
      <c r="AV53">
        <f>J53</f>
        <v>0</v>
      </c>
      <c r="AW53">
        <f>AS53*AT53*AU53</f>
        <v>0</v>
      </c>
      <c r="AX53">
        <f>BC53/AR53</f>
        <v>0</v>
      </c>
      <c r="AY53">
        <f>(AV53-AO53)/AU53</f>
        <v>0</v>
      </c>
      <c r="AZ53">
        <f>(AL53-AR53)/AR53</f>
        <v>0</v>
      </c>
      <c r="BA53" t="s">
        <v>479</v>
      </c>
      <c r="BB53">
        <v>735.69</v>
      </c>
      <c r="BC53">
        <f>AR53-BB53</f>
        <v>0</v>
      </c>
      <c r="BD53">
        <f>(AR53-AQ53)/(AR53-BB53)</f>
        <v>0</v>
      </c>
      <c r="BE53">
        <f>(AL53-AR53)/(AL53-BB53)</f>
        <v>0</v>
      </c>
      <c r="BF53">
        <f>(AR53-AQ53)/(AR53-AK53)</f>
        <v>0</v>
      </c>
      <c r="BG53">
        <f>(AL53-AR53)/(AL53-AK53)</f>
        <v>0</v>
      </c>
      <c r="BH53">
        <f>$B$11*CF53+$C$11*CG53+$F$11*CH53*(1-CK53)</f>
        <v>0</v>
      </c>
      <c r="BI53">
        <f>BH53*BJ53</f>
        <v>0</v>
      </c>
      <c r="BJ53">
        <f>($B$11*$D$9+$C$11*$D$9+$F$11*((CU53+CM53)/MAX(CU53+CM53+CV53, 0.1)*$I$9+CV53/MAX(CU53+CM53+CV53, 0.1)*$J$9))/($B$11+$C$11+$F$11)</f>
        <v>0</v>
      </c>
      <c r="BK53">
        <f>($B$11*$K$9+$C$11*$K$9+$F$11*((CU53+CM53)/MAX(CU53+CM53+CV53, 0.1)*$P$9+CV53/MAX(CU53+CM53+CV53, 0.1)*$Q$9))/($B$11+$C$11+$F$11)</f>
        <v>0</v>
      </c>
      <c r="BL53">
        <v>6</v>
      </c>
      <c r="BM53">
        <v>0.5</v>
      </c>
      <c r="BN53" t="s">
        <v>291</v>
      </c>
      <c r="BO53">
        <v>2</v>
      </c>
      <c r="BP53">
        <v>1607459821.75</v>
      </c>
      <c r="BQ53">
        <v>382.714166666667</v>
      </c>
      <c r="BR53">
        <v>399.977833333333</v>
      </c>
      <c r="BS53">
        <v>32.85654</v>
      </c>
      <c r="BT53">
        <v>28.6910566666667</v>
      </c>
      <c r="BU53">
        <v>380.513</v>
      </c>
      <c r="BV53">
        <v>32.4843833333333</v>
      </c>
      <c r="BW53">
        <v>500.012433333333</v>
      </c>
      <c r="BX53">
        <v>101.919666666667</v>
      </c>
      <c r="BY53">
        <v>0.100010576666667</v>
      </c>
      <c r="BZ53">
        <v>35.4787333333333</v>
      </c>
      <c r="CA53">
        <v>35.18918</v>
      </c>
      <c r="CB53">
        <v>999.9</v>
      </c>
      <c r="CC53">
        <v>0</v>
      </c>
      <c r="CD53">
        <v>0</v>
      </c>
      <c r="CE53">
        <v>9991.794</v>
      </c>
      <c r="CF53">
        <v>0</v>
      </c>
      <c r="CG53">
        <v>707.8829</v>
      </c>
      <c r="CH53">
        <v>1399.99033333333</v>
      </c>
      <c r="CI53">
        <v>0.8999974</v>
      </c>
      <c r="CJ53">
        <v>0.10000272</v>
      </c>
      <c r="CK53">
        <v>0</v>
      </c>
      <c r="CL53">
        <v>1309.91933333333</v>
      </c>
      <c r="CM53">
        <v>4.99938</v>
      </c>
      <c r="CN53">
        <v>18843.1733333333</v>
      </c>
      <c r="CO53">
        <v>11164.2366666667</v>
      </c>
      <c r="CP53">
        <v>48.5578666666666</v>
      </c>
      <c r="CQ53">
        <v>50.583</v>
      </c>
      <c r="CR53">
        <v>49.125</v>
      </c>
      <c r="CS53">
        <v>50.6415333333333</v>
      </c>
      <c r="CT53">
        <v>50.7332</v>
      </c>
      <c r="CU53">
        <v>1255.48966666667</v>
      </c>
      <c r="CV53">
        <v>139.503</v>
      </c>
      <c r="CW53">
        <v>0</v>
      </c>
      <c r="CX53">
        <v>202.400000095367</v>
      </c>
      <c r="CY53">
        <v>0</v>
      </c>
      <c r="CZ53">
        <v>1309.91730769231</v>
      </c>
      <c r="DA53">
        <v>-252.991111275085</v>
      </c>
      <c r="DB53">
        <v>-3525.34359202498</v>
      </c>
      <c r="DC53">
        <v>18842.8884615385</v>
      </c>
      <c r="DD53">
        <v>15</v>
      </c>
      <c r="DE53">
        <v>1607459530.5</v>
      </c>
      <c r="DF53" t="s">
        <v>475</v>
      </c>
      <c r="DG53">
        <v>1607459527.5</v>
      </c>
      <c r="DH53">
        <v>1607459530.5</v>
      </c>
      <c r="DI53">
        <v>15</v>
      </c>
      <c r="DJ53">
        <v>-0.035</v>
      </c>
      <c r="DK53">
        <v>0.004</v>
      </c>
      <c r="DL53">
        <v>2.201</v>
      </c>
      <c r="DM53">
        <v>0.372</v>
      </c>
      <c r="DN53">
        <v>400</v>
      </c>
      <c r="DO53">
        <v>29</v>
      </c>
      <c r="DP53">
        <v>0.82</v>
      </c>
      <c r="DQ53">
        <v>0.08</v>
      </c>
      <c r="DR53">
        <v>13.0142304027258</v>
      </c>
      <c r="DS53">
        <v>-0.202658538918213</v>
      </c>
      <c r="DT53">
        <v>0.0182493860820817</v>
      </c>
      <c r="DU53">
        <v>1</v>
      </c>
      <c r="DV53">
        <v>-17.2633709677419</v>
      </c>
      <c r="DW53">
        <v>0.0519919354838809</v>
      </c>
      <c r="DX53">
        <v>0.0147669026946242</v>
      </c>
      <c r="DY53">
        <v>1</v>
      </c>
      <c r="DZ53">
        <v>4.16042806451613</v>
      </c>
      <c r="EA53">
        <v>0.398124677419345</v>
      </c>
      <c r="EB53">
        <v>0.0297916693724242</v>
      </c>
      <c r="EC53">
        <v>0</v>
      </c>
      <c r="ED53">
        <v>2</v>
      </c>
      <c r="EE53">
        <v>3</v>
      </c>
      <c r="EF53" t="s">
        <v>293</v>
      </c>
      <c r="EG53">
        <v>100</v>
      </c>
      <c r="EH53">
        <v>100</v>
      </c>
      <c r="EI53">
        <v>2.201</v>
      </c>
      <c r="EJ53">
        <v>0.3722</v>
      </c>
      <c r="EK53">
        <v>2.20119047619045</v>
      </c>
      <c r="EL53">
        <v>0</v>
      </c>
      <c r="EM53">
        <v>0</v>
      </c>
      <c r="EN53">
        <v>0</v>
      </c>
      <c r="EO53">
        <v>0.372157142857137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5</v>
      </c>
      <c r="EX53">
        <v>5</v>
      </c>
      <c r="EY53">
        <v>2</v>
      </c>
      <c r="EZ53">
        <v>492.387</v>
      </c>
      <c r="FA53">
        <v>558.87</v>
      </c>
      <c r="FB53">
        <v>34.1076</v>
      </c>
      <c r="FC53">
        <v>30.6397</v>
      </c>
      <c r="FD53">
        <v>30.0005</v>
      </c>
      <c r="FE53">
        <v>30.1846</v>
      </c>
      <c r="FF53">
        <v>30.2027</v>
      </c>
      <c r="FG53">
        <v>21.001</v>
      </c>
      <c r="FH53">
        <v>0</v>
      </c>
      <c r="FI53">
        <v>100</v>
      </c>
      <c r="FJ53">
        <v>-999.9</v>
      </c>
      <c r="FK53">
        <v>400</v>
      </c>
      <c r="FL53">
        <v>32.0204</v>
      </c>
      <c r="FM53">
        <v>101.624</v>
      </c>
      <c r="FN53">
        <v>100.795</v>
      </c>
    </row>
    <row r="54" spans="1:170">
      <c r="A54">
        <v>38</v>
      </c>
      <c r="B54">
        <v>1607460060.6</v>
      </c>
      <c r="C54">
        <v>6616.5</v>
      </c>
      <c r="D54" t="s">
        <v>480</v>
      </c>
      <c r="E54" t="s">
        <v>481</v>
      </c>
      <c r="F54" t="s">
        <v>312</v>
      </c>
      <c r="G54" t="s">
        <v>323</v>
      </c>
      <c r="H54">
        <v>1607460052.85</v>
      </c>
      <c r="I54">
        <f>BW54*AG54*(BS54-BT54)/(100*BL54*(1000-AG54*BS54))</f>
        <v>0</v>
      </c>
      <c r="J54">
        <f>BW54*AG54*(BR54-BQ54*(1000-AG54*BT54)/(1000-AG54*BS54))/(100*BL54)</f>
        <v>0</v>
      </c>
      <c r="K54">
        <f>BQ54 - IF(AG54&gt;1, J54*BL54*100.0/(AI54*CE54), 0)</f>
        <v>0</v>
      </c>
      <c r="L54">
        <f>((R54-I54/2)*K54-J54)/(R54+I54/2)</f>
        <v>0</v>
      </c>
      <c r="M54">
        <f>L54*(BX54+BY54)/1000.0</f>
        <v>0</v>
      </c>
      <c r="N54">
        <f>(BQ54 - IF(AG54&gt;1, J54*BL54*100.0/(AI54*CE54), 0))*(BX54+BY54)/1000.0</f>
        <v>0</v>
      </c>
      <c r="O54">
        <f>2.0/((1/Q54-1/P54)+SIGN(Q54)*SQRT((1/Q54-1/P54)*(1/Q54-1/P54) + 4*BM54/((BM54+1)*(BM54+1))*(2*1/Q54*1/P54-1/P54*1/P54)))</f>
        <v>0</v>
      </c>
      <c r="P54">
        <f>IF(LEFT(BN54,1)&lt;&gt;"0",IF(LEFT(BN54,1)="1",3.0,BO54),$D$5+$E$5*(CE54*BX54/($K$5*1000))+$F$5*(CE54*BX54/($K$5*1000))*MAX(MIN(BL54,$J$5),$I$5)*MAX(MIN(BL54,$J$5),$I$5)+$G$5*MAX(MIN(BL54,$J$5),$I$5)*(CE54*BX54/($K$5*1000))+$H$5*(CE54*BX54/($K$5*1000))*(CE54*BX54/($K$5*1000)))</f>
        <v>0</v>
      </c>
      <c r="Q54">
        <f>I54*(1000-(1000*0.61365*exp(17.502*U54/(240.97+U54))/(BX54+BY54)+BS54)/2)/(1000*0.61365*exp(17.502*U54/(240.97+U54))/(BX54+BY54)-BS54)</f>
        <v>0</v>
      </c>
      <c r="R54">
        <f>1/((BM54+1)/(O54/1.6)+1/(P54/1.37)) + BM54/((BM54+1)/(O54/1.6) + BM54/(P54/1.37))</f>
        <v>0</v>
      </c>
      <c r="S54">
        <f>(BI54*BK54)</f>
        <v>0</v>
      </c>
      <c r="T54">
        <f>(BZ54+(S54+2*0.95*5.67E-8*(((BZ54+$B$7)+273)^4-(BZ54+273)^4)-44100*I54)/(1.84*29.3*P54+8*0.95*5.67E-8*(BZ54+273)^3))</f>
        <v>0</v>
      </c>
      <c r="U54">
        <f>($C$7*CA54+$D$7*CB54+$E$7*T54)</f>
        <v>0</v>
      </c>
      <c r="V54">
        <f>0.61365*exp(17.502*U54/(240.97+U54))</f>
        <v>0</v>
      </c>
      <c r="W54">
        <f>(X54/Y54*100)</f>
        <v>0</v>
      </c>
      <c r="X54">
        <f>BS54*(BX54+BY54)/1000</f>
        <v>0</v>
      </c>
      <c r="Y54">
        <f>0.61365*exp(17.502*BZ54/(240.97+BZ54))</f>
        <v>0</v>
      </c>
      <c r="Z54">
        <f>(V54-BS54*(BX54+BY54)/1000)</f>
        <v>0</v>
      </c>
      <c r="AA54">
        <f>(-I54*44100)</f>
        <v>0</v>
      </c>
      <c r="AB54">
        <f>2*29.3*P54*0.92*(BZ54-U54)</f>
        <v>0</v>
      </c>
      <c r="AC54">
        <f>2*0.95*5.67E-8*(((BZ54+$B$7)+273)^4-(U54+273)^4)</f>
        <v>0</v>
      </c>
      <c r="AD54">
        <f>S54+AC54+AA54+AB54</f>
        <v>0</v>
      </c>
      <c r="AE54">
        <v>0</v>
      </c>
      <c r="AF54">
        <v>0</v>
      </c>
      <c r="AG54">
        <f>IF(AE54*$H$13&gt;=AI54,1.0,(AI54/(AI54-AE54*$H$13)))</f>
        <v>0</v>
      </c>
      <c r="AH54">
        <f>(AG54-1)*100</f>
        <v>0</v>
      </c>
      <c r="AI54">
        <f>MAX(0,($B$13+$C$13*CE54)/(1+$D$13*CE54)*BX54/(BZ54+273)*$E$13)</f>
        <v>0</v>
      </c>
      <c r="AJ54" t="s">
        <v>288</v>
      </c>
      <c r="AK54">
        <v>715.476923076923</v>
      </c>
      <c r="AL54">
        <v>3262.08</v>
      </c>
      <c r="AM54">
        <f>AL54-AK54</f>
        <v>0</v>
      </c>
      <c r="AN54">
        <f>AM54/AL54</f>
        <v>0</v>
      </c>
      <c r="AO54">
        <v>-0.577747479816223</v>
      </c>
      <c r="AP54" t="s">
        <v>482</v>
      </c>
      <c r="AQ54">
        <v>764.414961538462</v>
      </c>
      <c r="AR54">
        <v>828.51</v>
      </c>
      <c r="AS54">
        <f>1-AQ54/AR54</f>
        <v>0</v>
      </c>
      <c r="AT54">
        <v>0.5</v>
      </c>
      <c r="AU54">
        <f>BI54</f>
        <v>0</v>
      </c>
      <c r="AV54">
        <f>J54</f>
        <v>0</v>
      </c>
      <c r="AW54">
        <f>AS54*AT54*AU54</f>
        <v>0</v>
      </c>
      <c r="AX54">
        <f>BC54/AR54</f>
        <v>0</v>
      </c>
      <c r="AY54">
        <f>(AV54-AO54)/AU54</f>
        <v>0</v>
      </c>
      <c r="AZ54">
        <f>(AL54-AR54)/AR54</f>
        <v>0</v>
      </c>
      <c r="BA54" t="s">
        <v>483</v>
      </c>
      <c r="BB54">
        <v>575.65</v>
      </c>
      <c r="BC54">
        <f>AR54-BB54</f>
        <v>0</v>
      </c>
      <c r="BD54">
        <f>(AR54-AQ54)/(AR54-BB54)</f>
        <v>0</v>
      </c>
      <c r="BE54">
        <f>(AL54-AR54)/(AL54-BB54)</f>
        <v>0</v>
      </c>
      <c r="BF54">
        <f>(AR54-AQ54)/(AR54-AK54)</f>
        <v>0</v>
      </c>
      <c r="BG54">
        <f>(AL54-AR54)/(AL54-AK54)</f>
        <v>0</v>
      </c>
      <c r="BH54">
        <f>$B$11*CF54+$C$11*CG54+$F$11*CH54*(1-CK54)</f>
        <v>0</v>
      </c>
      <c r="BI54">
        <f>BH54*BJ54</f>
        <v>0</v>
      </c>
      <c r="BJ54">
        <f>($B$11*$D$9+$C$11*$D$9+$F$11*((CU54+CM54)/MAX(CU54+CM54+CV54, 0.1)*$I$9+CV54/MAX(CU54+CM54+CV54, 0.1)*$J$9))/($B$11+$C$11+$F$11)</f>
        <v>0</v>
      </c>
      <c r="BK54">
        <f>($B$11*$K$9+$C$11*$K$9+$F$11*((CU54+CM54)/MAX(CU54+CM54+CV54, 0.1)*$P$9+CV54/MAX(CU54+CM54+CV54, 0.1)*$Q$9))/($B$11+$C$11+$F$11)</f>
        <v>0</v>
      </c>
      <c r="BL54">
        <v>6</v>
      </c>
      <c r="BM54">
        <v>0.5</v>
      </c>
      <c r="BN54" t="s">
        <v>291</v>
      </c>
      <c r="BO54">
        <v>2</v>
      </c>
      <c r="BP54">
        <v>1607460052.85</v>
      </c>
      <c r="BQ54">
        <v>398.874533333333</v>
      </c>
      <c r="BR54">
        <v>400.005633333333</v>
      </c>
      <c r="BS54">
        <v>27.8292566666667</v>
      </c>
      <c r="BT54">
        <v>27.9452166666667</v>
      </c>
      <c r="BU54">
        <v>396.689866666667</v>
      </c>
      <c r="BV54">
        <v>27.4879733333333</v>
      </c>
      <c r="BW54">
        <v>500.0089</v>
      </c>
      <c r="BX54">
        <v>101.923566666667</v>
      </c>
      <c r="BY54">
        <v>0.09998037</v>
      </c>
      <c r="BZ54">
        <v>34.81172</v>
      </c>
      <c r="CA54">
        <v>34.99774</v>
      </c>
      <c r="CB54">
        <v>999.9</v>
      </c>
      <c r="CC54">
        <v>0</v>
      </c>
      <c r="CD54">
        <v>0</v>
      </c>
      <c r="CE54">
        <v>10007.395</v>
      </c>
      <c r="CF54">
        <v>0</v>
      </c>
      <c r="CG54">
        <v>187.436066666667</v>
      </c>
      <c r="CH54">
        <v>1399.95433333333</v>
      </c>
      <c r="CI54">
        <v>0.899997933333333</v>
      </c>
      <c r="CJ54">
        <v>0.100002126666667</v>
      </c>
      <c r="CK54">
        <v>0</v>
      </c>
      <c r="CL54">
        <v>765.072766666667</v>
      </c>
      <c r="CM54">
        <v>4.99938</v>
      </c>
      <c r="CN54">
        <v>10844.6633333333</v>
      </c>
      <c r="CO54">
        <v>11163.9766666667</v>
      </c>
      <c r="CP54">
        <v>48.7582666666667</v>
      </c>
      <c r="CQ54">
        <v>50.7248</v>
      </c>
      <c r="CR54">
        <v>49.562</v>
      </c>
      <c r="CS54">
        <v>50.5164666666667</v>
      </c>
      <c r="CT54">
        <v>50.9163333333333</v>
      </c>
      <c r="CU54">
        <v>1255.455</v>
      </c>
      <c r="CV54">
        <v>139.5</v>
      </c>
      <c r="CW54">
        <v>0</v>
      </c>
      <c r="CX54">
        <v>230.399999856949</v>
      </c>
      <c r="CY54">
        <v>0</v>
      </c>
      <c r="CZ54">
        <v>764.414961538462</v>
      </c>
      <c r="DA54">
        <v>-80.4343590231723</v>
      </c>
      <c r="DB54">
        <v>-1138.03077022853</v>
      </c>
      <c r="DC54">
        <v>10835.8</v>
      </c>
      <c r="DD54">
        <v>15</v>
      </c>
      <c r="DE54">
        <v>1607459878.5</v>
      </c>
      <c r="DF54" t="s">
        <v>484</v>
      </c>
      <c r="DG54">
        <v>1607459876.5</v>
      </c>
      <c r="DH54">
        <v>1607459878.5</v>
      </c>
      <c r="DI54">
        <v>16</v>
      </c>
      <c r="DJ54">
        <v>-0.016</v>
      </c>
      <c r="DK54">
        <v>-0.031</v>
      </c>
      <c r="DL54">
        <v>2.185</v>
      </c>
      <c r="DM54">
        <v>0.341</v>
      </c>
      <c r="DN54">
        <v>400</v>
      </c>
      <c r="DO54">
        <v>29</v>
      </c>
      <c r="DP54">
        <v>0.29</v>
      </c>
      <c r="DQ54">
        <v>0.05</v>
      </c>
      <c r="DR54">
        <v>0.982572740234427</v>
      </c>
      <c r="DS54">
        <v>-0.187294341802921</v>
      </c>
      <c r="DT54">
        <v>0.0250997564277842</v>
      </c>
      <c r="DU54">
        <v>1</v>
      </c>
      <c r="DV54">
        <v>-1.12494967741935</v>
      </c>
      <c r="DW54">
        <v>-0.296886774193547</v>
      </c>
      <c r="DX54">
        <v>0.0370891226106115</v>
      </c>
      <c r="DY54">
        <v>0</v>
      </c>
      <c r="DZ54">
        <v>-0.130805883870968</v>
      </c>
      <c r="EA54">
        <v>1.35740400967742</v>
      </c>
      <c r="EB54">
        <v>0.104818161914392</v>
      </c>
      <c r="EC54">
        <v>0</v>
      </c>
      <c r="ED54">
        <v>1</v>
      </c>
      <c r="EE54">
        <v>3</v>
      </c>
      <c r="EF54" t="s">
        <v>331</v>
      </c>
      <c r="EG54">
        <v>100</v>
      </c>
      <c r="EH54">
        <v>100</v>
      </c>
      <c r="EI54">
        <v>2.185</v>
      </c>
      <c r="EJ54">
        <v>0.3412</v>
      </c>
      <c r="EK54">
        <v>2.18475000000001</v>
      </c>
      <c r="EL54">
        <v>0</v>
      </c>
      <c r="EM54">
        <v>0</v>
      </c>
      <c r="EN54">
        <v>0</v>
      </c>
      <c r="EO54">
        <v>0.341279999999994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3.1</v>
      </c>
      <c r="EX54">
        <v>3</v>
      </c>
      <c r="EY54">
        <v>2</v>
      </c>
      <c r="EZ54">
        <v>492.112</v>
      </c>
      <c r="FA54">
        <v>558.661</v>
      </c>
      <c r="FB54">
        <v>33.9149</v>
      </c>
      <c r="FC54">
        <v>30.6884</v>
      </c>
      <c r="FD54">
        <v>29.9991</v>
      </c>
      <c r="FE54">
        <v>30.2347</v>
      </c>
      <c r="FF54">
        <v>30.2363</v>
      </c>
      <c r="FG54">
        <v>21.0017</v>
      </c>
      <c r="FH54">
        <v>0</v>
      </c>
      <c r="FI54">
        <v>100</v>
      </c>
      <c r="FJ54">
        <v>-999.9</v>
      </c>
      <c r="FK54">
        <v>400</v>
      </c>
      <c r="FL54">
        <v>32.6729</v>
      </c>
      <c r="FM54">
        <v>101.641</v>
      </c>
      <c r="FN54">
        <v>100.81</v>
      </c>
    </row>
    <row r="55" spans="1:170">
      <c r="A55">
        <v>39</v>
      </c>
      <c r="B55">
        <v>1607460237.1</v>
      </c>
      <c r="C55">
        <v>6793</v>
      </c>
      <c r="D55" t="s">
        <v>485</v>
      </c>
      <c r="E55" t="s">
        <v>486</v>
      </c>
      <c r="F55" t="s">
        <v>312</v>
      </c>
      <c r="G55" t="s">
        <v>323</v>
      </c>
      <c r="H55">
        <v>1607460229.1</v>
      </c>
      <c r="I55">
        <f>BW55*AG55*(BS55-BT55)/(100*BL55*(1000-AG55*BS55))</f>
        <v>0</v>
      </c>
      <c r="J55">
        <f>BW55*AG55*(BR55-BQ55*(1000-AG55*BT55)/(1000-AG55*BS55))/(100*BL55)</f>
        <v>0</v>
      </c>
      <c r="K55">
        <f>BQ55 - IF(AG55&gt;1, J55*BL55*100.0/(AI55*CE55), 0)</f>
        <v>0</v>
      </c>
      <c r="L55">
        <f>((R55-I55/2)*K55-J55)/(R55+I55/2)</f>
        <v>0</v>
      </c>
      <c r="M55">
        <f>L55*(BX55+BY55)/1000.0</f>
        <v>0</v>
      </c>
      <c r="N55">
        <f>(BQ55 - IF(AG55&gt;1, J55*BL55*100.0/(AI55*CE55), 0))*(BX55+BY55)/1000.0</f>
        <v>0</v>
      </c>
      <c r="O55">
        <f>2.0/((1/Q55-1/P55)+SIGN(Q55)*SQRT((1/Q55-1/P55)*(1/Q55-1/P55) + 4*BM55/((BM55+1)*(BM55+1))*(2*1/Q55*1/P55-1/P55*1/P55)))</f>
        <v>0</v>
      </c>
      <c r="P55">
        <f>IF(LEFT(BN55,1)&lt;&gt;"0",IF(LEFT(BN55,1)="1",3.0,BO55),$D$5+$E$5*(CE55*BX55/($K$5*1000))+$F$5*(CE55*BX55/($K$5*1000))*MAX(MIN(BL55,$J$5),$I$5)*MAX(MIN(BL55,$J$5),$I$5)+$G$5*MAX(MIN(BL55,$J$5),$I$5)*(CE55*BX55/($K$5*1000))+$H$5*(CE55*BX55/($K$5*1000))*(CE55*BX55/($K$5*1000)))</f>
        <v>0</v>
      </c>
      <c r="Q55">
        <f>I55*(1000-(1000*0.61365*exp(17.502*U55/(240.97+U55))/(BX55+BY55)+BS55)/2)/(1000*0.61365*exp(17.502*U55/(240.97+U55))/(BX55+BY55)-BS55)</f>
        <v>0</v>
      </c>
      <c r="R55">
        <f>1/((BM55+1)/(O55/1.6)+1/(P55/1.37)) + BM55/((BM55+1)/(O55/1.6) + BM55/(P55/1.37))</f>
        <v>0</v>
      </c>
      <c r="S55">
        <f>(BI55*BK55)</f>
        <v>0</v>
      </c>
      <c r="T55">
        <f>(BZ55+(S55+2*0.95*5.67E-8*(((BZ55+$B$7)+273)^4-(BZ55+273)^4)-44100*I55)/(1.84*29.3*P55+8*0.95*5.67E-8*(BZ55+273)^3))</f>
        <v>0</v>
      </c>
      <c r="U55">
        <f>($C$7*CA55+$D$7*CB55+$E$7*T55)</f>
        <v>0</v>
      </c>
      <c r="V55">
        <f>0.61365*exp(17.502*U55/(240.97+U55))</f>
        <v>0</v>
      </c>
      <c r="W55">
        <f>(X55/Y55*100)</f>
        <v>0</v>
      </c>
      <c r="X55">
        <f>BS55*(BX55+BY55)/1000</f>
        <v>0</v>
      </c>
      <c r="Y55">
        <f>0.61365*exp(17.502*BZ55/(240.97+BZ55))</f>
        <v>0</v>
      </c>
      <c r="Z55">
        <f>(V55-BS55*(BX55+BY55)/1000)</f>
        <v>0</v>
      </c>
      <c r="AA55">
        <f>(-I55*44100)</f>
        <v>0</v>
      </c>
      <c r="AB55">
        <f>2*29.3*P55*0.92*(BZ55-U55)</f>
        <v>0</v>
      </c>
      <c r="AC55">
        <f>2*0.95*5.67E-8*(((BZ55+$B$7)+273)^4-(U55+273)^4)</f>
        <v>0</v>
      </c>
      <c r="AD55">
        <f>S55+AC55+AA55+AB55</f>
        <v>0</v>
      </c>
      <c r="AE55">
        <v>0</v>
      </c>
      <c r="AF55">
        <v>0</v>
      </c>
      <c r="AG55">
        <f>IF(AE55*$H$13&gt;=AI55,1.0,(AI55/(AI55-AE55*$H$13)))</f>
        <v>0</v>
      </c>
      <c r="AH55">
        <f>(AG55-1)*100</f>
        <v>0</v>
      </c>
      <c r="AI55">
        <f>MAX(0,($B$13+$C$13*CE55)/(1+$D$13*CE55)*BX55/(BZ55+273)*$E$13)</f>
        <v>0</v>
      </c>
      <c r="AJ55" t="s">
        <v>288</v>
      </c>
      <c r="AK55">
        <v>715.476923076923</v>
      </c>
      <c r="AL55">
        <v>3262.08</v>
      </c>
      <c r="AM55">
        <f>AL55-AK55</f>
        <v>0</v>
      </c>
      <c r="AN55">
        <f>AM55/AL55</f>
        <v>0</v>
      </c>
      <c r="AO55">
        <v>-0.577747479816223</v>
      </c>
      <c r="AP55" t="s">
        <v>487</v>
      </c>
      <c r="AQ55">
        <v>759.04172</v>
      </c>
      <c r="AR55">
        <v>825.61</v>
      </c>
      <c r="AS55">
        <f>1-AQ55/AR55</f>
        <v>0</v>
      </c>
      <c r="AT55">
        <v>0.5</v>
      </c>
      <c r="AU55">
        <f>BI55</f>
        <v>0</v>
      </c>
      <c r="AV55">
        <f>J55</f>
        <v>0</v>
      </c>
      <c r="AW55">
        <f>AS55*AT55*AU55</f>
        <v>0</v>
      </c>
      <c r="AX55">
        <f>BC55/AR55</f>
        <v>0</v>
      </c>
      <c r="AY55">
        <f>(AV55-AO55)/AU55</f>
        <v>0</v>
      </c>
      <c r="AZ55">
        <f>(AL55-AR55)/AR55</f>
        <v>0</v>
      </c>
      <c r="BA55" t="s">
        <v>488</v>
      </c>
      <c r="BB55">
        <v>499.01</v>
      </c>
      <c r="BC55">
        <f>AR55-BB55</f>
        <v>0</v>
      </c>
      <c r="BD55">
        <f>(AR55-AQ55)/(AR55-BB55)</f>
        <v>0</v>
      </c>
      <c r="BE55">
        <f>(AL55-AR55)/(AL55-BB55)</f>
        <v>0</v>
      </c>
      <c r="BF55">
        <f>(AR55-AQ55)/(AR55-AK55)</f>
        <v>0</v>
      </c>
      <c r="BG55">
        <f>(AL55-AR55)/(AL55-AK55)</f>
        <v>0</v>
      </c>
      <c r="BH55">
        <f>$B$11*CF55+$C$11*CG55+$F$11*CH55*(1-CK55)</f>
        <v>0</v>
      </c>
      <c r="BI55">
        <f>BH55*BJ55</f>
        <v>0</v>
      </c>
      <c r="BJ55">
        <f>($B$11*$D$9+$C$11*$D$9+$F$11*((CU55+CM55)/MAX(CU55+CM55+CV55, 0.1)*$I$9+CV55/MAX(CU55+CM55+CV55, 0.1)*$J$9))/($B$11+$C$11+$F$11)</f>
        <v>0</v>
      </c>
      <c r="BK55">
        <f>($B$11*$K$9+$C$11*$K$9+$F$11*((CU55+CM55)/MAX(CU55+CM55+CV55, 0.1)*$P$9+CV55/MAX(CU55+CM55+CV55, 0.1)*$Q$9))/($B$11+$C$11+$F$11)</f>
        <v>0</v>
      </c>
      <c r="BL55">
        <v>6</v>
      </c>
      <c r="BM55">
        <v>0.5</v>
      </c>
      <c r="BN55" t="s">
        <v>291</v>
      </c>
      <c r="BO55">
        <v>2</v>
      </c>
      <c r="BP55">
        <v>1607460229.1</v>
      </c>
      <c r="BQ55">
        <v>400.133516129032</v>
      </c>
      <c r="BR55">
        <v>400.010741935484</v>
      </c>
      <c r="BS55">
        <v>28.0423709677419</v>
      </c>
      <c r="BT55">
        <v>28.4868225806452</v>
      </c>
      <c r="BU55">
        <v>397.948677419355</v>
      </c>
      <c r="BV55">
        <v>27.7010903225806</v>
      </c>
      <c r="BW55">
        <v>500.008709677419</v>
      </c>
      <c r="BX55">
        <v>101.921483870968</v>
      </c>
      <c r="BY55">
        <v>0.0999997741935484</v>
      </c>
      <c r="BZ55">
        <v>34.3131709677419</v>
      </c>
      <c r="CA55">
        <v>34.2044387096774</v>
      </c>
      <c r="CB55">
        <v>999.9</v>
      </c>
      <c r="CC55">
        <v>0</v>
      </c>
      <c r="CD55">
        <v>0</v>
      </c>
      <c r="CE55">
        <v>9999.59193548387</v>
      </c>
      <c r="CF55">
        <v>0</v>
      </c>
      <c r="CG55">
        <v>365.624193548387</v>
      </c>
      <c r="CH55">
        <v>1400.03</v>
      </c>
      <c r="CI55">
        <v>0.899997032258065</v>
      </c>
      <c r="CJ55">
        <v>0.100002967741935</v>
      </c>
      <c r="CK55">
        <v>0</v>
      </c>
      <c r="CL55">
        <v>759.115612903226</v>
      </c>
      <c r="CM55">
        <v>4.99938</v>
      </c>
      <c r="CN55">
        <v>10863.9935483871</v>
      </c>
      <c r="CO55">
        <v>11164.5612903226</v>
      </c>
      <c r="CP55">
        <v>48.375</v>
      </c>
      <c r="CQ55">
        <v>50.1168709677419</v>
      </c>
      <c r="CR55">
        <v>49.171</v>
      </c>
      <c r="CS55">
        <v>49.691064516129</v>
      </c>
      <c r="CT55">
        <v>50.385</v>
      </c>
      <c r="CU55">
        <v>1255.52516129032</v>
      </c>
      <c r="CV55">
        <v>139.504838709677</v>
      </c>
      <c r="CW55">
        <v>0</v>
      </c>
      <c r="CX55">
        <v>175.799999952316</v>
      </c>
      <c r="CY55">
        <v>0</v>
      </c>
      <c r="CZ55">
        <v>759.04172</v>
      </c>
      <c r="DA55">
        <v>-3.69238461277432</v>
      </c>
      <c r="DB55">
        <v>-93.8615385263212</v>
      </c>
      <c r="DC55">
        <v>10862.82</v>
      </c>
      <c r="DD55">
        <v>15</v>
      </c>
      <c r="DE55">
        <v>1607459878.5</v>
      </c>
      <c r="DF55" t="s">
        <v>484</v>
      </c>
      <c r="DG55">
        <v>1607459876.5</v>
      </c>
      <c r="DH55">
        <v>1607459878.5</v>
      </c>
      <c r="DI55">
        <v>16</v>
      </c>
      <c r="DJ55">
        <v>-0.016</v>
      </c>
      <c r="DK55">
        <v>-0.031</v>
      </c>
      <c r="DL55">
        <v>2.185</v>
      </c>
      <c r="DM55">
        <v>0.341</v>
      </c>
      <c r="DN55">
        <v>400</v>
      </c>
      <c r="DO55">
        <v>29</v>
      </c>
      <c r="DP55">
        <v>0.29</v>
      </c>
      <c r="DQ55">
        <v>0.05</v>
      </c>
      <c r="DR55">
        <v>0.0519102153678458</v>
      </c>
      <c r="DS55">
        <v>-0.0843776137079161</v>
      </c>
      <c r="DT55">
        <v>0.0241419809811746</v>
      </c>
      <c r="DU55">
        <v>1</v>
      </c>
      <c r="DV55">
        <v>0.12265404516129</v>
      </c>
      <c r="DW55">
        <v>-0.257678588709677</v>
      </c>
      <c r="DX55">
        <v>0.0337750881770616</v>
      </c>
      <c r="DY55">
        <v>0</v>
      </c>
      <c r="DZ55">
        <v>-0.444446387096774</v>
      </c>
      <c r="EA55">
        <v>0.964738548387099</v>
      </c>
      <c r="EB55">
        <v>0.0723122044822032</v>
      </c>
      <c r="EC55">
        <v>0</v>
      </c>
      <c r="ED55">
        <v>1</v>
      </c>
      <c r="EE55">
        <v>3</v>
      </c>
      <c r="EF55" t="s">
        <v>331</v>
      </c>
      <c r="EG55">
        <v>100</v>
      </c>
      <c r="EH55">
        <v>100</v>
      </c>
      <c r="EI55">
        <v>2.185</v>
      </c>
      <c r="EJ55">
        <v>0.3412</v>
      </c>
      <c r="EK55">
        <v>2.18475000000001</v>
      </c>
      <c r="EL55">
        <v>0</v>
      </c>
      <c r="EM55">
        <v>0</v>
      </c>
      <c r="EN55">
        <v>0</v>
      </c>
      <c r="EO55">
        <v>0.341279999999994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6</v>
      </c>
      <c r="EX55">
        <v>6</v>
      </c>
      <c r="EY55">
        <v>2</v>
      </c>
      <c r="EZ55">
        <v>493.78</v>
      </c>
      <c r="FA55">
        <v>562.909</v>
      </c>
      <c r="FB55">
        <v>33.0999</v>
      </c>
      <c r="FC55">
        <v>30.1674</v>
      </c>
      <c r="FD55">
        <v>29.9993</v>
      </c>
      <c r="FE55">
        <v>29.8522</v>
      </c>
      <c r="FF55">
        <v>29.8692</v>
      </c>
      <c r="FG55">
        <v>21.0056</v>
      </c>
      <c r="FH55">
        <v>0</v>
      </c>
      <c r="FI55">
        <v>100</v>
      </c>
      <c r="FJ55">
        <v>-999.9</v>
      </c>
      <c r="FK55">
        <v>400</v>
      </c>
      <c r="FL55">
        <v>34.9645</v>
      </c>
      <c r="FM55">
        <v>101.725</v>
      </c>
      <c r="FN55">
        <v>100.881</v>
      </c>
    </row>
    <row r="56" spans="1:170">
      <c r="A56">
        <v>40</v>
      </c>
      <c r="B56">
        <v>1607460317.6</v>
      </c>
      <c r="C56">
        <v>6873.5</v>
      </c>
      <c r="D56" t="s">
        <v>489</v>
      </c>
      <c r="E56" t="s">
        <v>490</v>
      </c>
      <c r="F56" t="s">
        <v>312</v>
      </c>
      <c r="G56" t="s">
        <v>323</v>
      </c>
      <c r="H56">
        <v>1607460309.6</v>
      </c>
      <c r="I56">
        <f>BW56*AG56*(BS56-BT56)/(100*BL56*(1000-AG56*BS56))</f>
        <v>0</v>
      </c>
      <c r="J56">
        <f>BW56*AG56*(BR56-BQ56*(1000-AG56*BT56)/(1000-AG56*BS56))/(100*BL56)</f>
        <v>0</v>
      </c>
      <c r="K56">
        <f>BQ56 - IF(AG56&gt;1, J56*BL56*100.0/(AI56*CE56), 0)</f>
        <v>0</v>
      </c>
      <c r="L56">
        <f>((R56-I56/2)*K56-J56)/(R56+I56/2)</f>
        <v>0</v>
      </c>
      <c r="M56">
        <f>L56*(BX56+BY56)/1000.0</f>
        <v>0</v>
      </c>
      <c r="N56">
        <f>(BQ56 - IF(AG56&gt;1, J56*BL56*100.0/(AI56*CE56), 0))*(BX56+BY56)/1000.0</f>
        <v>0</v>
      </c>
      <c r="O56">
        <f>2.0/((1/Q56-1/P56)+SIGN(Q56)*SQRT((1/Q56-1/P56)*(1/Q56-1/P56) + 4*BM56/((BM56+1)*(BM56+1))*(2*1/Q56*1/P56-1/P56*1/P56)))</f>
        <v>0</v>
      </c>
      <c r="P56">
        <f>IF(LEFT(BN56,1)&lt;&gt;"0",IF(LEFT(BN56,1)="1",3.0,BO56),$D$5+$E$5*(CE56*BX56/($K$5*1000))+$F$5*(CE56*BX56/($K$5*1000))*MAX(MIN(BL56,$J$5),$I$5)*MAX(MIN(BL56,$J$5),$I$5)+$G$5*MAX(MIN(BL56,$J$5),$I$5)*(CE56*BX56/($K$5*1000))+$H$5*(CE56*BX56/($K$5*1000))*(CE56*BX56/($K$5*1000)))</f>
        <v>0</v>
      </c>
      <c r="Q56">
        <f>I56*(1000-(1000*0.61365*exp(17.502*U56/(240.97+U56))/(BX56+BY56)+BS56)/2)/(1000*0.61365*exp(17.502*U56/(240.97+U56))/(BX56+BY56)-BS56)</f>
        <v>0</v>
      </c>
      <c r="R56">
        <f>1/((BM56+1)/(O56/1.6)+1/(P56/1.37)) + BM56/((BM56+1)/(O56/1.6) + BM56/(P56/1.37))</f>
        <v>0</v>
      </c>
      <c r="S56">
        <f>(BI56*BK56)</f>
        <v>0</v>
      </c>
      <c r="T56">
        <f>(BZ56+(S56+2*0.95*5.67E-8*(((BZ56+$B$7)+273)^4-(BZ56+273)^4)-44100*I56)/(1.84*29.3*P56+8*0.95*5.67E-8*(BZ56+273)^3))</f>
        <v>0</v>
      </c>
      <c r="U56">
        <f>($C$7*CA56+$D$7*CB56+$E$7*T56)</f>
        <v>0</v>
      </c>
      <c r="V56">
        <f>0.61365*exp(17.502*U56/(240.97+U56))</f>
        <v>0</v>
      </c>
      <c r="W56">
        <f>(X56/Y56*100)</f>
        <v>0</v>
      </c>
      <c r="X56">
        <f>BS56*(BX56+BY56)/1000</f>
        <v>0</v>
      </c>
      <c r="Y56">
        <f>0.61365*exp(17.502*BZ56/(240.97+BZ56))</f>
        <v>0</v>
      </c>
      <c r="Z56">
        <f>(V56-BS56*(BX56+BY56)/1000)</f>
        <v>0</v>
      </c>
      <c r="AA56">
        <f>(-I56*44100)</f>
        <v>0</v>
      </c>
      <c r="AB56">
        <f>2*29.3*P56*0.92*(BZ56-U56)</f>
        <v>0</v>
      </c>
      <c r="AC56">
        <f>2*0.95*5.67E-8*(((BZ56+$B$7)+273)^4-(U56+273)^4)</f>
        <v>0</v>
      </c>
      <c r="AD56">
        <f>S56+AC56+AA56+AB56</f>
        <v>0</v>
      </c>
      <c r="AE56">
        <v>0</v>
      </c>
      <c r="AF56">
        <v>0</v>
      </c>
      <c r="AG56">
        <f>IF(AE56*$H$13&gt;=AI56,1.0,(AI56/(AI56-AE56*$H$13)))</f>
        <v>0</v>
      </c>
      <c r="AH56">
        <f>(AG56-1)*100</f>
        <v>0</v>
      </c>
      <c r="AI56">
        <f>MAX(0,($B$13+$C$13*CE56)/(1+$D$13*CE56)*BX56/(BZ56+273)*$E$13)</f>
        <v>0</v>
      </c>
      <c r="AJ56" t="s">
        <v>288</v>
      </c>
      <c r="AK56">
        <v>715.476923076923</v>
      </c>
      <c r="AL56">
        <v>3262.08</v>
      </c>
      <c r="AM56">
        <f>AL56-AK56</f>
        <v>0</v>
      </c>
      <c r="AN56">
        <f>AM56/AL56</f>
        <v>0</v>
      </c>
      <c r="AO56">
        <v>-0.577747479816223</v>
      </c>
      <c r="AP56" t="s">
        <v>491</v>
      </c>
      <c r="AQ56">
        <v>753.82628</v>
      </c>
      <c r="AR56">
        <v>818.54</v>
      </c>
      <c r="AS56">
        <f>1-AQ56/AR56</f>
        <v>0</v>
      </c>
      <c r="AT56">
        <v>0.5</v>
      </c>
      <c r="AU56">
        <f>BI56</f>
        <v>0</v>
      </c>
      <c r="AV56">
        <f>J56</f>
        <v>0</v>
      </c>
      <c r="AW56">
        <f>AS56*AT56*AU56</f>
        <v>0</v>
      </c>
      <c r="AX56">
        <f>BC56/AR56</f>
        <v>0</v>
      </c>
      <c r="AY56">
        <f>(AV56-AO56)/AU56</f>
        <v>0</v>
      </c>
      <c r="AZ56">
        <f>(AL56-AR56)/AR56</f>
        <v>0</v>
      </c>
      <c r="BA56" t="s">
        <v>492</v>
      </c>
      <c r="BB56">
        <v>492.99</v>
      </c>
      <c r="BC56">
        <f>AR56-BB56</f>
        <v>0</v>
      </c>
      <c r="BD56">
        <f>(AR56-AQ56)/(AR56-BB56)</f>
        <v>0</v>
      </c>
      <c r="BE56">
        <f>(AL56-AR56)/(AL56-BB56)</f>
        <v>0</v>
      </c>
      <c r="BF56">
        <f>(AR56-AQ56)/(AR56-AK56)</f>
        <v>0</v>
      </c>
      <c r="BG56">
        <f>(AL56-AR56)/(AL56-AK56)</f>
        <v>0</v>
      </c>
      <c r="BH56">
        <f>$B$11*CF56+$C$11*CG56+$F$11*CH56*(1-CK56)</f>
        <v>0</v>
      </c>
      <c r="BI56">
        <f>BH56*BJ56</f>
        <v>0</v>
      </c>
      <c r="BJ56">
        <f>($B$11*$D$9+$C$11*$D$9+$F$11*((CU56+CM56)/MAX(CU56+CM56+CV56, 0.1)*$I$9+CV56/MAX(CU56+CM56+CV56, 0.1)*$J$9))/($B$11+$C$11+$F$11)</f>
        <v>0</v>
      </c>
      <c r="BK56">
        <f>($B$11*$K$9+$C$11*$K$9+$F$11*((CU56+CM56)/MAX(CU56+CM56+CV56, 0.1)*$P$9+CV56/MAX(CU56+CM56+CV56, 0.1)*$Q$9))/($B$11+$C$11+$F$11)</f>
        <v>0</v>
      </c>
      <c r="BL56">
        <v>6</v>
      </c>
      <c r="BM56">
        <v>0.5</v>
      </c>
      <c r="BN56" t="s">
        <v>291</v>
      </c>
      <c r="BO56">
        <v>2</v>
      </c>
      <c r="BP56">
        <v>1607460309.6</v>
      </c>
      <c r="BQ56">
        <v>400.030709677419</v>
      </c>
      <c r="BR56">
        <v>400.026096774194</v>
      </c>
      <c r="BS56">
        <v>28.3470612903226</v>
      </c>
      <c r="BT56">
        <v>28.2507129032258</v>
      </c>
      <c r="BU56">
        <v>397.846</v>
      </c>
      <c r="BV56">
        <v>28.0057870967742</v>
      </c>
      <c r="BW56">
        <v>500.006258064516</v>
      </c>
      <c r="BX56">
        <v>101.913677419355</v>
      </c>
      <c r="BY56">
        <v>0.100013532258065</v>
      </c>
      <c r="BZ56">
        <v>34.3045741935484</v>
      </c>
      <c r="CA56">
        <v>34.2552967741936</v>
      </c>
      <c r="CB56">
        <v>999.9</v>
      </c>
      <c r="CC56">
        <v>0</v>
      </c>
      <c r="CD56">
        <v>0</v>
      </c>
      <c r="CE56">
        <v>9997.86451612903</v>
      </c>
      <c r="CF56">
        <v>0</v>
      </c>
      <c r="CG56">
        <v>306.723225806452</v>
      </c>
      <c r="CH56">
        <v>1399.99709677419</v>
      </c>
      <c r="CI56">
        <v>0.900000419354839</v>
      </c>
      <c r="CJ56">
        <v>0.0999995806451613</v>
      </c>
      <c r="CK56">
        <v>0</v>
      </c>
      <c r="CL56">
        <v>753.857806451613</v>
      </c>
      <c r="CM56">
        <v>4.99938</v>
      </c>
      <c r="CN56">
        <v>10779.7161290323</v>
      </c>
      <c r="CO56">
        <v>11164.3064516129</v>
      </c>
      <c r="CP56">
        <v>48.397</v>
      </c>
      <c r="CQ56">
        <v>50.1087419354839</v>
      </c>
      <c r="CR56">
        <v>49.125</v>
      </c>
      <c r="CS56">
        <v>49.625</v>
      </c>
      <c r="CT56">
        <v>50.429</v>
      </c>
      <c r="CU56">
        <v>1255.49548387097</v>
      </c>
      <c r="CV56">
        <v>139.501935483871</v>
      </c>
      <c r="CW56">
        <v>0</v>
      </c>
      <c r="CX56">
        <v>79.9000000953674</v>
      </c>
      <c r="CY56">
        <v>0</v>
      </c>
      <c r="CZ56">
        <v>753.82628</v>
      </c>
      <c r="DA56">
        <v>-3.30592307662281</v>
      </c>
      <c r="DB56">
        <v>-30.6999999987746</v>
      </c>
      <c r="DC56">
        <v>10779.104</v>
      </c>
      <c r="DD56">
        <v>15</v>
      </c>
      <c r="DE56">
        <v>1607459878.5</v>
      </c>
      <c r="DF56" t="s">
        <v>484</v>
      </c>
      <c r="DG56">
        <v>1607459876.5</v>
      </c>
      <c r="DH56">
        <v>1607459878.5</v>
      </c>
      <c r="DI56">
        <v>16</v>
      </c>
      <c r="DJ56">
        <v>-0.016</v>
      </c>
      <c r="DK56">
        <v>-0.031</v>
      </c>
      <c r="DL56">
        <v>2.185</v>
      </c>
      <c r="DM56">
        <v>0.341</v>
      </c>
      <c r="DN56">
        <v>400</v>
      </c>
      <c r="DO56">
        <v>29</v>
      </c>
      <c r="DP56">
        <v>0.29</v>
      </c>
      <c r="DQ56">
        <v>0.05</v>
      </c>
      <c r="DR56">
        <v>-0.035769464435599</v>
      </c>
      <c r="DS56">
        <v>-0.141060874713959</v>
      </c>
      <c r="DT56">
        <v>0.0187251993991719</v>
      </c>
      <c r="DU56">
        <v>1</v>
      </c>
      <c r="DV56">
        <v>0.00511021180645161</v>
      </c>
      <c r="DW56">
        <v>0.0179811501290323</v>
      </c>
      <c r="DX56">
        <v>0.0165633476341747</v>
      </c>
      <c r="DY56">
        <v>1</v>
      </c>
      <c r="DZ56">
        <v>0.0939921322580645</v>
      </c>
      <c r="EA56">
        <v>0.336931088709677</v>
      </c>
      <c r="EB56">
        <v>0.0267421641951599</v>
      </c>
      <c r="EC56">
        <v>0</v>
      </c>
      <c r="ED56">
        <v>2</v>
      </c>
      <c r="EE56">
        <v>3</v>
      </c>
      <c r="EF56" t="s">
        <v>293</v>
      </c>
      <c r="EG56">
        <v>100</v>
      </c>
      <c r="EH56">
        <v>100</v>
      </c>
      <c r="EI56">
        <v>2.185</v>
      </c>
      <c r="EJ56">
        <v>0.3413</v>
      </c>
      <c r="EK56">
        <v>2.18475000000001</v>
      </c>
      <c r="EL56">
        <v>0</v>
      </c>
      <c r="EM56">
        <v>0</v>
      </c>
      <c r="EN56">
        <v>0</v>
      </c>
      <c r="EO56">
        <v>0.341279999999994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7.4</v>
      </c>
      <c r="EX56">
        <v>7.3</v>
      </c>
      <c r="EY56">
        <v>2</v>
      </c>
      <c r="EZ56">
        <v>494.716</v>
      </c>
      <c r="FA56">
        <v>562.941</v>
      </c>
      <c r="FB56">
        <v>33.0009</v>
      </c>
      <c r="FC56">
        <v>30.0043</v>
      </c>
      <c r="FD56">
        <v>29.9995</v>
      </c>
      <c r="FE56">
        <v>29.7167</v>
      </c>
      <c r="FF56">
        <v>29.7427</v>
      </c>
      <c r="FG56">
        <v>20.9964</v>
      </c>
      <c r="FH56">
        <v>0</v>
      </c>
      <c r="FI56">
        <v>100</v>
      </c>
      <c r="FJ56">
        <v>-999.9</v>
      </c>
      <c r="FK56">
        <v>400</v>
      </c>
      <c r="FL56">
        <v>33.2986</v>
      </c>
      <c r="FM56">
        <v>101.738</v>
      </c>
      <c r="FN56">
        <v>100.896</v>
      </c>
    </row>
    <row r="57" spans="1:170">
      <c r="A57">
        <v>41</v>
      </c>
      <c r="B57">
        <v>1607460591.1</v>
      </c>
      <c r="C57">
        <v>7147</v>
      </c>
      <c r="D57" t="s">
        <v>498</v>
      </c>
      <c r="E57" t="s">
        <v>499</v>
      </c>
      <c r="F57" t="s">
        <v>312</v>
      </c>
      <c r="G57" t="s">
        <v>323</v>
      </c>
      <c r="H57">
        <v>1607460583.35</v>
      </c>
      <c r="I57">
        <f>BW57*AG57*(BS57-BT57)/(100*BL57*(1000-AG57*BS57))</f>
        <v>0</v>
      </c>
      <c r="J57">
        <f>BW57*AG57*(BR57-BQ57*(1000-AG57*BT57)/(1000-AG57*BS57))/(100*BL57)</f>
        <v>0</v>
      </c>
      <c r="K57">
        <f>BQ57 - IF(AG57&gt;1, J57*BL57*100.0/(AI57*CE57), 0)</f>
        <v>0</v>
      </c>
      <c r="L57">
        <f>((R57-I57/2)*K57-J57)/(R57+I57/2)</f>
        <v>0</v>
      </c>
      <c r="M57">
        <f>L57*(BX57+BY57)/1000.0</f>
        <v>0</v>
      </c>
      <c r="N57">
        <f>(BQ57 - IF(AG57&gt;1, J57*BL57*100.0/(AI57*CE57), 0))*(BX57+BY57)/1000.0</f>
        <v>0</v>
      </c>
      <c r="O57">
        <f>2.0/((1/Q57-1/P57)+SIGN(Q57)*SQRT((1/Q57-1/P57)*(1/Q57-1/P57) + 4*BM57/((BM57+1)*(BM57+1))*(2*1/Q57*1/P57-1/P57*1/P57)))</f>
        <v>0</v>
      </c>
      <c r="P57">
        <f>IF(LEFT(BN57,1)&lt;&gt;"0",IF(LEFT(BN57,1)="1",3.0,BO57),$D$5+$E$5*(CE57*BX57/($K$5*1000))+$F$5*(CE57*BX57/($K$5*1000))*MAX(MIN(BL57,$J$5),$I$5)*MAX(MIN(BL57,$J$5),$I$5)+$G$5*MAX(MIN(BL57,$J$5),$I$5)*(CE57*BX57/($K$5*1000))+$H$5*(CE57*BX57/($K$5*1000))*(CE57*BX57/($K$5*1000)))</f>
        <v>0</v>
      </c>
      <c r="Q57">
        <f>I57*(1000-(1000*0.61365*exp(17.502*U57/(240.97+U57))/(BX57+BY57)+BS57)/2)/(1000*0.61365*exp(17.502*U57/(240.97+U57))/(BX57+BY57)-BS57)</f>
        <v>0</v>
      </c>
      <c r="R57">
        <f>1/((BM57+1)/(O57/1.6)+1/(P57/1.37)) + BM57/((BM57+1)/(O57/1.6) + BM57/(P57/1.37))</f>
        <v>0</v>
      </c>
      <c r="S57">
        <f>(BI57*BK57)</f>
        <v>0</v>
      </c>
      <c r="T57">
        <f>(BZ57+(S57+2*0.95*5.67E-8*(((BZ57+$B$7)+273)^4-(BZ57+273)^4)-44100*I57)/(1.84*29.3*P57+8*0.95*5.67E-8*(BZ57+273)^3))</f>
        <v>0</v>
      </c>
      <c r="U57">
        <f>($C$7*CA57+$D$7*CB57+$E$7*T57)</f>
        <v>0</v>
      </c>
      <c r="V57">
        <f>0.61365*exp(17.502*U57/(240.97+U57))</f>
        <v>0</v>
      </c>
      <c r="W57">
        <f>(X57/Y57*100)</f>
        <v>0</v>
      </c>
      <c r="X57">
        <f>BS57*(BX57+BY57)/1000</f>
        <v>0</v>
      </c>
      <c r="Y57">
        <f>0.61365*exp(17.502*BZ57/(240.97+BZ57))</f>
        <v>0</v>
      </c>
      <c r="Z57">
        <f>(V57-BS57*(BX57+BY57)/1000)</f>
        <v>0</v>
      </c>
      <c r="AA57">
        <f>(-I57*44100)</f>
        <v>0</v>
      </c>
      <c r="AB57">
        <f>2*29.3*P57*0.92*(BZ57-U57)</f>
        <v>0</v>
      </c>
      <c r="AC57">
        <f>2*0.95*5.67E-8*(((BZ57+$B$7)+273)^4-(U57+273)^4)</f>
        <v>0</v>
      </c>
      <c r="AD57">
        <f>S57+AC57+AA57+AB57</f>
        <v>0</v>
      </c>
      <c r="AE57">
        <v>0</v>
      </c>
      <c r="AF57">
        <v>0</v>
      </c>
      <c r="AG57">
        <f>IF(AE57*$H$13&gt;=AI57,1.0,(AI57/(AI57-AE57*$H$13)))</f>
        <v>0</v>
      </c>
      <c r="AH57">
        <f>(AG57-1)*100</f>
        <v>0</v>
      </c>
      <c r="AI57">
        <f>MAX(0,($B$13+$C$13*CE57)/(1+$D$13*CE57)*BX57/(BZ57+273)*$E$13)</f>
        <v>0</v>
      </c>
      <c r="AJ57" t="s">
        <v>288</v>
      </c>
      <c r="AK57">
        <v>715.476923076923</v>
      </c>
      <c r="AL57">
        <v>3262.08</v>
      </c>
      <c r="AM57">
        <f>AL57-AK57</f>
        <v>0</v>
      </c>
      <c r="AN57">
        <f>AM57/AL57</f>
        <v>0</v>
      </c>
      <c r="AO57">
        <v>-0.577747479816223</v>
      </c>
      <c r="AP57" t="s">
        <v>500</v>
      </c>
      <c r="AQ57">
        <v>628.23444</v>
      </c>
      <c r="AR57">
        <v>681.9</v>
      </c>
      <c r="AS57">
        <f>1-AQ57/AR57</f>
        <v>0</v>
      </c>
      <c r="AT57">
        <v>0.5</v>
      </c>
      <c r="AU57">
        <f>BI57</f>
        <v>0</v>
      </c>
      <c r="AV57">
        <f>J57</f>
        <v>0</v>
      </c>
      <c r="AW57">
        <f>AS57*AT57*AU57</f>
        <v>0</v>
      </c>
      <c r="AX57">
        <f>BC57/AR57</f>
        <v>0</v>
      </c>
      <c r="AY57">
        <f>(AV57-AO57)/AU57</f>
        <v>0</v>
      </c>
      <c r="AZ57">
        <f>(AL57-AR57)/AR57</f>
        <v>0</v>
      </c>
      <c r="BA57" t="s">
        <v>501</v>
      </c>
      <c r="BB57">
        <v>501.04</v>
      </c>
      <c r="BC57">
        <f>AR57-BB57</f>
        <v>0</v>
      </c>
      <c r="BD57">
        <f>(AR57-AQ57)/(AR57-BB57)</f>
        <v>0</v>
      </c>
      <c r="BE57">
        <f>(AL57-AR57)/(AL57-BB57)</f>
        <v>0</v>
      </c>
      <c r="BF57">
        <f>(AR57-AQ57)/(AR57-AK57)</f>
        <v>0</v>
      </c>
      <c r="BG57">
        <f>(AL57-AR57)/(AL57-AK57)</f>
        <v>0</v>
      </c>
      <c r="BH57">
        <f>$B$11*CF57+$C$11*CG57+$F$11*CH57*(1-CK57)</f>
        <v>0</v>
      </c>
      <c r="BI57">
        <f>BH57*BJ57</f>
        <v>0</v>
      </c>
      <c r="BJ57">
        <f>($B$11*$D$9+$C$11*$D$9+$F$11*((CU57+CM57)/MAX(CU57+CM57+CV57, 0.1)*$I$9+CV57/MAX(CU57+CM57+CV57, 0.1)*$J$9))/($B$11+$C$11+$F$11)</f>
        <v>0</v>
      </c>
      <c r="BK57">
        <f>($B$11*$K$9+$C$11*$K$9+$F$11*((CU57+CM57)/MAX(CU57+CM57+CV57, 0.1)*$P$9+CV57/MAX(CU57+CM57+CV57, 0.1)*$Q$9))/($B$11+$C$11+$F$11)</f>
        <v>0</v>
      </c>
      <c r="BL57">
        <v>6</v>
      </c>
      <c r="BM57">
        <v>0.5</v>
      </c>
      <c r="BN57" t="s">
        <v>291</v>
      </c>
      <c r="BO57">
        <v>2</v>
      </c>
      <c r="BP57">
        <v>1607460583.35</v>
      </c>
      <c r="BQ57">
        <v>399.4447</v>
      </c>
      <c r="BR57">
        <v>400.019466666667</v>
      </c>
      <c r="BS57">
        <v>27.3129333333333</v>
      </c>
      <c r="BT57">
        <v>27.2076</v>
      </c>
      <c r="BU57">
        <v>397.4117</v>
      </c>
      <c r="BV57">
        <v>26.9719333333333</v>
      </c>
      <c r="BW57">
        <v>499.9966</v>
      </c>
      <c r="BX57">
        <v>101.9056</v>
      </c>
      <c r="BY57">
        <v>0.0999514033333333</v>
      </c>
      <c r="BZ57">
        <v>33.1072433333333</v>
      </c>
      <c r="CA57">
        <v>32.42957</v>
      </c>
      <c r="CB57">
        <v>999.9</v>
      </c>
      <c r="CC57">
        <v>0</v>
      </c>
      <c r="CD57">
        <v>0</v>
      </c>
      <c r="CE57">
        <v>10001.396</v>
      </c>
      <c r="CF57">
        <v>0</v>
      </c>
      <c r="CG57">
        <v>231.947733333333</v>
      </c>
      <c r="CH57">
        <v>1399.97966666667</v>
      </c>
      <c r="CI57">
        <v>0.900001566666667</v>
      </c>
      <c r="CJ57">
        <v>0.0999985266666667</v>
      </c>
      <c r="CK57">
        <v>0</v>
      </c>
      <c r="CL57">
        <v>628.223366666667</v>
      </c>
      <c r="CM57">
        <v>4.99938</v>
      </c>
      <c r="CN57">
        <v>8955.86566666667</v>
      </c>
      <c r="CO57">
        <v>11164.1866666667</v>
      </c>
      <c r="CP57">
        <v>47.7789333333333</v>
      </c>
      <c r="CQ57">
        <v>49.7830666666667</v>
      </c>
      <c r="CR57">
        <v>48.6539333333333</v>
      </c>
      <c r="CS57">
        <v>48.9916</v>
      </c>
      <c r="CT57">
        <v>49.7415333333333</v>
      </c>
      <c r="CU57">
        <v>1255.48433333333</v>
      </c>
      <c r="CV57">
        <v>139.497</v>
      </c>
      <c r="CW57">
        <v>0</v>
      </c>
      <c r="CX57">
        <v>272.699999809265</v>
      </c>
      <c r="CY57">
        <v>0</v>
      </c>
      <c r="CZ57">
        <v>628.23444</v>
      </c>
      <c r="DA57">
        <v>-1.43692307839869</v>
      </c>
      <c r="DB57">
        <v>-514.611539335458</v>
      </c>
      <c r="DC57">
        <v>8949.244</v>
      </c>
      <c r="DD57">
        <v>15</v>
      </c>
      <c r="DE57">
        <v>1607460609.1</v>
      </c>
      <c r="DF57" t="s">
        <v>502</v>
      </c>
      <c r="DG57">
        <v>1607460608.6</v>
      </c>
      <c r="DH57">
        <v>1607459878.5</v>
      </c>
      <c r="DI57">
        <v>17</v>
      </c>
      <c r="DJ57">
        <v>-0.152</v>
      </c>
      <c r="DK57">
        <v>-0.031</v>
      </c>
      <c r="DL57">
        <v>2.033</v>
      </c>
      <c r="DM57">
        <v>0.341</v>
      </c>
      <c r="DN57">
        <v>400</v>
      </c>
      <c r="DO57">
        <v>29</v>
      </c>
      <c r="DP57">
        <v>0.3</v>
      </c>
      <c r="DQ57">
        <v>0.05</v>
      </c>
      <c r="DR57">
        <v>0.317480368994678</v>
      </c>
      <c r="DS57">
        <v>-0.154215332061209</v>
      </c>
      <c r="DT57">
        <v>0.0186524671437343</v>
      </c>
      <c r="DU57">
        <v>1</v>
      </c>
      <c r="DV57">
        <v>-0.422946129032258</v>
      </c>
      <c r="DW57">
        <v>-0.0975110806451597</v>
      </c>
      <c r="DX57">
        <v>0.0176887258038559</v>
      </c>
      <c r="DY57">
        <v>1</v>
      </c>
      <c r="DZ57">
        <v>0.102769970967742</v>
      </c>
      <c r="EA57">
        <v>0.663109422580645</v>
      </c>
      <c r="EB57">
        <v>0.050518177972796</v>
      </c>
      <c r="EC57">
        <v>0</v>
      </c>
      <c r="ED57">
        <v>2</v>
      </c>
      <c r="EE57">
        <v>3</v>
      </c>
      <c r="EF57" t="s">
        <v>293</v>
      </c>
      <c r="EG57">
        <v>100</v>
      </c>
      <c r="EH57">
        <v>100</v>
      </c>
      <c r="EI57">
        <v>2.033</v>
      </c>
      <c r="EJ57">
        <v>0.341</v>
      </c>
      <c r="EK57">
        <v>2.18475000000001</v>
      </c>
      <c r="EL57">
        <v>0</v>
      </c>
      <c r="EM57">
        <v>0</v>
      </c>
      <c r="EN57">
        <v>0</v>
      </c>
      <c r="EO57">
        <v>0.341279999999994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11.9</v>
      </c>
      <c r="EX57">
        <v>11.9</v>
      </c>
      <c r="EY57">
        <v>2</v>
      </c>
      <c r="EZ57">
        <v>495</v>
      </c>
      <c r="FA57">
        <v>562.491</v>
      </c>
      <c r="FB57">
        <v>31.9574</v>
      </c>
      <c r="FC57">
        <v>29.3591</v>
      </c>
      <c r="FD57">
        <v>29.9992</v>
      </c>
      <c r="FE57">
        <v>29.1128</v>
      </c>
      <c r="FF57">
        <v>29.1405</v>
      </c>
      <c r="FG57">
        <v>20.9739</v>
      </c>
      <c r="FH57">
        <v>0</v>
      </c>
      <c r="FI57">
        <v>100</v>
      </c>
      <c r="FJ57">
        <v>-999.9</v>
      </c>
      <c r="FK57">
        <v>400</v>
      </c>
      <c r="FL57">
        <v>28.228</v>
      </c>
      <c r="FM57">
        <v>101.825</v>
      </c>
      <c r="FN57">
        <v>100.978</v>
      </c>
    </row>
    <row r="58" spans="1:170">
      <c r="A58">
        <v>42</v>
      </c>
      <c r="B58">
        <v>1607460854.6</v>
      </c>
      <c r="C58">
        <v>7410.5</v>
      </c>
      <c r="D58" t="s">
        <v>503</v>
      </c>
      <c r="E58" t="s">
        <v>504</v>
      </c>
      <c r="F58" t="s">
        <v>505</v>
      </c>
      <c r="G58" t="s">
        <v>416</v>
      </c>
      <c r="H58">
        <v>1607460846.85</v>
      </c>
      <c r="I58">
        <f>BW58*AG58*(BS58-BT58)/(100*BL58*(1000-AG58*BS58))</f>
        <v>0</v>
      </c>
      <c r="J58">
        <f>BW58*AG58*(BR58-BQ58*(1000-AG58*BT58)/(1000-AG58*BS58))/(100*BL58)</f>
        <v>0</v>
      </c>
      <c r="K58">
        <f>BQ58 - IF(AG58&gt;1, J58*BL58*100.0/(AI58*CE58), 0)</f>
        <v>0</v>
      </c>
      <c r="L58">
        <f>((R58-I58/2)*K58-J58)/(R58+I58/2)</f>
        <v>0</v>
      </c>
      <c r="M58">
        <f>L58*(BX58+BY58)/1000.0</f>
        <v>0</v>
      </c>
      <c r="N58">
        <f>(BQ58 - IF(AG58&gt;1, J58*BL58*100.0/(AI58*CE58), 0))*(BX58+BY58)/1000.0</f>
        <v>0</v>
      </c>
      <c r="O58">
        <f>2.0/((1/Q58-1/P58)+SIGN(Q58)*SQRT((1/Q58-1/P58)*(1/Q58-1/P58) + 4*BM58/((BM58+1)*(BM58+1))*(2*1/Q58*1/P58-1/P58*1/P58)))</f>
        <v>0</v>
      </c>
      <c r="P58">
        <f>IF(LEFT(BN58,1)&lt;&gt;"0",IF(LEFT(BN58,1)="1",3.0,BO58),$D$5+$E$5*(CE58*BX58/($K$5*1000))+$F$5*(CE58*BX58/($K$5*1000))*MAX(MIN(BL58,$J$5),$I$5)*MAX(MIN(BL58,$J$5),$I$5)+$G$5*MAX(MIN(BL58,$J$5),$I$5)*(CE58*BX58/($K$5*1000))+$H$5*(CE58*BX58/($K$5*1000))*(CE58*BX58/($K$5*1000)))</f>
        <v>0</v>
      </c>
      <c r="Q58">
        <f>I58*(1000-(1000*0.61365*exp(17.502*U58/(240.97+U58))/(BX58+BY58)+BS58)/2)/(1000*0.61365*exp(17.502*U58/(240.97+U58))/(BX58+BY58)-BS58)</f>
        <v>0</v>
      </c>
      <c r="R58">
        <f>1/((BM58+1)/(O58/1.6)+1/(P58/1.37)) + BM58/((BM58+1)/(O58/1.6) + BM58/(P58/1.37))</f>
        <v>0</v>
      </c>
      <c r="S58">
        <f>(BI58*BK58)</f>
        <v>0</v>
      </c>
      <c r="T58">
        <f>(BZ58+(S58+2*0.95*5.67E-8*(((BZ58+$B$7)+273)^4-(BZ58+273)^4)-44100*I58)/(1.84*29.3*P58+8*0.95*5.67E-8*(BZ58+273)^3))</f>
        <v>0</v>
      </c>
      <c r="U58">
        <f>($C$7*CA58+$D$7*CB58+$E$7*T58)</f>
        <v>0</v>
      </c>
      <c r="V58">
        <f>0.61365*exp(17.502*U58/(240.97+U58))</f>
        <v>0</v>
      </c>
      <c r="W58">
        <f>(X58/Y58*100)</f>
        <v>0</v>
      </c>
      <c r="X58">
        <f>BS58*(BX58+BY58)/1000</f>
        <v>0</v>
      </c>
      <c r="Y58">
        <f>0.61365*exp(17.502*BZ58/(240.97+BZ58))</f>
        <v>0</v>
      </c>
      <c r="Z58">
        <f>(V58-BS58*(BX58+BY58)/1000)</f>
        <v>0</v>
      </c>
      <c r="AA58">
        <f>(-I58*44100)</f>
        <v>0</v>
      </c>
      <c r="AB58">
        <f>2*29.3*P58*0.92*(BZ58-U58)</f>
        <v>0</v>
      </c>
      <c r="AC58">
        <f>2*0.95*5.67E-8*(((BZ58+$B$7)+273)^4-(U58+273)^4)</f>
        <v>0</v>
      </c>
      <c r="AD58">
        <f>S58+AC58+AA58+AB58</f>
        <v>0</v>
      </c>
      <c r="AE58">
        <v>7</v>
      </c>
      <c r="AF58">
        <v>1</v>
      </c>
      <c r="AG58">
        <f>IF(AE58*$H$13&gt;=AI58,1.0,(AI58/(AI58-AE58*$H$13)))</f>
        <v>0</v>
      </c>
      <c r="AH58">
        <f>(AG58-1)*100</f>
        <v>0</v>
      </c>
      <c r="AI58">
        <f>MAX(0,($B$13+$C$13*CE58)/(1+$D$13*CE58)*BX58/(BZ58+273)*$E$13)</f>
        <v>0</v>
      </c>
      <c r="AJ58" t="s">
        <v>288</v>
      </c>
      <c r="AK58">
        <v>715.476923076923</v>
      </c>
      <c r="AL58">
        <v>3262.08</v>
      </c>
      <c r="AM58">
        <f>AL58-AK58</f>
        <v>0</v>
      </c>
      <c r="AN58">
        <f>AM58/AL58</f>
        <v>0</v>
      </c>
      <c r="AO58">
        <v>-0.577747479816223</v>
      </c>
      <c r="AP58" t="s">
        <v>506</v>
      </c>
      <c r="AQ58">
        <v>576.2465</v>
      </c>
      <c r="AR58">
        <v>590.55</v>
      </c>
      <c r="AS58">
        <f>1-AQ58/AR58</f>
        <v>0</v>
      </c>
      <c r="AT58">
        <v>0.5</v>
      </c>
      <c r="AU58">
        <f>BI58</f>
        <v>0</v>
      </c>
      <c r="AV58">
        <f>J58</f>
        <v>0</v>
      </c>
      <c r="AW58">
        <f>AS58*AT58*AU58</f>
        <v>0</v>
      </c>
      <c r="AX58">
        <f>BC58/AR58</f>
        <v>0</v>
      </c>
      <c r="AY58">
        <f>(AV58-AO58)/AU58</f>
        <v>0</v>
      </c>
      <c r="AZ58">
        <f>(AL58-AR58)/AR58</f>
        <v>0</v>
      </c>
      <c r="BA58" t="s">
        <v>507</v>
      </c>
      <c r="BB58">
        <v>490.55</v>
      </c>
      <c r="BC58">
        <f>AR58-BB58</f>
        <v>0</v>
      </c>
      <c r="BD58">
        <f>(AR58-AQ58)/(AR58-BB58)</f>
        <v>0</v>
      </c>
      <c r="BE58">
        <f>(AL58-AR58)/(AL58-BB58)</f>
        <v>0</v>
      </c>
      <c r="BF58">
        <f>(AR58-AQ58)/(AR58-AK58)</f>
        <v>0</v>
      </c>
      <c r="BG58">
        <f>(AL58-AR58)/(AL58-AK58)</f>
        <v>0</v>
      </c>
      <c r="BH58">
        <f>$B$11*CF58+$C$11*CG58+$F$11*CH58*(1-CK58)</f>
        <v>0</v>
      </c>
      <c r="BI58">
        <f>BH58*BJ58</f>
        <v>0</v>
      </c>
      <c r="BJ58">
        <f>($B$11*$D$9+$C$11*$D$9+$F$11*((CU58+CM58)/MAX(CU58+CM58+CV58, 0.1)*$I$9+CV58/MAX(CU58+CM58+CV58, 0.1)*$J$9))/($B$11+$C$11+$F$11)</f>
        <v>0</v>
      </c>
      <c r="BK58">
        <f>($B$11*$K$9+$C$11*$K$9+$F$11*((CU58+CM58)/MAX(CU58+CM58+CV58, 0.1)*$P$9+CV58/MAX(CU58+CM58+CV58, 0.1)*$Q$9))/($B$11+$C$11+$F$11)</f>
        <v>0</v>
      </c>
      <c r="BL58">
        <v>6</v>
      </c>
      <c r="BM58">
        <v>0.5</v>
      </c>
      <c r="BN58" t="s">
        <v>291</v>
      </c>
      <c r="BO58">
        <v>2</v>
      </c>
      <c r="BP58">
        <v>1607460846.85</v>
      </c>
      <c r="BQ58">
        <v>400.051233333333</v>
      </c>
      <c r="BR58">
        <v>399.984266666667</v>
      </c>
      <c r="BS58">
        <v>27.3218066666667</v>
      </c>
      <c r="BT58">
        <v>27.36553</v>
      </c>
      <c r="BU58">
        <v>397.961433333333</v>
      </c>
      <c r="BV58">
        <v>26.9776666666667</v>
      </c>
      <c r="BW58">
        <v>500.013866666667</v>
      </c>
      <c r="BX58">
        <v>101.895033333333</v>
      </c>
      <c r="BY58">
        <v>0.10000283</v>
      </c>
      <c r="BZ58">
        <v>33.29443</v>
      </c>
      <c r="CA58">
        <v>33.1800433333333</v>
      </c>
      <c r="CB58">
        <v>999.9</v>
      </c>
      <c r="CC58">
        <v>0</v>
      </c>
      <c r="CD58">
        <v>0</v>
      </c>
      <c r="CE58">
        <v>10000.023</v>
      </c>
      <c r="CF58">
        <v>0</v>
      </c>
      <c r="CG58">
        <v>477.523933333333</v>
      </c>
      <c r="CH58">
        <v>1400.00066666667</v>
      </c>
      <c r="CI58">
        <v>0.899998933333334</v>
      </c>
      <c r="CJ58">
        <v>0.10000112</v>
      </c>
      <c r="CK58">
        <v>0</v>
      </c>
      <c r="CL58">
        <v>576.2428</v>
      </c>
      <c r="CM58">
        <v>4.99938</v>
      </c>
      <c r="CN58">
        <v>8378.64966666667</v>
      </c>
      <c r="CO58">
        <v>11164.3366666667</v>
      </c>
      <c r="CP58">
        <v>47.562</v>
      </c>
      <c r="CQ58">
        <v>49.437</v>
      </c>
      <c r="CR58">
        <v>48.3414</v>
      </c>
      <c r="CS58">
        <v>49.062</v>
      </c>
      <c r="CT58">
        <v>49.5746</v>
      </c>
      <c r="CU58">
        <v>1255.49766666667</v>
      </c>
      <c r="CV58">
        <v>139.503</v>
      </c>
      <c r="CW58">
        <v>0</v>
      </c>
      <c r="CX58">
        <v>262.399999856949</v>
      </c>
      <c r="CY58">
        <v>0</v>
      </c>
      <c r="CZ58">
        <v>576.2465</v>
      </c>
      <c r="DA58">
        <v>3.41972650173291</v>
      </c>
      <c r="DB58">
        <v>80.5452992336528</v>
      </c>
      <c r="DC58">
        <v>8378.945</v>
      </c>
      <c r="DD58">
        <v>15</v>
      </c>
      <c r="DE58">
        <v>1607460655.1</v>
      </c>
      <c r="DF58" t="s">
        <v>508</v>
      </c>
      <c r="DG58">
        <v>1607460650.1</v>
      </c>
      <c r="DH58">
        <v>1607460655.1</v>
      </c>
      <c r="DI58">
        <v>18</v>
      </c>
      <c r="DJ58">
        <v>0.057</v>
      </c>
      <c r="DK58">
        <v>0.003</v>
      </c>
      <c r="DL58">
        <v>2.09</v>
      </c>
      <c r="DM58">
        <v>0.344</v>
      </c>
      <c r="DN58">
        <v>400</v>
      </c>
      <c r="DO58">
        <v>28</v>
      </c>
      <c r="DP58">
        <v>0.04</v>
      </c>
      <c r="DQ58">
        <v>0.01</v>
      </c>
      <c r="DR58">
        <v>-0.0413471466800826</v>
      </c>
      <c r="DS58">
        <v>0.144210121926148</v>
      </c>
      <c r="DT58">
        <v>0.0155146156409814</v>
      </c>
      <c r="DU58">
        <v>1</v>
      </c>
      <c r="DV58">
        <v>0.06707763</v>
      </c>
      <c r="DW58">
        <v>-0.241578487208009</v>
      </c>
      <c r="DX58">
        <v>0.0215234598765185</v>
      </c>
      <c r="DY58">
        <v>0</v>
      </c>
      <c r="DZ58">
        <v>-0.04371816</v>
      </c>
      <c r="EA58">
        <v>0.0975512275862068</v>
      </c>
      <c r="EB58">
        <v>0.00727526935279604</v>
      </c>
      <c r="EC58">
        <v>1</v>
      </c>
      <c r="ED58">
        <v>2</v>
      </c>
      <c r="EE58">
        <v>3</v>
      </c>
      <c r="EF58" t="s">
        <v>293</v>
      </c>
      <c r="EG58">
        <v>100</v>
      </c>
      <c r="EH58">
        <v>100</v>
      </c>
      <c r="EI58">
        <v>2.09</v>
      </c>
      <c r="EJ58">
        <v>0.3441</v>
      </c>
      <c r="EK58">
        <v>2.08990000000006</v>
      </c>
      <c r="EL58">
        <v>0</v>
      </c>
      <c r="EM58">
        <v>0</v>
      </c>
      <c r="EN58">
        <v>0</v>
      </c>
      <c r="EO58">
        <v>0.344144999999997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3.4</v>
      </c>
      <c r="EX58">
        <v>3.3</v>
      </c>
      <c r="EY58">
        <v>2</v>
      </c>
      <c r="EZ58">
        <v>474.225</v>
      </c>
      <c r="FA58">
        <v>564.692</v>
      </c>
      <c r="FB58">
        <v>31.8944</v>
      </c>
      <c r="FC58">
        <v>29.1143</v>
      </c>
      <c r="FD58">
        <v>30.0005</v>
      </c>
      <c r="FE58">
        <v>28.8163</v>
      </c>
      <c r="FF58">
        <v>28.8539</v>
      </c>
      <c r="FG58">
        <v>20.9782</v>
      </c>
      <c r="FH58">
        <v>0</v>
      </c>
      <c r="FI58">
        <v>100</v>
      </c>
      <c r="FJ58">
        <v>-999.9</v>
      </c>
      <c r="FK58">
        <v>400</v>
      </c>
      <c r="FL58">
        <v>28.8039</v>
      </c>
      <c r="FM58">
        <v>101.855</v>
      </c>
      <c r="FN58">
        <v>100.996</v>
      </c>
    </row>
    <row r="59" spans="1:170">
      <c r="A59">
        <v>43</v>
      </c>
      <c r="B59">
        <v>1607461162.1</v>
      </c>
      <c r="C59">
        <v>7718</v>
      </c>
      <c r="D59" t="s">
        <v>509</v>
      </c>
      <c r="E59" t="s">
        <v>510</v>
      </c>
      <c r="F59" t="s">
        <v>505</v>
      </c>
      <c r="G59" t="s">
        <v>416</v>
      </c>
      <c r="H59">
        <v>1607461154.1</v>
      </c>
      <c r="I59">
        <f>BW59*AG59*(BS59-BT59)/(100*BL59*(1000-AG59*BS59))</f>
        <v>0</v>
      </c>
      <c r="J59">
        <f>BW59*AG59*(BR59-BQ59*(1000-AG59*BT59)/(1000-AG59*BS59))/(100*BL59)</f>
        <v>0</v>
      </c>
      <c r="K59">
        <f>BQ59 - IF(AG59&gt;1, J59*BL59*100.0/(AI59*CE59), 0)</f>
        <v>0</v>
      </c>
      <c r="L59">
        <f>((R59-I59/2)*K59-J59)/(R59+I59/2)</f>
        <v>0</v>
      </c>
      <c r="M59">
        <f>L59*(BX59+BY59)/1000.0</f>
        <v>0</v>
      </c>
      <c r="N59">
        <f>(BQ59 - IF(AG59&gt;1, J59*BL59*100.0/(AI59*CE59), 0))*(BX59+BY59)/1000.0</f>
        <v>0</v>
      </c>
      <c r="O59">
        <f>2.0/((1/Q59-1/P59)+SIGN(Q59)*SQRT((1/Q59-1/P59)*(1/Q59-1/P59) + 4*BM59/((BM59+1)*(BM59+1))*(2*1/Q59*1/P59-1/P59*1/P59)))</f>
        <v>0</v>
      </c>
      <c r="P59">
        <f>IF(LEFT(BN59,1)&lt;&gt;"0",IF(LEFT(BN59,1)="1",3.0,BO59),$D$5+$E$5*(CE59*BX59/($K$5*1000))+$F$5*(CE59*BX59/($K$5*1000))*MAX(MIN(BL59,$J$5),$I$5)*MAX(MIN(BL59,$J$5),$I$5)+$G$5*MAX(MIN(BL59,$J$5),$I$5)*(CE59*BX59/($K$5*1000))+$H$5*(CE59*BX59/($K$5*1000))*(CE59*BX59/($K$5*1000)))</f>
        <v>0</v>
      </c>
      <c r="Q59">
        <f>I59*(1000-(1000*0.61365*exp(17.502*U59/(240.97+U59))/(BX59+BY59)+BS59)/2)/(1000*0.61365*exp(17.502*U59/(240.97+U59))/(BX59+BY59)-BS59)</f>
        <v>0</v>
      </c>
      <c r="R59">
        <f>1/((BM59+1)/(O59/1.6)+1/(P59/1.37)) + BM59/((BM59+1)/(O59/1.6) + BM59/(P59/1.37))</f>
        <v>0</v>
      </c>
      <c r="S59">
        <f>(BI59*BK59)</f>
        <v>0</v>
      </c>
      <c r="T59">
        <f>(BZ59+(S59+2*0.95*5.67E-8*(((BZ59+$B$7)+273)^4-(BZ59+273)^4)-44100*I59)/(1.84*29.3*P59+8*0.95*5.67E-8*(BZ59+273)^3))</f>
        <v>0</v>
      </c>
      <c r="U59">
        <f>($C$7*CA59+$D$7*CB59+$E$7*T59)</f>
        <v>0</v>
      </c>
      <c r="V59">
        <f>0.61365*exp(17.502*U59/(240.97+U59))</f>
        <v>0</v>
      </c>
      <c r="W59">
        <f>(X59/Y59*100)</f>
        <v>0</v>
      </c>
      <c r="X59">
        <f>BS59*(BX59+BY59)/1000</f>
        <v>0</v>
      </c>
      <c r="Y59">
        <f>0.61365*exp(17.502*BZ59/(240.97+BZ59))</f>
        <v>0</v>
      </c>
      <c r="Z59">
        <f>(V59-BS59*(BX59+BY59)/1000)</f>
        <v>0</v>
      </c>
      <c r="AA59">
        <f>(-I59*44100)</f>
        <v>0</v>
      </c>
      <c r="AB59">
        <f>2*29.3*P59*0.92*(BZ59-U59)</f>
        <v>0</v>
      </c>
      <c r="AC59">
        <f>2*0.95*5.67E-8*(((BZ59+$B$7)+273)^4-(U59+273)^4)</f>
        <v>0</v>
      </c>
      <c r="AD59">
        <f>S59+AC59+AA59+AB59</f>
        <v>0</v>
      </c>
      <c r="AE59">
        <v>4</v>
      </c>
      <c r="AF59">
        <v>1</v>
      </c>
      <c r="AG59">
        <f>IF(AE59*$H$13&gt;=AI59,1.0,(AI59/(AI59-AE59*$H$13)))</f>
        <v>0</v>
      </c>
      <c r="AH59">
        <f>(AG59-1)*100</f>
        <v>0</v>
      </c>
      <c r="AI59">
        <f>MAX(0,($B$13+$C$13*CE59)/(1+$D$13*CE59)*BX59/(BZ59+273)*$E$13)</f>
        <v>0</v>
      </c>
      <c r="AJ59" t="s">
        <v>288</v>
      </c>
      <c r="AK59">
        <v>715.476923076923</v>
      </c>
      <c r="AL59">
        <v>3262.08</v>
      </c>
      <c r="AM59">
        <f>AL59-AK59</f>
        <v>0</v>
      </c>
      <c r="AN59">
        <f>AM59/AL59</f>
        <v>0</v>
      </c>
      <c r="AO59">
        <v>-0.577747479816223</v>
      </c>
      <c r="AP59" t="s">
        <v>511</v>
      </c>
      <c r="AQ59">
        <v>658.7002</v>
      </c>
      <c r="AR59">
        <v>683.28</v>
      </c>
      <c r="AS59">
        <f>1-AQ59/AR59</f>
        <v>0</v>
      </c>
      <c r="AT59">
        <v>0.5</v>
      </c>
      <c r="AU59">
        <f>BI59</f>
        <v>0</v>
      </c>
      <c r="AV59">
        <f>J59</f>
        <v>0</v>
      </c>
      <c r="AW59">
        <f>AS59*AT59*AU59</f>
        <v>0</v>
      </c>
      <c r="AX59">
        <f>BC59/AR59</f>
        <v>0</v>
      </c>
      <c r="AY59">
        <f>(AV59-AO59)/AU59</f>
        <v>0</v>
      </c>
      <c r="AZ59">
        <f>(AL59-AR59)/AR59</f>
        <v>0</v>
      </c>
      <c r="BA59" t="s">
        <v>512</v>
      </c>
      <c r="BB59">
        <v>501.63</v>
      </c>
      <c r="BC59">
        <f>AR59-BB59</f>
        <v>0</v>
      </c>
      <c r="BD59">
        <f>(AR59-AQ59)/(AR59-BB59)</f>
        <v>0</v>
      </c>
      <c r="BE59">
        <f>(AL59-AR59)/(AL59-BB59)</f>
        <v>0</v>
      </c>
      <c r="BF59">
        <f>(AR59-AQ59)/(AR59-AK59)</f>
        <v>0</v>
      </c>
      <c r="BG59">
        <f>(AL59-AR59)/(AL59-AK59)</f>
        <v>0</v>
      </c>
      <c r="BH59">
        <f>$B$11*CF59+$C$11*CG59+$F$11*CH59*(1-CK59)</f>
        <v>0</v>
      </c>
      <c r="BI59">
        <f>BH59*BJ59</f>
        <v>0</v>
      </c>
      <c r="BJ59">
        <f>($B$11*$D$9+$C$11*$D$9+$F$11*((CU59+CM59)/MAX(CU59+CM59+CV59, 0.1)*$I$9+CV59/MAX(CU59+CM59+CV59, 0.1)*$J$9))/($B$11+$C$11+$F$11)</f>
        <v>0</v>
      </c>
      <c r="BK59">
        <f>($B$11*$K$9+$C$11*$K$9+$F$11*((CU59+CM59)/MAX(CU59+CM59+CV59, 0.1)*$P$9+CV59/MAX(CU59+CM59+CV59, 0.1)*$Q$9))/($B$11+$C$11+$F$11)</f>
        <v>0</v>
      </c>
      <c r="BL59">
        <v>6</v>
      </c>
      <c r="BM59">
        <v>0.5</v>
      </c>
      <c r="BN59" t="s">
        <v>291</v>
      </c>
      <c r="BO59">
        <v>2</v>
      </c>
      <c r="BP59">
        <v>1607461154.1</v>
      </c>
      <c r="BQ59">
        <v>399.966290322581</v>
      </c>
      <c r="BR59">
        <v>400.010580645161</v>
      </c>
      <c r="BS59">
        <v>27.2154774193548</v>
      </c>
      <c r="BT59">
        <v>27.1315161290323</v>
      </c>
      <c r="BU59">
        <v>397.87635483871</v>
      </c>
      <c r="BV59">
        <v>26.8713290322581</v>
      </c>
      <c r="BW59">
        <v>500.013096774193</v>
      </c>
      <c r="BX59">
        <v>101.899290322581</v>
      </c>
      <c r="BY59">
        <v>0.100053232258065</v>
      </c>
      <c r="BZ59">
        <v>34.1743193548387</v>
      </c>
      <c r="CA59">
        <v>34.5814225806452</v>
      </c>
      <c r="CB59">
        <v>999.9</v>
      </c>
      <c r="CC59">
        <v>0</v>
      </c>
      <c r="CD59">
        <v>0</v>
      </c>
      <c r="CE59">
        <v>10003.9351612903</v>
      </c>
      <c r="CF59">
        <v>0</v>
      </c>
      <c r="CG59">
        <v>368.027806451613</v>
      </c>
      <c r="CH59">
        <v>1400.0164516129</v>
      </c>
      <c r="CI59">
        <v>0.900000451612903</v>
      </c>
      <c r="CJ59">
        <v>0.0999997806451613</v>
      </c>
      <c r="CK59">
        <v>0</v>
      </c>
      <c r="CL59">
        <v>658.849903225806</v>
      </c>
      <c r="CM59">
        <v>4.99938</v>
      </c>
      <c r="CN59">
        <v>9665.6264516129</v>
      </c>
      <c r="CO59">
        <v>11164.4483870968</v>
      </c>
      <c r="CP59">
        <v>48.125</v>
      </c>
      <c r="CQ59">
        <v>50.062</v>
      </c>
      <c r="CR59">
        <v>48.812</v>
      </c>
      <c r="CS59">
        <v>49.9512258064516</v>
      </c>
      <c r="CT59">
        <v>50.25</v>
      </c>
      <c r="CU59">
        <v>1255.51483870968</v>
      </c>
      <c r="CV59">
        <v>139.501612903226</v>
      </c>
      <c r="CW59">
        <v>0</v>
      </c>
      <c r="CX59">
        <v>306.599999904633</v>
      </c>
      <c r="CY59">
        <v>0</v>
      </c>
      <c r="CZ59">
        <v>658.7002</v>
      </c>
      <c r="DA59">
        <v>-10.0053076805996</v>
      </c>
      <c r="DB59">
        <v>-224.248461188814</v>
      </c>
      <c r="DC59">
        <v>9662.2972</v>
      </c>
      <c r="DD59">
        <v>15</v>
      </c>
      <c r="DE59">
        <v>1607460655.1</v>
      </c>
      <c r="DF59" t="s">
        <v>508</v>
      </c>
      <c r="DG59">
        <v>1607460650.1</v>
      </c>
      <c r="DH59">
        <v>1607460655.1</v>
      </c>
      <c r="DI59">
        <v>18</v>
      </c>
      <c r="DJ59">
        <v>0.057</v>
      </c>
      <c r="DK59">
        <v>0.003</v>
      </c>
      <c r="DL59">
        <v>2.09</v>
      </c>
      <c r="DM59">
        <v>0.344</v>
      </c>
      <c r="DN59">
        <v>400</v>
      </c>
      <c r="DO59">
        <v>28</v>
      </c>
      <c r="DP59">
        <v>0.04</v>
      </c>
      <c r="DQ59">
        <v>0.01</v>
      </c>
      <c r="DR59">
        <v>0.00722809103740554</v>
      </c>
      <c r="DS59">
        <v>0.0194835144472275</v>
      </c>
      <c r="DT59">
        <v>0.0138814357065721</v>
      </c>
      <c r="DU59">
        <v>1</v>
      </c>
      <c r="DV59">
        <v>-0.0443807066666667</v>
      </c>
      <c r="DW59">
        <v>0.00417139755283653</v>
      </c>
      <c r="DX59">
        <v>0.0163311092902051</v>
      </c>
      <c r="DY59">
        <v>1</v>
      </c>
      <c r="DZ59">
        <v>0.0839136733333334</v>
      </c>
      <c r="EA59">
        <v>-0.00913874616240284</v>
      </c>
      <c r="EB59">
        <v>0.00233639078351394</v>
      </c>
      <c r="EC59">
        <v>1</v>
      </c>
      <c r="ED59">
        <v>3</v>
      </c>
      <c r="EE59">
        <v>3</v>
      </c>
      <c r="EF59" t="s">
        <v>449</v>
      </c>
      <c r="EG59">
        <v>100</v>
      </c>
      <c r="EH59">
        <v>100</v>
      </c>
      <c r="EI59">
        <v>2.09</v>
      </c>
      <c r="EJ59">
        <v>0.3441</v>
      </c>
      <c r="EK59">
        <v>2.08990000000006</v>
      </c>
      <c r="EL59">
        <v>0</v>
      </c>
      <c r="EM59">
        <v>0</v>
      </c>
      <c r="EN59">
        <v>0</v>
      </c>
      <c r="EO59">
        <v>0.344144999999997</v>
      </c>
      <c r="EP59">
        <v>0</v>
      </c>
      <c r="EQ59">
        <v>0</v>
      </c>
      <c r="ER59">
        <v>0</v>
      </c>
      <c r="ES59">
        <v>-1</v>
      </c>
      <c r="ET59">
        <v>-1</v>
      </c>
      <c r="EU59">
        <v>-1</v>
      </c>
      <c r="EV59">
        <v>-1</v>
      </c>
      <c r="EW59">
        <v>8.5</v>
      </c>
      <c r="EX59">
        <v>8.4</v>
      </c>
      <c r="EY59">
        <v>2</v>
      </c>
      <c r="EZ59">
        <v>477.499</v>
      </c>
      <c r="FA59">
        <v>562.44</v>
      </c>
      <c r="FB59">
        <v>32.689</v>
      </c>
      <c r="FC59">
        <v>30.0368</v>
      </c>
      <c r="FD59">
        <v>30.0009</v>
      </c>
      <c r="FE59">
        <v>29.5328</v>
      </c>
      <c r="FF59">
        <v>29.5575</v>
      </c>
      <c r="FG59">
        <v>20.9802</v>
      </c>
      <c r="FH59">
        <v>0</v>
      </c>
      <c r="FI59">
        <v>100</v>
      </c>
      <c r="FJ59">
        <v>-999.9</v>
      </c>
      <c r="FK59">
        <v>400</v>
      </c>
      <c r="FL59">
        <v>27.3215</v>
      </c>
      <c r="FM59">
        <v>101.701</v>
      </c>
      <c r="FN59">
        <v>100.862</v>
      </c>
    </row>
    <row r="60" spans="1:170">
      <c r="A60">
        <v>44</v>
      </c>
      <c r="B60">
        <v>1607461462.1</v>
      </c>
      <c r="C60">
        <v>8018</v>
      </c>
      <c r="D60" t="s">
        <v>513</v>
      </c>
      <c r="E60" t="s">
        <v>514</v>
      </c>
      <c r="F60" t="s">
        <v>515</v>
      </c>
      <c r="G60" t="s">
        <v>416</v>
      </c>
      <c r="H60">
        <v>1607461454.1</v>
      </c>
      <c r="I60">
        <f>BW60*AG60*(BS60-BT60)/(100*BL60*(1000-AG60*BS60))</f>
        <v>0</v>
      </c>
      <c r="J60">
        <f>BW60*AG60*(BR60-BQ60*(1000-AG60*BT60)/(1000-AG60*BS60))/(100*BL60)</f>
        <v>0</v>
      </c>
      <c r="K60">
        <f>BQ60 - IF(AG60&gt;1, J60*BL60*100.0/(AI60*CE60), 0)</f>
        <v>0</v>
      </c>
      <c r="L60">
        <f>((R60-I60/2)*K60-J60)/(R60+I60/2)</f>
        <v>0</v>
      </c>
      <c r="M60">
        <f>L60*(BX60+BY60)/1000.0</f>
        <v>0</v>
      </c>
      <c r="N60">
        <f>(BQ60 - IF(AG60&gt;1, J60*BL60*100.0/(AI60*CE60), 0))*(BX60+BY60)/1000.0</f>
        <v>0</v>
      </c>
      <c r="O60">
        <f>2.0/((1/Q60-1/P60)+SIGN(Q60)*SQRT((1/Q60-1/P60)*(1/Q60-1/P60) + 4*BM60/((BM60+1)*(BM60+1))*(2*1/Q60*1/P60-1/P60*1/P60)))</f>
        <v>0</v>
      </c>
      <c r="P60">
        <f>IF(LEFT(BN60,1)&lt;&gt;"0",IF(LEFT(BN60,1)="1",3.0,BO60),$D$5+$E$5*(CE60*BX60/($K$5*1000))+$F$5*(CE60*BX60/($K$5*1000))*MAX(MIN(BL60,$J$5),$I$5)*MAX(MIN(BL60,$J$5),$I$5)+$G$5*MAX(MIN(BL60,$J$5),$I$5)*(CE60*BX60/($K$5*1000))+$H$5*(CE60*BX60/($K$5*1000))*(CE60*BX60/($K$5*1000)))</f>
        <v>0</v>
      </c>
      <c r="Q60">
        <f>I60*(1000-(1000*0.61365*exp(17.502*U60/(240.97+U60))/(BX60+BY60)+BS60)/2)/(1000*0.61365*exp(17.502*U60/(240.97+U60))/(BX60+BY60)-BS60)</f>
        <v>0</v>
      </c>
      <c r="R60">
        <f>1/((BM60+1)/(O60/1.6)+1/(P60/1.37)) + BM60/((BM60+1)/(O60/1.6) + BM60/(P60/1.37))</f>
        <v>0</v>
      </c>
      <c r="S60">
        <f>(BI60*BK60)</f>
        <v>0</v>
      </c>
      <c r="T60">
        <f>(BZ60+(S60+2*0.95*5.67E-8*(((BZ60+$B$7)+273)^4-(BZ60+273)^4)-44100*I60)/(1.84*29.3*P60+8*0.95*5.67E-8*(BZ60+273)^3))</f>
        <v>0</v>
      </c>
      <c r="U60">
        <f>($C$7*CA60+$D$7*CB60+$E$7*T60)</f>
        <v>0</v>
      </c>
      <c r="V60">
        <f>0.61365*exp(17.502*U60/(240.97+U60))</f>
        <v>0</v>
      </c>
      <c r="W60">
        <f>(X60/Y60*100)</f>
        <v>0</v>
      </c>
      <c r="X60">
        <f>BS60*(BX60+BY60)/1000</f>
        <v>0</v>
      </c>
      <c r="Y60">
        <f>0.61365*exp(17.502*BZ60/(240.97+BZ60))</f>
        <v>0</v>
      </c>
      <c r="Z60">
        <f>(V60-BS60*(BX60+BY60)/1000)</f>
        <v>0</v>
      </c>
      <c r="AA60">
        <f>(-I60*44100)</f>
        <v>0</v>
      </c>
      <c r="AB60">
        <f>2*29.3*P60*0.92*(BZ60-U60)</f>
        <v>0</v>
      </c>
      <c r="AC60">
        <f>2*0.95*5.67E-8*(((BZ60+$B$7)+273)^4-(U60+273)^4)</f>
        <v>0</v>
      </c>
      <c r="AD60">
        <f>S60+AC60+AA60+AB60</f>
        <v>0</v>
      </c>
      <c r="AE60">
        <v>0</v>
      </c>
      <c r="AF60">
        <v>0</v>
      </c>
      <c r="AG60">
        <f>IF(AE60*$H$13&gt;=AI60,1.0,(AI60/(AI60-AE60*$H$13)))</f>
        <v>0</v>
      </c>
      <c r="AH60">
        <f>(AG60-1)*100</f>
        <v>0</v>
      </c>
      <c r="AI60">
        <f>MAX(0,($B$13+$C$13*CE60)/(1+$D$13*CE60)*BX60/(BZ60+273)*$E$13)</f>
        <v>0</v>
      </c>
      <c r="AJ60" t="s">
        <v>288</v>
      </c>
      <c r="AK60">
        <v>715.476923076923</v>
      </c>
      <c r="AL60">
        <v>3262.08</v>
      </c>
      <c r="AM60">
        <f>AL60-AK60</f>
        <v>0</v>
      </c>
      <c r="AN60">
        <f>AM60/AL60</f>
        <v>0</v>
      </c>
      <c r="AO60">
        <v>-0.577747479816223</v>
      </c>
      <c r="AP60" t="s">
        <v>516</v>
      </c>
      <c r="AQ60">
        <v>819.2774</v>
      </c>
      <c r="AR60">
        <v>929.68</v>
      </c>
      <c r="AS60">
        <f>1-AQ60/AR60</f>
        <v>0</v>
      </c>
      <c r="AT60">
        <v>0.5</v>
      </c>
      <c r="AU60">
        <f>BI60</f>
        <v>0</v>
      </c>
      <c r="AV60">
        <f>J60</f>
        <v>0</v>
      </c>
      <c r="AW60">
        <f>AS60*AT60*AU60</f>
        <v>0</v>
      </c>
      <c r="AX60">
        <f>BC60/AR60</f>
        <v>0</v>
      </c>
      <c r="AY60">
        <f>(AV60-AO60)/AU60</f>
        <v>0</v>
      </c>
      <c r="AZ60">
        <f>(AL60-AR60)/AR60</f>
        <v>0</v>
      </c>
      <c r="BA60" t="s">
        <v>517</v>
      </c>
      <c r="BB60">
        <v>568.56</v>
      </c>
      <c r="BC60">
        <f>AR60-BB60</f>
        <v>0</v>
      </c>
      <c r="BD60">
        <f>(AR60-AQ60)/(AR60-BB60)</f>
        <v>0</v>
      </c>
      <c r="BE60">
        <f>(AL60-AR60)/(AL60-BB60)</f>
        <v>0</v>
      </c>
      <c r="BF60">
        <f>(AR60-AQ60)/(AR60-AK60)</f>
        <v>0</v>
      </c>
      <c r="BG60">
        <f>(AL60-AR60)/(AL60-AK60)</f>
        <v>0</v>
      </c>
      <c r="BH60">
        <f>$B$11*CF60+$C$11*CG60+$F$11*CH60*(1-CK60)</f>
        <v>0</v>
      </c>
      <c r="BI60">
        <f>BH60*BJ60</f>
        <v>0</v>
      </c>
      <c r="BJ60">
        <f>($B$11*$D$9+$C$11*$D$9+$F$11*((CU60+CM60)/MAX(CU60+CM60+CV60, 0.1)*$I$9+CV60/MAX(CU60+CM60+CV60, 0.1)*$J$9))/($B$11+$C$11+$F$11)</f>
        <v>0</v>
      </c>
      <c r="BK60">
        <f>($B$11*$K$9+$C$11*$K$9+$F$11*((CU60+CM60)/MAX(CU60+CM60+CV60, 0.1)*$P$9+CV60/MAX(CU60+CM60+CV60, 0.1)*$Q$9))/($B$11+$C$11+$F$11)</f>
        <v>0</v>
      </c>
      <c r="BL60">
        <v>6</v>
      </c>
      <c r="BM60">
        <v>0.5</v>
      </c>
      <c r="BN60" t="s">
        <v>291</v>
      </c>
      <c r="BO60">
        <v>2</v>
      </c>
      <c r="BP60">
        <v>1607461454.1</v>
      </c>
      <c r="BQ60">
        <v>396.042516129032</v>
      </c>
      <c r="BR60">
        <v>400.009225806452</v>
      </c>
      <c r="BS60">
        <v>27.4886064516129</v>
      </c>
      <c r="BT60">
        <v>26.8072806451613</v>
      </c>
      <c r="BU60">
        <v>393.929516129032</v>
      </c>
      <c r="BV60">
        <v>27.1896064516129</v>
      </c>
      <c r="BW60">
        <v>500.014580645161</v>
      </c>
      <c r="BX60">
        <v>101.880161290323</v>
      </c>
      <c r="BY60">
        <v>0.100025619354839</v>
      </c>
      <c r="BZ60">
        <v>34.4007064516129</v>
      </c>
      <c r="CA60">
        <v>34.5899838709677</v>
      </c>
      <c r="CB60">
        <v>999.9</v>
      </c>
      <c r="CC60">
        <v>0</v>
      </c>
      <c r="CD60">
        <v>0</v>
      </c>
      <c r="CE60">
        <v>9989.43806451613</v>
      </c>
      <c r="CF60">
        <v>0</v>
      </c>
      <c r="CG60">
        <v>274.564129032258</v>
      </c>
      <c r="CH60">
        <v>1399.98290322581</v>
      </c>
      <c r="CI60">
        <v>0.89999670967742</v>
      </c>
      <c r="CJ60">
        <v>0.100003290322581</v>
      </c>
      <c r="CK60">
        <v>0</v>
      </c>
      <c r="CL60">
        <v>820.353935483871</v>
      </c>
      <c r="CM60">
        <v>4.99938</v>
      </c>
      <c r="CN60">
        <v>11628.2709677419</v>
      </c>
      <c r="CO60">
        <v>11164.1903225806</v>
      </c>
      <c r="CP60">
        <v>48.391</v>
      </c>
      <c r="CQ60">
        <v>50.25</v>
      </c>
      <c r="CR60">
        <v>49.062</v>
      </c>
      <c r="CS60">
        <v>50.2439032258065</v>
      </c>
      <c r="CT60">
        <v>50.437</v>
      </c>
      <c r="CU60">
        <v>1255.48129032258</v>
      </c>
      <c r="CV60">
        <v>139.501612903226</v>
      </c>
      <c r="CW60">
        <v>0</v>
      </c>
      <c r="CX60">
        <v>299.099999904633</v>
      </c>
      <c r="CY60">
        <v>0</v>
      </c>
      <c r="CZ60">
        <v>819.2774</v>
      </c>
      <c r="DA60">
        <v>-74.131153732172</v>
      </c>
      <c r="DB60">
        <v>-1030.01538313597</v>
      </c>
      <c r="DC60">
        <v>11613.276</v>
      </c>
      <c r="DD60">
        <v>15</v>
      </c>
      <c r="DE60">
        <v>1607461480.6</v>
      </c>
      <c r="DF60" t="s">
        <v>518</v>
      </c>
      <c r="DG60">
        <v>1607461480.6</v>
      </c>
      <c r="DH60">
        <v>1607461480.6</v>
      </c>
      <c r="DI60">
        <v>19</v>
      </c>
      <c r="DJ60">
        <v>0.024</v>
      </c>
      <c r="DK60">
        <v>-0.045</v>
      </c>
      <c r="DL60">
        <v>2.113</v>
      </c>
      <c r="DM60">
        <v>0.299</v>
      </c>
      <c r="DN60">
        <v>400</v>
      </c>
      <c r="DO60">
        <v>27</v>
      </c>
      <c r="DP60">
        <v>0.29</v>
      </c>
      <c r="DQ60">
        <v>0.12</v>
      </c>
      <c r="DR60">
        <v>3.09096931015044</v>
      </c>
      <c r="DS60">
        <v>-1.20145440430386</v>
      </c>
      <c r="DT60">
        <v>0.0898140783584411</v>
      </c>
      <c r="DU60">
        <v>0</v>
      </c>
      <c r="DV60">
        <v>-3.99421733333333</v>
      </c>
      <c r="DW60">
        <v>1.47941979977753</v>
      </c>
      <c r="DX60">
        <v>0.110513821305552</v>
      </c>
      <c r="DY60">
        <v>0</v>
      </c>
      <c r="DZ60">
        <v>0.727139833333333</v>
      </c>
      <c r="EA60">
        <v>-0.160340582869854</v>
      </c>
      <c r="EB60">
        <v>0.0115904331931794</v>
      </c>
      <c r="EC60">
        <v>1</v>
      </c>
      <c r="ED60">
        <v>1</v>
      </c>
      <c r="EE60">
        <v>3</v>
      </c>
      <c r="EF60" t="s">
        <v>331</v>
      </c>
      <c r="EG60">
        <v>100</v>
      </c>
      <c r="EH60">
        <v>100</v>
      </c>
      <c r="EI60">
        <v>2.113</v>
      </c>
      <c r="EJ60">
        <v>0.299</v>
      </c>
      <c r="EK60">
        <v>2.08990000000006</v>
      </c>
      <c r="EL60">
        <v>0</v>
      </c>
      <c r="EM60">
        <v>0</v>
      </c>
      <c r="EN60">
        <v>0</v>
      </c>
      <c r="EO60">
        <v>0.344144999999997</v>
      </c>
      <c r="EP60">
        <v>0</v>
      </c>
      <c r="EQ60">
        <v>0</v>
      </c>
      <c r="ER60">
        <v>0</v>
      </c>
      <c r="ES60">
        <v>-1</v>
      </c>
      <c r="ET60">
        <v>-1</v>
      </c>
      <c r="EU60">
        <v>-1</v>
      </c>
      <c r="EV60">
        <v>-1</v>
      </c>
      <c r="EW60">
        <v>13.5</v>
      </c>
      <c r="EX60">
        <v>13.4</v>
      </c>
      <c r="EY60">
        <v>2</v>
      </c>
      <c r="EZ60">
        <v>484.314</v>
      </c>
      <c r="FA60">
        <v>564.854</v>
      </c>
      <c r="FB60">
        <v>32.9818</v>
      </c>
      <c r="FC60">
        <v>30.3874</v>
      </c>
      <c r="FD60">
        <v>30.0005</v>
      </c>
      <c r="FE60">
        <v>29.9493</v>
      </c>
      <c r="FF60">
        <v>29.9699</v>
      </c>
      <c r="FG60">
        <v>20.9729</v>
      </c>
      <c r="FH60">
        <v>0</v>
      </c>
      <c r="FI60">
        <v>100</v>
      </c>
      <c r="FJ60">
        <v>-999.9</v>
      </c>
      <c r="FK60">
        <v>400</v>
      </c>
      <c r="FL60">
        <v>27.2055</v>
      </c>
      <c r="FM60">
        <v>101.633</v>
      </c>
      <c r="FN60">
        <v>100.82</v>
      </c>
    </row>
    <row r="61" spans="1:170">
      <c r="A61">
        <v>45</v>
      </c>
      <c r="B61">
        <v>1607461681.1</v>
      </c>
      <c r="C61">
        <v>8237</v>
      </c>
      <c r="D61" t="s">
        <v>519</v>
      </c>
      <c r="E61" t="s">
        <v>520</v>
      </c>
      <c r="F61" t="s">
        <v>515</v>
      </c>
      <c r="G61" t="s">
        <v>416</v>
      </c>
      <c r="H61">
        <v>1607461673.35</v>
      </c>
      <c r="I61">
        <f>BW61*AG61*(BS61-BT61)/(100*BL61*(1000-AG61*BS61))</f>
        <v>0</v>
      </c>
      <c r="J61">
        <f>BW61*AG61*(BR61-BQ61*(1000-AG61*BT61)/(1000-AG61*BS61))/(100*BL61)</f>
        <v>0</v>
      </c>
      <c r="K61">
        <f>BQ61 - IF(AG61&gt;1, J61*BL61*100.0/(AI61*CE61), 0)</f>
        <v>0</v>
      </c>
      <c r="L61">
        <f>((R61-I61/2)*K61-J61)/(R61+I61/2)</f>
        <v>0</v>
      </c>
      <c r="M61">
        <f>L61*(BX61+BY61)/1000.0</f>
        <v>0</v>
      </c>
      <c r="N61">
        <f>(BQ61 - IF(AG61&gt;1, J61*BL61*100.0/(AI61*CE61), 0))*(BX61+BY61)/1000.0</f>
        <v>0</v>
      </c>
      <c r="O61">
        <f>2.0/((1/Q61-1/P61)+SIGN(Q61)*SQRT((1/Q61-1/P61)*(1/Q61-1/P61) + 4*BM61/((BM61+1)*(BM61+1))*(2*1/Q61*1/P61-1/P61*1/P61)))</f>
        <v>0</v>
      </c>
      <c r="P61">
        <f>IF(LEFT(BN61,1)&lt;&gt;"0",IF(LEFT(BN61,1)="1",3.0,BO61),$D$5+$E$5*(CE61*BX61/($K$5*1000))+$F$5*(CE61*BX61/($K$5*1000))*MAX(MIN(BL61,$J$5),$I$5)*MAX(MIN(BL61,$J$5),$I$5)+$G$5*MAX(MIN(BL61,$J$5),$I$5)*(CE61*BX61/($K$5*1000))+$H$5*(CE61*BX61/($K$5*1000))*(CE61*BX61/($K$5*1000)))</f>
        <v>0</v>
      </c>
      <c r="Q61">
        <f>I61*(1000-(1000*0.61365*exp(17.502*U61/(240.97+U61))/(BX61+BY61)+BS61)/2)/(1000*0.61365*exp(17.502*U61/(240.97+U61))/(BX61+BY61)-BS61)</f>
        <v>0</v>
      </c>
      <c r="R61">
        <f>1/((BM61+1)/(O61/1.6)+1/(P61/1.37)) + BM61/((BM61+1)/(O61/1.6) + BM61/(P61/1.37))</f>
        <v>0</v>
      </c>
      <c r="S61">
        <f>(BI61*BK61)</f>
        <v>0</v>
      </c>
      <c r="T61">
        <f>(BZ61+(S61+2*0.95*5.67E-8*(((BZ61+$B$7)+273)^4-(BZ61+273)^4)-44100*I61)/(1.84*29.3*P61+8*0.95*5.67E-8*(BZ61+273)^3))</f>
        <v>0</v>
      </c>
      <c r="U61">
        <f>($C$7*CA61+$D$7*CB61+$E$7*T61)</f>
        <v>0</v>
      </c>
      <c r="V61">
        <f>0.61365*exp(17.502*U61/(240.97+U61))</f>
        <v>0</v>
      </c>
      <c r="W61">
        <f>(X61/Y61*100)</f>
        <v>0</v>
      </c>
      <c r="X61">
        <f>BS61*(BX61+BY61)/1000</f>
        <v>0</v>
      </c>
      <c r="Y61">
        <f>0.61365*exp(17.502*BZ61/(240.97+BZ61))</f>
        <v>0</v>
      </c>
      <c r="Z61">
        <f>(V61-BS61*(BX61+BY61)/1000)</f>
        <v>0</v>
      </c>
      <c r="AA61">
        <f>(-I61*44100)</f>
        <v>0</v>
      </c>
      <c r="AB61">
        <f>2*29.3*P61*0.92*(BZ61-U61)</f>
        <v>0</v>
      </c>
      <c r="AC61">
        <f>2*0.95*5.67E-8*(((BZ61+$B$7)+273)^4-(U61+273)^4)</f>
        <v>0</v>
      </c>
      <c r="AD61">
        <f>S61+AC61+AA61+AB61</f>
        <v>0</v>
      </c>
      <c r="AE61">
        <v>0</v>
      </c>
      <c r="AF61">
        <v>0</v>
      </c>
      <c r="AG61">
        <f>IF(AE61*$H$13&gt;=AI61,1.0,(AI61/(AI61-AE61*$H$13)))</f>
        <v>0</v>
      </c>
      <c r="AH61">
        <f>(AG61-1)*100</f>
        <v>0</v>
      </c>
      <c r="AI61">
        <f>MAX(0,($B$13+$C$13*CE61)/(1+$D$13*CE61)*BX61/(BZ61+273)*$E$13)</f>
        <v>0</v>
      </c>
      <c r="AJ61" t="s">
        <v>288</v>
      </c>
      <c r="AK61">
        <v>715.476923076923</v>
      </c>
      <c r="AL61">
        <v>3262.08</v>
      </c>
      <c r="AM61">
        <f>AL61-AK61</f>
        <v>0</v>
      </c>
      <c r="AN61">
        <f>AM61/AL61</f>
        <v>0</v>
      </c>
      <c r="AO61">
        <v>-0.577747479816223</v>
      </c>
      <c r="AP61" t="s">
        <v>521</v>
      </c>
      <c r="AQ61">
        <v>843.666423076923</v>
      </c>
      <c r="AR61">
        <v>916.46</v>
      </c>
      <c r="AS61">
        <f>1-AQ61/AR61</f>
        <v>0</v>
      </c>
      <c r="AT61">
        <v>0.5</v>
      </c>
      <c r="AU61">
        <f>BI61</f>
        <v>0</v>
      </c>
      <c r="AV61">
        <f>J61</f>
        <v>0</v>
      </c>
      <c r="AW61">
        <f>AS61*AT61*AU61</f>
        <v>0</v>
      </c>
      <c r="AX61">
        <f>BC61/AR61</f>
        <v>0</v>
      </c>
      <c r="AY61">
        <f>(AV61-AO61)/AU61</f>
        <v>0</v>
      </c>
      <c r="AZ61">
        <f>(AL61-AR61)/AR61</f>
        <v>0</v>
      </c>
      <c r="BA61" t="s">
        <v>522</v>
      </c>
      <c r="BB61">
        <v>567.18</v>
      </c>
      <c r="BC61">
        <f>AR61-BB61</f>
        <v>0</v>
      </c>
      <c r="BD61">
        <f>(AR61-AQ61)/(AR61-BB61)</f>
        <v>0</v>
      </c>
      <c r="BE61">
        <f>(AL61-AR61)/(AL61-BB61)</f>
        <v>0</v>
      </c>
      <c r="BF61">
        <f>(AR61-AQ61)/(AR61-AK61)</f>
        <v>0</v>
      </c>
      <c r="BG61">
        <f>(AL61-AR61)/(AL61-AK61)</f>
        <v>0</v>
      </c>
      <c r="BH61">
        <f>$B$11*CF61+$C$11*CG61+$F$11*CH61*(1-CK61)</f>
        <v>0</v>
      </c>
      <c r="BI61">
        <f>BH61*BJ61</f>
        <v>0</v>
      </c>
      <c r="BJ61">
        <f>($B$11*$D$9+$C$11*$D$9+$F$11*((CU61+CM61)/MAX(CU61+CM61+CV61, 0.1)*$I$9+CV61/MAX(CU61+CM61+CV61, 0.1)*$J$9))/($B$11+$C$11+$F$11)</f>
        <v>0</v>
      </c>
      <c r="BK61">
        <f>($B$11*$K$9+$C$11*$K$9+$F$11*((CU61+CM61)/MAX(CU61+CM61+CV61, 0.1)*$P$9+CV61/MAX(CU61+CM61+CV61, 0.1)*$Q$9))/($B$11+$C$11+$F$11)</f>
        <v>0</v>
      </c>
      <c r="BL61">
        <v>6</v>
      </c>
      <c r="BM61">
        <v>0.5</v>
      </c>
      <c r="BN61" t="s">
        <v>291</v>
      </c>
      <c r="BO61">
        <v>2</v>
      </c>
      <c r="BP61">
        <v>1607461673.35</v>
      </c>
      <c r="BQ61">
        <v>397.1812</v>
      </c>
      <c r="BR61">
        <v>400.0256</v>
      </c>
      <c r="BS61">
        <v>27.3074233333333</v>
      </c>
      <c r="BT61">
        <v>26.80254</v>
      </c>
      <c r="BU61">
        <v>395.067833333333</v>
      </c>
      <c r="BV61">
        <v>27.0079666666667</v>
      </c>
      <c r="BW61">
        <v>500.007333333333</v>
      </c>
      <c r="BX61">
        <v>101.885366666667</v>
      </c>
      <c r="BY61">
        <v>0.1000199</v>
      </c>
      <c r="BZ61">
        <v>34.73501</v>
      </c>
      <c r="CA61">
        <v>34.8330833333333</v>
      </c>
      <c r="CB61">
        <v>999.9</v>
      </c>
      <c r="CC61">
        <v>0</v>
      </c>
      <c r="CD61">
        <v>0</v>
      </c>
      <c r="CE61">
        <v>9999.004</v>
      </c>
      <c r="CF61">
        <v>0</v>
      </c>
      <c r="CG61">
        <v>286.016733333333</v>
      </c>
      <c r="CH61">
        <v>1399.97433333333</v>
      </c>
      <c r="CI61">
        <v>0.900001833333333</v>
      </c>
      <c r="CJ61">
        <v>0.0999981666666667</v>
      </c>
      <c r="CK61">
        <v>0</v>
      </c>
      <c r="CL61">
        <v>843.89</v>
      </c>
      <c r="CM61">
        <v>4.99938</v>
      </c>
      <c r="CN61">
        <v>11966.5933333333</v>
      </c>
      <c r="CO61">
        <v>11164.1366666667</v>
      </c>
      <c r="CP61">
        <v>48.854</v>
      </c>
      <c r="CQ61">
        <v>50.6456666666666</v>
      </c>
      <c r="CR61">
        <v>49.4916</v>
      </c>
      <c r="CS61">
        <v>50.75</v>
      </c>
      <c r="CT61">
        <v>50.8791333333333</v>
      </c>
      <c r="CU61">
        <v>1255.48133333333</v>
      </c>
      <c r="CV61">
        <v>139.493</v>
      </c>
      <c r="CW61">
        <v>0</v>
      </c>
      <c r="CX61">
        <v>218.099999904633</v>
      </c>
      <c r="CY61">
        <v>0</v>
      </c>
      <c r="CZ61">
        <v>843.666423076923</v>
      </c>
      <c r="DA61">
        <v>-64.9836922274017</v>
      </c>
      <c r="DB61">
        <v>-872.464955991567</v>
      </c>
      <c r="DC61">
        <v>11963.9307692308</v>
      </c>
      <c r="DD61">
        <v>15</v>
      </c>
      <c r="DE61">
        <v>1607461480.6</v>
      </c>
      <c r="DF61" t="s">
        <v>518</v>
      </c>
      <c r="DG61">
        <v>1607461480.6</v>
      </c>
      <c r="DH61">
        <v>1607461480.6</v>
      </c>
      <c r="DI61">
        <v>19</v>
      </c>
      <c r="DJ61">
        <v>0.024</v>
      </c>
      <c r="DK61">
        <v>-0.045</v>
      </c>
      <c r="DL61">
        <v>2.113</v>
      </c>
      <c r="DM61">
        <v>0.299</v>
      </c>
      <c r="DN61">
        <v>400</v>
      </c>
      <c r="DO61">
        <v>27</v>
      </c>
      <c r="DP61">
        <v>0.29</v>
      </c>
      <c r="DQ61">
        <v>0.12</v>
      </c>
      <c r="DR61">
        <v>2.209339907528</v>
      </c>
      <c r="DS61">
        <v>-0.641355739230893</v>
      </c>
      <c r="DT61">
        <v>0.0530444842971988</v>
      </c>
      <c r="DU61">
        <v>0</v>
      </c>
      <c r="DV61">
        <v>-2.85002</v>
      </c>
      <c r="DW61">
        <v>0.833015706340373</v>
      </c>
      <c r="DX61">
        <v>0.0660759204753643</v>
      </c>
      <c r="DY61">
        <v>0</v>
      </c>
      <c r="DZ61">
        <v>0.5056655</v>
      </c>
      <c r="EA61">
        <v>-0.0961980066740829</v>
      </c>
      <c r="EB61">
        <v>0.00696641083940169</v>
      </c>
      <c r="EC61">
        <v>1</v>
      </c>
      <c r="ED61">
        <v>1</v>
      </c>
      <c r="EE61">
        <v>3</v>
      </c>
      <c r="EF61" t="s">
        <v>331</v>
      </c>
      <c r="EG61">
        <v>100</v>
      </c>
      <c r="EH61">
        <v>100</v>
      </c>
      <c r="EI61">
        <v>2.113</v>
      </c>
      <c r="EJ61">
        <v>0.2994</v>
      </c>
      <c r="EK61">
        <v>2.11340000000007</v>
      </c>
      <c r="EL61">
        <v>0</v>
      </c>
      <c r="EM61">
        <v>0</v>
      </c>
      <c r="EN61">
        <v>0</v>
      </c>
      <c r="EO61">
        <v>0.299454999999998</v>
      </c>
      <c r="EP61">
        <v>0</v>
      </c>
      <c r="EQ61">
        <v>0</v>
      </c>
      <c r="ER61">
        <v>0</v>
      </c>
      <c r="ES61">
        <v>-1</v>
      </c>
      <c r="ET61">
        <v>-1</v>
      </c>
      <c r="EU61">
        <v>-1</v>
      </c>
      <c r="EV61">
        <v>-1</v>
      </c>
      <c r="EW61">
        <v>3.3</v>
      </c>
      <c r="EX61">
        <v>3.3</v>
      </c>
      <c r="EY61">
        <v>2</v>
      </c>
      <c r="EZ61">
        <v>486.427</v>
      </c>
      <c r="FA61">
        <v>564.864</v>
      </c>
      <c r="FB61">
        <v>33.2317</v>
      </c>
      <c r="FC61">
        <v>30.6757</v>
      </c>
      <c r="FD61">
        <v>30.0009</v>
      </c>
      <c r="FE61">
        <v>30.2528</v>
      </c>
      <c r="FF61">
        <v>30.2787</v>
      </c>
      <c r="FG61">
        <v>20.9634</v>
      </c>
      <c r="FH61">
        <v>0</v>
      </c>
      <c r="FI61">
        <v>100</v>
      </c>
      <c r="FJ61">
        <v>-999.9</v>
      </c>
      <c r="FK61">
        <v>400</v>
      </c>
      <c r="FL61">
        <v>27.2055</v>
      </c>
      <c r="FM61">
        <v>101.582</v>
      </c>
      <c r="FN61">
        <v>100.775</v>
      </c>
    </row>
    <row r="62" spans="1:170">
      <c r="A62">
        <v>46</v>
      </c>
      <c r="B62">
        <v>1607461943.5</v>
      </c>
      <c r="C62">
        <v>8499.40000009537</v>
      </c>
      <c r="D62" t="s">
        <v>523</v>
      </c>
      <c r="E62" t="s">
        <v>524</v>
      </c>
      <c r="F62" t="s">
        <v>525</v>
      </c>
      <c r="G62" t="s">
        <v>287</v>
      </c>
      <c r="H62">
        <v>1607461935.56452</v>
      </c>
      <c r="I62">
        <f>BW62*AG62*(BS62-BT62)/(100*BL62*(1000-AG62*BS62))</f>
        <v>0</v>
      </c>
      <c r="J62">
        <f>BW62*AG62*(BR62-BQ62*(1000-AG62*BT62)/(1000-AG62*BS62))/(100*BL62)</f>
        <v>0</v>
      </c>
      <c r="K62">
        <f>BQ62 - IF(AG62&gt;1, J62*BL62*100.0/(AI62*CE62), 0)</f>
        <v>0</v>
      </c>
      <c r="L62">
        <f>((R62-I62/2)*K62-J62)/(R62+I62/2)</f>
        <v>0</v>
      </c>
      <c r="M62">
        <f>L62*(BX62+BY62)/1000.0</f>
        <v>0</v>
      </c>
      <c r="N62">
        <f>(BQ62 - IF(AG62&gt;1, J62*BL62*100.0/(AI62*CE62), 0))*(BX62+BY62)/1000.0</f>
        <v>0</v>
      </c>
      <c r="O62">
        <f>2.0/((1/Q62-1/P62)+SIGN(Q62)*SQRT((1/Q62-1/P62)*(1/Q62-1/P62) + 4*BM62/((BM62+1)*(BM62+1))*(2*1/Q62*1/P62-1/P62*1/P62)))</f>
        <v>0</v>
      </c>
      <c r="P62">
        <f>IF(LEFT(BN62,1)&lt;&gt;"0",IF(LEFT(BN62,1)="1",3.0,BO62),$D$5+$E$5*(CE62*BX62/($K$5*1000))+$F$5*(CE62*BX62/($K$5*1000))*MAX(MIN(BL62,$J$5),$I$5)*MAX(MIN(BL62,$J$5),$I$5)+$G$5*MAX(MIN(BL62,$J$5),$I$5)*(CE62*BX62/($K$5*1000))+$H$5*(CE62*BX62/($K$5*1000))*(CE62*BX62/($K$5*1000)))</f>
        <v>0</v>
      </c>
      <c r="Q62">
        <f>I62*(1000-(1000*0.61365*exp(17.502*U62/(240.97+U62))/(BX62+BY62)+BS62)/2)/(1000*0.61365*exp(17.502*U62/(240.97+U62))/(BX62+BY62)-BS62)</f>
        <v>0</v>
      </c>
      <c r="R62">
        <f>1/((BM62+1)/(O62/1.6)+1/(P62/1.37)) + BM62/((BM62+1)/(O62/1.6) + BM62/(P62/1.37))</f>
        <v>0</v>
      </c>
      <c r="S62">
        <f>(BI62*BK62)</f>
        <v>0</v>
      </c>
      <c r="T62">
        <f>(BZ62+(S62+2*0.95*5.67E-8*(((BZ62+$B$7)+273)^4-(BZ62+273)^4)-44100*I62)/(1.84*29.3*P62+8*0.95*5.67E-8*(BZ62+273)^3))</f>
        <v>0</v>
      </c>
      <c r="U62">
        <f>($C$7*CA62+$D$7*CB62+$E$7*T62)</f>
        <v>0</v>
      </c>
      <c r="V62">
        <f>0.61365*exp(17.502*U62/(240.97+U62))</f>
        <v>0</v>
      </c>
      <c r="W62">
        <f>(X62/Y62*100)</f>
        <v>0</v>
      </c>
      <c r="X62">
        <f>BS62*(BX62+BY62)/1000</f>
        <v>0</v>
      </c>
      <c r="Y62">
        <f>0.61365*exp(17.502*BZ62/(240.97+BZ62))</f>
        <v>0</v>
      </c>
      <c r="Z62">
        <f>(V62-BS62*(BX62+BY62)/1000)</f>
        <v>0</v>
      </c>
      <c r="AA62">
        <f>(-I62*44100)</f>
        <v>0</v>
      </c>
      <c r="AB62">
        <f>2*29.3*P62*0.92*(BZ62-U62)</f>
        <v>0</v>
      </c>
      <c r="AC62">
        <f>2*0.95*5.67E-8*(((BZ62+$B$7)+273)^4-(U62+273)^4)</f>
        <v>0</v>
      </c>
      <c r="AD62">
        <f>S62+AC62+AA62+AB62</f>
        <v>0</v>
      </c>
      <c r="AE62">
        <v>4</v>
      </c>
      <c r="AF62">
        <v>1</v>
      </c>
      <c r="AG62">
        <f>IF(AE62*$H$13&gt;=AI62,1.0,(AI62/(AI62-AE62*$H$13)))</f>
        <v>0</v>
      </c>
      <c r="AH62">
        <f>(AG62-1)*100</f>
        <v>0</v>
      </c>
      <c r="AI62">
        <f>MAX(0,($B$13+$C$13*CE62)/(1+$D$13*CE62)*BX62/(BZ62+273)*$E$13)</f>
        <v>0</v>
      </c>
      <c r="AJ62" t="s">
        <v>288</v>
      </c>
      <c r="AK62">
        <v>715.476923076923</v>
      </c>
      <c r="AL62">
        <v>3262.08</v>
      </c>
      <c r="AM62">
        <f>AL62-AK62</f>
        <v>0</v>
      </c>
      <c r="AN62">
        <f>AM62/AL62</f>
        <v>0</v>
      </c>
      <c r="AO62">
        <v>-0.577747479816223</v>
      </c>
      <c r="AP62" t="s">
        <v>526</v>
      </c>
      <c r="AQ62">
        <v>1702.884</v>
      </c>
      <c r="AR62">
        <v>2047.93</v>
      </c>
      <c r="AS62">
        <f>1-AQ62/AR62</f>
        <v>0</v>
      </c>
      <c r="AT62">
        <v>0.5</v>
      </c>
      <c r="AU62">
        <f>BI62</f>
        <v>0</v>
      </c>
      <c r="AV62">
        <f>J62</f>
        <v>0</v>
      </c>
      <c r="AW62">
        <f>AS62*AT62*AU62</f>
        <v>0</v>
      </c>
      <c r="AX62">
        <f>BC62/AR62</f>
        <v>0</v>
      </c>
      <c r="AY62">
        <f>(AV62-AO62)/AU62</f>
        <v>0</v>
      </c>
      <c r="AZ62">
        <f>(AL62-AR62)/AR62</f>
        <v>0</v>
      </c>
      <c r="BA62" t="s">
        <v>527</v>
      </c>
      <c r="BB62">
        <v>793.69</v>
      </c>
      <c r="BC62">
        <f>AR62-BB62</f>
        <v>0</v>
      </c>
      <c r="BD62">
        <f>(AR62-AQ62)/(AR62-BB62)</f>
        <v>0</v>
      </c>
      <c r="BE62">
        <f>(AL62-AR62)/(AL62-BB62)</f>
        <v>0</v>
      </c>
      <c r="BF62">
        <f>(AR62-AQ62)/(AR62-AK62)</f>
        <v>0</v>
      </c>
      <c r="BG62">
        <f>(AL62-AR62)/(AL62-AK62)</f>
        <v>0</v>
      </c>
      <c r="BH62">
        <f>$B$11*CF62+$C$11*CG62+$F$11*CH62*(1-CK62)</f>
        <v>0</v>
      </c>
      <c r="BI62">
        <f>BH62*BJ62</f>
        <v>0</v>
      </c>
      <c r="BJ62">
        <f>($B$11*$D$9+$C$11*$D$9+$F$11*((CU62+CM62)/MAX(CU62+CM62+CV62, 0.1)*$I$9+CV62/MAX(CU62+CM62+CV62, 0.1)*$J$9))/($B$11+$C$11+$F$11)</f>
        <v>0</v>
      </c>
      <c r="BK62">
        <f>($B$11*$K$9+$C$11*$K$9+$F$11*((CU62+CM62)/MAX(CU62+CM62+CV62, 0.1)*$P$9+CV62/MAX(CU62+CM62+CV62, 0.1)*$Q$9))/($B$11+$C$11+$F$11)</f>
        <v>0</v>
      </c>
      <c r="BL62">
        <v>6</v>
      </c>
      <c r="BM62">
        <v>0.5</v>
      </c>
      <c r="BN62" t="s">
        <v>291</v>
      </c>
      <c r="BO62">
        <v>2</v>
      </c>
      <c r="BP62">
        <v>1607461935.56452</v>
      </c>
      <c r="BQ62">
        <v>382.39764516129</v>
      </c>
      <c r="BR62">
        <v>399.990290322581</v>
      </c>
      <c r="BS62">
        <v>31.7572516129032</v>
      </c>
      <c r="BT62">
        <v>26.7829774193548</v>
      </c>
      <c r="BU62">
        <v>380.247</v>
      </c>
      <c r="BV62">
        <v>31.463335483871</v>
      </c>
      <c r="BW62">
        <v>500.005387096774</v>
      </c>
      <c r="BX62">
        <v>101.863838709677</v>
      </c>
      <c r="BY62">
        <v>0.099963064516129</v>
      </c>
      <c r="BZ62">
        <v>35.1352806451613</v>
      </c>
      <c r="CA62">
        <v>34.7692870967742</v>
      </c>
      <c r="CB62">
        <v>999.9</v>
      </c>
      <c r="CC62">
        <v>0</v>
      </c>
      <c r="CD62">
        <v>0</v>
      </c>
      <c r="CE62">
        <v>9992.48387096774</v>
      </c>
      <c r="CF62">
        <v>0</v>
      </c>
      <c r="CG62">
        <v>674.090419354839</v>
      </c>
      <c r="CH62">
        <v>1399.97741935484</v>
      </c>
      <c r="CI62">
        <v>0.900000451612903</v>
      </c>
      <c r="CJ62">
        <v>0.0999996258064516</v>
      </c>
      <c r="CK62">
        <v>0</v>
      </c>
      <c r="CL62">
        <v>1715.7035483871</v>
      </c>
      <c r="CM62">
        <v>4.99938</v>
      </c>
      <c r="CN62">
        <v>24294.9806451613</v>
      </c>
      <c r="CO62">
        <v>11164.135483871</v>
      </c>
      <c r="CP62">
        <v>49.379</v>
      </c>
      <c r="CQ62">
        <v>51.185</v>
      </c>
      <c r="CR62">
        <v>50.004</v>
      </c>
      <c r="CS62">
        <v>51.552</v>
      </c>
      <c r="CT62">
        <v>51.4939032258065</v>
      </c>
      <c r="CU62">
        <v>1255.48032258065</v>
      </c>
      <c r="CV62">
        <v>139.497419354839</v>
      </c>
      <c r="CW62">
        <v>0</v>
      </c>
      <c r="CX62">
        <v>261.799999952316</v>
      </c>
      <c r="CY62">
        <v>0</v>
      </c>
      <c r="CZ62">
        <v>1702.884</v>
      </c>
      <c r="DA62">
        <v>-817.313076904499</v>
      </c>
      <c r="DB62">
        <v>-11539.8153848007</v>
      </c>
      <c r="DC62">
        <v>24113.144</v>
      </c>
      <c r="DD62">
        <v>15</v>
      </c>
      <c r="DE62">
        <v>1607461746.1</v>
      </c>
      <c r="DF62" t="s">
        <v>528</v>
      </c>
      <c r="DG62">
        <v>1607461745.1</v>
      </c>
      <c r="DH62">
        <v>1607461746.1</v>
      </c>
      <c r="DI62">
        <v>20</v>
      </c>
      <c r="DJ62">
        <v>0.037</v>
      </c>
      <c r="DK62">
        <v>-0.006</v>
      </c>
      <c r="DL62">
        <v>2.151</v>
      </c>
      <c r="DM62">
        <v>0.294</v>
      </c>
      <c r="DN62">
        <v>400</v>
      </c>
      <c r="DO62">
        <v>27</v>
      </c>
      <c r="DP62">
        <v>0.06</v>
      </c>
      <c r="DQ62">
        <v>0.04</v>
      </c>
      <c r="DR62">
        <v>13.0326292972008</v>
      </c>
      <c r="DS62">
        <v>-0.522361336814822</v>
      </c>
      <c r="DT62">
        <v>0.0456226101955531</v>
      </c>
      <c r="DU62">
        <v>0</v>
      </c>
      <c r="DV62">
        <v>-17.5968</v>
      </c>
      <c r="DW62">
        <v>0.535679917129589</v>
      </c>
      <c r="DX62">
        <v>0.0484244806123993</v>
      </c>
      <c r="DY62">
        <v>0</v>
      </c>
      <c r="DZ62">
        <v>4.97274677419355</v>
      </c>
      <c r="EA62">
        <v>0.170677216512435</v>
      </c>
      <c r="EB62">
        <v>0.0133256847278157</v>
      </c>
      <c r="EC62">
        <v>1</v>
      </c>
      <c r="ED62">
        <v>1</v>
      </c>
      <c r="EE62">
        <v>3</v>
      </c>
      <c r="EF62" t="s">
        <v>331</v>
      </c>
      <c r="EG62">
        <v>100</v>
      </c>
      <c r="EH62">
        <v>100</v>
      </c>
      <c r="EI62">
        <v>2.15</v>
      </c>
      <c r="EJ62">
        <v>0.2939</v>
      </c>
      <c r="EK62">
        <v>2.15060000000011</v>
      </c>
      <c r="EL62">
        <v>0</v>
      </c>
      <c r="EM62">
        <v>0</v>
      </c>
      <c r="EN62">
        <v>0</v>
      </c>
      <c r="EO62">
        <v>0.293925000000002</v>
      </c>
      <c r="EP62">
        <v>0</v>
      </c>
      <c r="EQ62">
        <v>0</v>
      </c>
      <c r="ER62">
        <v>0</v>
      </c>
      <c r="ES62">
        <v>-1</v>
      </c>
      <c r="ET62">
        <v>-1</v>
      </c>
      <c r="EU62">
        <v>-1</v>
      </c>
      <c r="EV62">
        <v>-1</v>
      </c>
      <c r="EW62">
        <v>3.3</v>
      </c>
      <c r="EX62">
        <v>3.3</v>
      </c>
      <c r="EY62">
        <v>2</v>
      </c>
      <c r="EZ62">
        <v>477.493</v>
      </c>
      <c r="FA62">
        <v>563.186</v>
      </c>
      <c r="FB62">
        <v>33.7732</v>
      </c>
      <c r="FC62">
        <v>31.3262</v>
      </c>
      <c r="FD62">
        <v>30.0009</v>
      </c>
      <c r="FE62">
        <v>30.8612</v>
      </c>
      <c r="FF62">
        <v>30.8743</v>
      </c>
      <c r="FG62">
        <v>20.9461</v>
      </c>
      <c r="FH62">
        <v>0</v>
      </c>
      <c r="FI62">
        <v>100</v>
      </c>
      <c r="FJ62">
        <v>-999.9</v>
      </c>
      <c r="FK62">
        <v>400</v>
      </c>
      <c r="FL62">
        <v>27.2819</v>
      </c>
      <c r="FM62">
        <v>101.466</v>
      </c>
      <c r="FN62">
        <v>100.68</v>
      </c>
    </row>
    <row r="63" spans="1:170">
      <c r="A63">
        <v>47</v>
      </c>
      <c r="B63">
        <v>1607462102.5</v>
      </c>
      <c r="C63">
        <v>8658.40000009537</v>
      </c>
      <c r="D63" t="s">
        <v>529</v>
      </c>
      <c r="E63" t="s">
        <v>530</v>
      </c>
      <c r="F63" t="s">
        <v>525</v>
      </c>
      <c r="G63" t="s">
        <v>287</v>
      </c>
      <c r="H63">
        <v>1607462094.75</v>
      </c>
      <c r="I63">
        <f>BW63*AG63*(BS63-BT63)/(100*BL63*(1000-AG63*BS63))</f>
        <v>0</v>
      </c>
      <c r="J63">
        <f>BW63*AG63*(BR63-BQ63*(1000-AG63*BT63)/(1000-AG63*BS63))/(100*BL63)</f>
        <v>0</v>
      </c>
      <c r="K63">
        <f>BQ63 - IF(AG63&gt;1, J63*BL63*100.0/(AI63*CE63), 0)</f>
        <v>0</v>
      </c>
      <c r="L63">
        <f>((R63-I63/2)*K63-J63)/(R63+I63/2)</f>
        <v>0</v>
      </c>
      <c r="M63">
        <f>L63*(BX63+BY63)/1000.0</f>
        <v>0</v>
      </c>
      <c r="N63">
        <f>(BQ63 - IF(AG63&gt;1, J63*BL63*100.0/(AI63*CE63), 0))*(BX63+BY63)/1000.0</f>
        <v>0</v>
      </c>
      <c r="O63">
        <f>2.0/((1/Q63-1/P63)+SIGN(Q63)*SQRT((1/Q63-1/P63)*(1/Q63-1/P63) + 4*BM63/((BM63+1)*(BM63+1))*(2*1/Q63*1/P63-1/P63*1/P63)))</f>
        <v>0</v>
      </c>
      <c r="P63">
        <f>IF(LEFT(BN63,1)&lt;&gt;"0",IF(LEFT(BN63,1)="1",3.0,BO63),$D$5+$E$5*(CE63*BX63/($K$5*1000))+$F$5*(CE63*BX63/($K$5*1000))*MAX(MIN(BL63,$J$5),$I$5)*MAX(MIN(BL63,$J$5),$I$5)+$G$5*MAX(MIN(BL63,$J$5),$I$5)*(CE63*BX63/($K$5*1000))+$H$5*(CE63*BX63/($K$5*1000))*(CE63*BX63/($K$5*1000)))</f>
        <v>0</v>
      </c>
      <c r="Q63">
        <f>I63*(1000-(1000*0.61365*exp(17.502*U63/(240.97+U63))/(BX63+BY63)+BS63)/2)/(1000*0.61365*exp(17.502*U63/(240.97+U63))/(BX63+BY63)-BS63)</f>
        <v>0</v>
      </c>
      <c r="R63">
        <f>1/((BM63+1)/(O63/1.6)+1/(P63/1.37)) + BM63/((BM63+1)/(O63/1.6) + BM63/(P63/1.37))</f>
        <v>0</v>
      </c>
      <c r="S63">
        <f>(BI63*BK63)</f>
        <v>0</v>
      </c>
      <c r="T63">
        <f>(BZ63+(S63+2*0.95*5.67E-8*(((BZ63+$B$7)+273)^4-(BZ63+273)^4)-44100*I63)/(1.84*29.3*P63+8*0.95*5.67E-8*(BZ63+273)^3))</f>
        <v>0</v>
      </c>
      <c r="U63">
        <f>($C$7*CA63+$D$7*CB63+$E$7*T63)</f>
        <v>0</v>
      </c>
      <c r="V63">
        <f>0.61365*exp(17.502*U63/(240.97+U63))</f>
        <v>0</v>
      </c>
      <c r="W63">
        <f>(X63/Y63*100)</f>
        <v>0</v>
      </c>
      <c r="X63">
        <f>BS63*(BX63+BY63)/1000</f>
        <v>0</v>
      </c>
      <c r="Y63">
        <f>0.61365*exp(17.502*BZ63/(240.97+BZ63))</f>
        <v>0</v>
      </c>
      <c r="Z63">
        <f>(V63-BS63*(BX63+BY63)/1000)</f>
        <v>0</v>
      </c>
      <c r="AA63">
        <f>(-I63*44100)</f>
        <v>0</v>
      </c>
      <c r="AB63">
        <f>2*29.3*P63*0.92*(BZ63-U63)</f>
        <v>0</v>
      </c>
      <c r="AC63">
        <f>2*0.95*5.67E-8*(((BZ63+$B$7)+273)^4-(U63+273)^4)</f>
        <v>0</v>
      </c>
      <c r="AD63">
        <f>S63+AC63+AA63+AB63</f>
        <v>0</v>
      </c>
      <c r="AE63">
        <v>1</v>
      </c>
      <c r="AF63">
        <v>0</v>
      </c>
      <c r="AG63">
        <f>IF(AE63*$H$13&gt;=AI63,1.0,(AI63/(AI63-AE63*$H$13)))</f>
        <v>0</v>
      </c>
      <c r="AH63">
        <f>(AG63-1)*100</f>
        <v>0</v>
      </c>
      <c r="AI63">
        <f>MAX(0,($B$13+$C$13*CE63)/(1+$D$13*CE63)*BX63/(BZ63+273)*$E$13)</f>
        <v>0</v>
      </c>
      <c r="AJ63" t="s">
        <v>288</v>
      </c>
      <c r="AK63">
        <v>715.476923076923</v>
      </c>
      <c r="AL63">
        <v>3262.08</v>
      </c>
      <c r="AM63">
        <f>AL63-AK63</f>
        <v>0</v>
      </c>
      <c r="AN63">
        <f>AM63/AL63</f>
        <v>0</v>
      </c>
      <c r="AO63">
        <v>-0.577747479816223</v>
      </c>
      <c r="AP63" t="s">
        <v>531</v>
      </c>
      <c r="AQ63">
        <v>1054.6268</v>
      </c>
      <c r="AR63">
        <v>1366.75</v>
      </c>
      <c r="AS63">
        <f>1-AQ63/AR63</f>
        <v>0</v>
      </c>
      <c r="AT63">
        <v>0.5</v>
      </c>
      <c r="AU63">
        <f>BI63</f>
        <v>0</v>
      </c>
      <c r="AV63">
        <f>J63</f>
        <v>0</v>
      </c>
      <c r="AW63">
        <f>AS63*AT63*AU63</f>
        <v>0</v>
      </c>
      <c r="AX63">
        <f>BC63/AR63</f>
        <v>0</v>
      </c>
      <c r="AY63">
        <f>(AV63-AO63)/AU63</f>
        <v>0</v>
      </c>
      <c r="AZ63">
        <f>(AL63-AR63)/AR63</f>
        <v>0</v>
      </c>
      <c r="BA63" t="s">
        <v>532</v>
      </c>
      <c r="BB63">
        <v>688.15</v>
      </c>
      <c r="BC63">
        <f>AR63-BB63</f>
        <v>0</v>
      </c>
      <c r="BD63">
        <f>(AR63-AQ63)/(AR63-BB63)</f>
        <v>0</v>
      </c>
      <c r="BE63">
        <f>(AL63-AR63)/(AL63-BB63)</f>
        <v>0</v>
      </c>
      <c r="BF63">
        <f>(AR63-AQ63)/(AR63-AK63)</f>
        <v>0</v>
      </c>
      <c r="BG63">
        <f>(AL63-AR63)/(AL63-AK63)</f>
        <v>0</v>
      </c>
      <c r="BH63">
        <f>$B$11*CF63+$C$11*CG63+$F$11*CH63*(1-CK63)</f>
        <v>0</v>
      </c>
      <c r="BI63">
        <f>BH63*BJ63</f>
        <v>0</v>
      </c>
      <c r="BJ63">
        <f>($B$11*$D$9+$C$11*$D$9+$F$11*((CU63+CM63)/MAX(CU63+CM63+CV63, 0.1)*$I$9+CV63/MAX(CU63+CM63+CV63, 0.1)*$J$9))/($B$11+$C$11+$F$11)</f>
        <v>0</v>
      </c>
      <c r="BK63">
        <f>($B$11*$K$9+$C$11*$K$9+$F$11*((CU63+CM63)/MAX(CU63+CM63+CV63, 0.1)*$P$9+CV63/MAX(CU63+CM63+CV63, 0.1)*$Q$9))/($B$11+$C$11+$F$11)</f>
        <v>0</v>
      </c>
      <c r="BL63">
        <v>6</v>
      </c>
      <c r="BM63">
        <v>0.5</v>
      </c>
      <c r="BN63" t="s">
        <v>291</v>
      </c>
      <c r="BO63">
        <v>2</v>
      </c>
      <c r="BP63">
        <v>1607462094.75</v>
      </c>
      <c r="BQ63">
        <v>385.133633333333</v>
      </c>
      <c r="BR63">
        <v>400.005166666667</v>
      </c>
      <c r="BS63">
        <v>30.31985</v>
      </c>
      <c r="BT63">
        <v>26.7535366666667</v>
      </c>
      <c r="BU63">
        <v>382.983133333333</v>
      </c>
      <c r="BV63">
        <v>30.0259233333333</v>
      </c>
      <c r="BW63">
        <v>500.0065</v>
      </c>
      <c r="BX63">
        <v>101.869466666667</v>
      </c>
      <c r="BY63">
        <v>0.09996172</v>
      </c>
      <c r="BZ63">
        <v>35.5038566666667</v>
      </c>
      <c r="CA63">
        <v>35.59467</v>
      </c>
      <c r="CB63">
        <v>999.9</v>
      </c>
      <c r="CC63">
        <v>0</v>
      </c>
      <c r="CD63">
        <v>0</v>
      </c>
      <c r="CE63">
        <v>10018.3676666667</v>
      </c>
      <c r="CF63">
        <v>0</v>
      </c>
      <c r="CG63">
        <v>326.615933333333</v>
      </c>
      <c r="CH63">
        <v>1399.96833333333</v>
      </c>
      <c r="CI63">
        <v>0.900002166666666</v>
      </c>
      <c r="CJ63">
        <v>0.0999976133333333</v>
      </c>
      <c r="CK63">
        <v>0</v>
      </c>
      <c r="CL63">
        <v>1056.26966666667</v>
      </c>
      <c r="CM63">
        <v>4.99938</v>
      </c>
      <c r="CN63">
        <v>15019.4766666667</v>
      </c>
      <c r="CO63">
        <v>11164.0666666667</v>
      </c>
      <c r="CP63">
        <v>49.6996</v>
      </c>
      <c r="CQ63">
        <v>51.5</v>
      </c>
      <c r="CR63">
        <v>50.3603</v>
      </c>
      <c r="CS63">
        <v>51.8078666666666</v>
      </c>
      <c r="CT63">
        <v>51.812</v>
      </c>
      <c r="CU63">
        <v>1255.476</v>
      </c>
      <c r="CV63">
        <v>139.493333333333</v>
      </c>
      <c r="CW63">
        <v>0</v>
      </c>
      <c r="CX63">
        <v>157.700000047684</v>
      </c>
      <c r="CY63">
        <v>0</v>
      </c>
      <c r="CZ63">
        <v>1054.6268</v>
      </c>
      <c r="DA63">
        <v>-320.896153860209</v>
      </c>
      <c r="DB63">
        <v>-4491.10769225999</v>
      </c>
      <c r="DC63">
        <v>14996.432</v>
      </c>
      <c r="DD63">
        <v>15</v>
      </c>
      <c r="DE63">
        <v>1607461746.1</v>
      </c>
      <c r="DF63" t="s">
        <v>528</v>
      </c>
      <c r="DG63">
        <v>1607461745.1</v>
      </c>
      <c r="DH63">
        <v>1607461746.1</v>
      </c>
      <c r="DI63">
        <v>20</v>
      </c>
      <c r="DJ63">
        <v>0.037</v>
      </c>
      <c r="DK63">
        <v>-0.006</v>
      </c>
      <c r="DL63">
        <v>2.151</v>
      </c>
      <c r="DM63">
        <v>0.294</v>
      </c>
      <c r="DN63">
        <v>400</v>
      </c>
      <c r="DO63">
        <v>27</v>
      </c>
      <c r="DP63">
        <v>0.06</v>
      </c>
      <c r="DQ63">
        <v>0.04</v>
      </c>
      <c r="DR63">
        <v>11.2110176731698</v>
      </c>
      <c r="DS63">
        <v>0.0791587978796972</v>
      </c>
      <c r="DT63">
        <v>0.0224387334111547</v>
      </c>
      <c r="DU63">
        <v>1</v>
      </c>
      <c r="DV63">
        <v>-14.8678677419355</v>
      </c>
      <c r="DW63">
        <v>-0.207677419354825</v>
      </c>
      <c r="DX63">
        <v>0.0308129464526633</v>
      </c>
      <c r="DY63">
        <v>0</v>
      </c>
      <c r="DZ63">
        <v>3.56151483870968</v>
      </c>
      <c r="EA63">
        <v>0.383186129032253</v>
      </c>
      <c r="EB63">
        <v>0.0286377390158813</v>
      </c>
      <c r="EC63">
        <v>0</v>
      </c>
      <c r="ED63">
        <v>1</v>
      </c>
      <c r="EE63">
        <v>3</v>
      </c>
      <c r="EF63" t="s">
        <v>331</v>
      </c>
      <c r="EG63">
        <v>100</v>
      </c>
      <c r="EH63">
        <v>100</v>
      </c>
      <c r="EI63">
        <v>2.15</v>
      </c>
      <c r="EJ63">
        <v>0.2939</v>
      </c>
      <c r="EK63">
        <v>2.15060000000011</v>
      </c>
      <c r="EL63">
        <v>0</v>
      </c>
      <c r="EM63">
        <v>0</v>
      </c>
      <c r="EN63">
        <v>0</v>
      </c>
      <c r="EO63">
        <v>0.293925000000002</v>
      </c>
      <c r="EP63">
        <v>0</v>
      </c>
      <c r="EQ63">
        <v>0</v>
      </c>
      <c r="ER63">
        <v>0</v>
      </c>
      <c r="ES63">
        <v>-1</v>
      </c>
      <c r="ET63">
        <v>-1</v>
      </c>
      <c r="EU63">
        <v>-1</v>
      </c>
      <c r="EV63">
        <v>-1</v>
      </c>
      <c r="EW63">
        <v>6</v>
      </c>
      <c r="EX63">
        <v>5.9</v>
      </c>
      <c r="EY63">
        <v>2</v>
      </c>
      <c r="EZ63">
        <v>481</v>
      </c>
      <c r="FA63">
        <v>561.625</v>
      </c>
      <c r="FB63">
        <v>34.1611</v>
      </c>
      <c r="FC63">
        <v>31.7105</v>
      </c>
      <c r="FD63">
        <v>30.0009</v>
      </c>
      <c r="FE63">
        <v>31.2237</v>
      </c>
      <c r="FF63">
        <v>31.2377</v>
      </c>
      <c r="FG63">
        <v>20.9425</v>
      </c>
      <c r="FH63">
        <v>0</v>
      </c>
      <c r="FI63">
        <v>100</v>
      </c>
      <c r="FJ63">
        <v>-999.9</v>
      </c>
      <c r="FK63">
        <v>400</v>
      </c>
      <c r="FL63">
        <v>31.5026</v>
      </c>
      <c r="FM63">
        <v>101.405</v>
      </c>
      <c r="FN63">
        <v>100.625</v>
      </c>
    </row>
    <row r="64" spans="1:170">
      <c r="A64">
        <v>48</v>
      </c>
      <c r="B64">
        <v>1607462252</v>
      </c>
      <c r="C64">
        <v>8807.90000009537</v>
      </c>
      <c r="D64" t="s">
        <v>533</v>
      </c>
      <c r="E64" t="s">
        <v>534</v>
      </c>
      <c r="F64" t="s">
        <v>535</v>
      </c>
      <c r="G64" t="s">
        <v>345</v>
      </c>
      <c r="H64">
        <v>1607462244.25</v>
      </c>
      <c r="I64">
        <f>BW64*AG64*(BS64-BT64)/(100*BL64*(1000-AG64*BS64))</f>
        <v>0</v>
      </c>
      <c r="J64">
        <f>BW64*AG64*(BR64-BQ64*(1000-AG64*BT64)/(1000-AG64*BS64))/(100*BL64)</f>
        <v>0</v>
      </c>
      <c r="K64">
        <f>BQ64 - IF(AG64&gt;1, J64*BL64*100.0/(AI64*CE64), 0)</f>
        <v>0</v>
      </c>
      <c r="L64">
        <f>((R64-I64/2)*K64-J64)/(R64+I64/2)</f>
        <v>0</v>
      </c>
      <c r="M64">
        <f>L64*(BX64+BY64)/1000.0</f>
        <v>0</v>
      </c>
      <c r="N64">
        <f>(BQ64 - IF(AG64&gt;1, J64*BL64*100.0/(AI64*CE64), 0))*(BX64+BY64)/1000.0</f>
        <v>0</v>
      </c>
      <c r="O64">
        <f>2.0/((1/Q64-1/P64)+SIGN(Q64)*SQRT((1/Q64-1/P64)*(1/Q64-1/P64) + 4*BM64/((BM64+1)*(BM64+1))*(2*1/Q64*1/P64-1/P64*1/P64)))</f>
        <v>0</v>
      </c>
      <c r="P64">
        <f>IF(LEFT(BN64,1)&lt;&gt;"0",IF(LEFT(BN64,1)="1",3.0,BO64),$D$5+$E$5*(CE64*BX64/($K$5*1000))+$F$5*(CE64*BX64/($K$5*1000))*MAX(MIN(BL64,$J$5),$I$5)*MAX(MIN(BL64,$J$5),$I$5)+$G$5*MAX(MIN(BL64,$J$5),$I$5)*(CE64*BX64/($K$5*1000))+$H$5*(CE64*BX64/($K$5*1000))*(CE64*BX64/($K$5*1000)))</f>
        <v>0</v>
      </c>
      <c r="Q64">
        <f>I64*(1000-(1000*0.61365*exp(17.502*U64/(240.97+U64))/(BX64+BY64)+BS64)/2)/(1000*0.61365*exp(17.502*U64/(240.97+U64))/(BX64+BY64)-BS64)</f>
        <v>0</v>
      </c>
      <c r="R64">
        <f>1/((BM64+1)/(O64/1.6)+1/(P64/1.37)) + BM64/((BM64+1)/(O64/1.6) + BM64/(P64/1.37))</f>
        <v>0</v>
      </c>
      <c r="S64">
        <f>(BI64*BK64)</f>
        <v>0</v>
      </c>
      <c r="T64">
        <f>(BZ64+(S64+2*0.95*5.67E-8*(((BZ64+$B$7)+273)^4-(BZ64+273)^4)-44100*I64)/(1.84*29.3*P64+8*0.95*5.67E-8*(BZ64+273)^3))</f>
        <v>0</v>
      </c>
      <c r="U64">
        <f>($C$7*CA64+$D$7*CB64+$E$7*T64)</f>
        <v>0</v>
      </c>
      <c r="V64">
        <f>0.61365*exp(17.502*U64/(240.97+U64))</f>
        <v>0</v>
      </c>
      <c r="W64">
        <f>(X64/Y64*100)</f>
        <v>0</v>
      </c>
      <c r="X64">
        <f>BS64*(BX64+BY64)/1000</f>
        <v>0</v>
      </c>
      <c r="Y64">
        <f>0.61365*exp(17.502*BZ64/(240.97+BZ64))</f>
        <v>0</v>
      </c>
      <c r="Z64">
        <f>(V64-BS64*(BX64+BY64)/1000)</f>
        <v>0</v>
      </c>
      <c r="AA64">
        <f>(-I64*44100)</f>
        <v>0</v>
      </c>
      <c r="AB64">
        <f>2*29.3*P64*0.92*(BZ64-U64)</f>
        <v>0</v>
      </c>
      <c r="AC64">
        <f>2*0.95*5.67E-8*(((BZ64+$B$7)+273)^4-(U64+273)^4)</f>
        <v>0</v>
      </c>
      <c r="AD64">
        <f>S64+AC64+AA64+AB64</f>
        <v>0</v>
      </c>
      <c r="AE64">
        <v>42</v>
      </c>
      <c r="AF64">
        <v>8</v>
      </c>
      <c r="AG64">
        <f>IF(AE64*$H$13&gt;=AI64,1.0,(AI64/(AI64-AE64*$H$13)))</f>
        <v>0</v>
      </c>
      <c r="AH64">
        <f>(AG64-1)*100</f>
        <v>0</v>
      </c>
      <c r="AI64">
        <f>MAX(0,($B$13+$C$13*CE64)/(1+$D$13*CE64)*BX64/(BZ64+273)*$E$13)</f>
        <v>0</v>
      </c>
      <c r="AJ64" t="s">
        <v>288</v>
      </c>
      <c r="AK64">
        <v>715.476923076923</v>
      </c>
      <c r="AL64">
        <v>3262.08</v>
      </c>
      <c r="AM64">
        <f>AL64-AK64</f>
        <v>0</v>
      </c>
      <c r="AN64">
        <f>AM64/AL64</f>
        <v>0</v>
      </c>
      <c r="AO64">
        <v>-0.577747479816223</v>
      </c>
      <c r="AP64" t="s">
        <v>536</v>
      </c>
      <c r="AQ64">
        <v>1353.24461538462</v>
      </c>
      <c r="AR64">
        <v>1594.75</v>
      </c>
      <c r="AS64">
        <f>1-AQ64/AR64</f>
        <v>0</v>
      </c>
      <c r="AT64">
        <v>0.5</v>
      </c>
      <c r="AU64">
        <f>BI64</f>
        <v>0</v>
      </c>
      <c r="AV64">
        <f>J64</f>
        <v>0</v>
      </c>
      <c r="AW64">
        <f>AS64*AT64*AU64</f>
        <v>0</v>
      </c>
      <c r="AX64">
        <f>BC64/AR64</f>
        <v>0</v>
      </c>
      <c r="AY64">
        <f>(AV64-AO64)/AU64</f>
        <v>0</v>
      </c>
      <c r="AZ64">
        <f>(AL64-AR64)/AR64</f>
        <v>0</v>
      </c>
      <c r="BA64" t="s">
        <v>537</v>
      </c>
      <c r="BB64">
        <v>793.99</v>
      </c>
      <c r="BC64">
        <f>AR64-BB64</f>
        <v>0</v>
      </c>
      <c r="BD64">
        <f>(AR64-AQ64)/(AR64-BB64)</f>
        <v>0</v>
      </c>
      <c r="BE64">
        <f>(AL64-AR64)/(AL64-BB64)</f>
        <v>0</v>
      </c>
      <c r="BF64">
        <f>(AR64-AQ64)/(AR64-AK64)</f>
        <v>0</v>
      </c>
      <c r="BG64">
        <f>(AL64-AR64)/(AL64-AK64)</f>
        <v>0</v>
      </c>
      <c r="BH64">
        <f>$B$11*CF64+$C$11*CG64+$F$11*CH64*(1-CK64)</f>
        <v>0</v>
      </c>
      <c r="BI64">
        <f>BH64*BJ64</f>
        <v>0</v>
      </c>
      <c r="BJ64">
        <f>($B$11*$D$9+$C$11*$D$9+$F$11*((CU64+CM64)/MAX(CU64+CM64+CV64, 0.1)*$I$9+CV64/MAX(CU64+CM64+CV64, 0.1)*$J$9))/($B$11+$C$11+$F$11)</f>
        <v>0</v>
      </c>
      <c r="BK64">
        <f>($B$11*$K$9+$C$11*$K$9+$F$11*((CU64+CM64)/MAX(CU64+CM64+CV64, 0.1)*$P$9+CV64/MAX(CU64+CM64+CV64, 0.1)*$Q$9))/($B$11+$C$11+$F$11)</f>
        <v>0</v>
      </c>
      <c r="BL64">
        <v>6</v>
      </c>
      <c r="BM64">
        <v>0.5</v>
      </c>
      <c r="BN64" t="s">
        <v>291</v>
      </c>
      <c r="BO64">
        <v>2</v>
      </c>
      <c r="BP64">
        <v>1607462244.25</v>
      </c>
      <c r="BQ64">
        <v>392.8687</v>
      </c>
      <c r="BR64">
        <v>400.007</v>
      </c>
      <c r="BS64">
        <v>28.0086433333333</v>
      </c>
      <c r="BT64">
        <v>26.67916</v>
      </c>
      <c r="BU64">
        <v>390.718066666667</v>
      </c>
      <c r="BV64">
        <v>27.71472</v>
      </c>
      <c r="BW64">
        <v>500.010866666667</v>
      </c>
      <c r="BX64">
        <v>101.8702</v>
      </c>
      <c r="BY64">
        <v>0.100105376666667</v>
      </c>
      <c r="BZ64">
        <v>35.72837</v>
      </c>
      <c r="CA64">
        <v>35.11531</v>
      </c>
      <c r="CB64">
        <v>999.9</v>
      </c>
      <c r="CC64">
        <v>0</v>
      </c>
      <c r="CD64">
        <v>0</v>
      </c>
      <c r="CE64">
        <v>9983.47433333333</v>
      </c>
      <c r="CF64">
        <v>0</v>
      </c>
      <c r="CG64">
        <v>162.265</v>
      </c>
      <c r="CH64">
        <v>1399.97066666667</v>
      </c>
      <c r="CI64">
        <v>0.899994333333333</v>
      </c>
      <c r="CJ64">
        <v>0.100005686666667</v>
      </c>
      <c r="CK64">
        <v>0</v>
      </c>
      <c r="CL64">
        <v>1357.37133333333</v>
      </c>
      <c r="CM64">
        <v>4.99938</v>
      </c>
      <c r="CN64">
        <v>19320.6266666667</v>
      </c>
      <c r="CO64">
        <v>11164.0866666667</v>
      </c>
      <c r="CP64">
        <v>49.8832666666667</v>
      </c>
      <c r="CQ64">
        <v>51.604</v>
      </c>
      <c r="CR64">
        <v>50.5372666666667</v>
      </c>
      <c r="CS64">
        <v>51.8246</v>
      </c>
      <c r="CT64">
        <v>52</v>
      </c>
      <c r="CU64">
        <v>1255.466</v>
      </c>
      <c r="CV64">
        <v>139.505666666667</v>
      </c>
      <c r="CW64">
        <v>0</v>
      </c>
      <c r="CX64">
        <v>148.900000095367</v>
      </c>
      <c r="CY64">
        <v>0</v>
      </c>
      <c r="CZ64">
        <v>1353.24461538462</v>
      </c>
      <c r="DA64">
        <v>-631.207521782499</v>
      </c>
      <c r="DB64">
        <v>-8894.4820572662</v>
      </c>
      <c r="DC64">
        <v>19262.5307692308</v>
      </c>
      <c r="DD64">
        <v>15</v>
      </c>
      <c r="DE64">
        <v>1607461746.1</v>
      </c>
      <c r="DF64" t="s">
        <v>528</v>
      </c>
      <c r="DG64">
        <v>1607461745.1</v>
      </c>
      <c r="DH64">
        <v>1607461746.1</v>
      </c>
      <c r="DI64">
        <v>20</v>
      </c>
      <c r="DJ64">
        <v>0.037</v>
      </c>
      <c r="DK64">
        <v>-0.006</v>
      </c>
      <c r="DL64">
        <v>2.151</v>
      </c>
      <c r="DM64">
        <v>0.294</v>
      </c>
      <c r="DN64">
        <v>400</v>
      </c>
      <c r="DO64">
        <v>27</v>
      </c>
      <c r="DP64">
        <v>0.06</v>
      </c>
      <c r="DQ64">
        <v>0.04</v>
      </c>
      <c r="DR64">
        <v>5.50715604226146</v>
      </c>
      <c r="DS64">
        <v>-0.362737068929908</v>
      </c>
      <c r="DT64">
        <v>0.0294168587738802</v>
      </c>
      <c r="DU64">
        <v>1</v>
      </c>
      <c r="DV64">
        <v>-7.13982903225806</v>
      </c>
      <c r="DW64">
        <v>0.229165161290342</v>
      </c>
      <c r="DX64">
        <v>0.0224999196206219</v>
      </c>
      <c r="DY64">
        <v>0</v>
      </c>
      <c r="DZ64">
        <v>1.32707612903226</v>
      </c>
      <c r="EA64">
        <v>0.521589677419351</v>
      </c>
      <c r="EB64">
        <v>0.0389842767045497</v>
      </c>
      <c r="EC64">
        <v>0</v>
      </c>
      <c r="ED64">
        <v>1</v>
      </c>
      <c r="EE64">
        <v>3</v>
      </c>
      <c r="EF64" t="s">
        <v>331</v>
      </c>
      <c r="EG64">
        <v>100</v>
      </c>
      <c r="EH64">
        <v>100</v>
      </c>
      <c r="EI64">
        <v>2.151</v>
      </c>
      <c r="EJ64">
        <v>0.2939</v>
      </c>
      <c r="EK64">
        <v>2.15060000000011</v>
      </c>
      <c r="EL64">
        <v>0</v>
      </c>
      <c r="EM64">
        <v>0</v>
      </c>
      <c r="EN64">
        <v>0</v>
      </c>
      <c r="EO64">
        <v>0.293925000000002</v>
      </c>
      <c r="EP64">
        <v>0</v>
      </c>
      <c r="EQ64">
        <v>0</v>
      </c>
      <c r="ER64">
        <v>0</v>
      </c>
      <c r="ES64">
        <v>-1</v>
      </c>
      <c r="ET64">
        <v>-1</v>
      </c>
      <c r="EU64">
        <v>-1</v>
      </c>
      <c r="EV64">
        <v>-1</v>
      </c>
      <c r="EW64">
        <v>8.4</v>
      </c>
      <c r="EX64">
        <v>8.4</v>
      </c>
      <c r="EY64">
        <v>2</v>
      </c>
      <c r="EZ64">
        <v>435.63</v>
      </c>
      <c r="FA64">
        <v>560.917</v>
      </c>
      <c r="FB64">
        <v>34.3598</v>
      </c>
      <c r="FC64">
        <v>32.0157</v>
      </c>
      <c r="FD64">
        <v>30.0007</v>
      </c>
      <c r="FE64">
        <v>31.533</v>
      </c>
      <c r="FF64">
        <v>31.5437</v>
      </c>
      <c r="FG64">
        <v>20.9381</v>
      </c>
      <c r="FH64">
        <v>0</v>
      </c>
      <c r="FI64">
        <v>100</v>
      </c>
      <c r="FJ64">
        <v>-999.9</v>
      </c>
      <c r="FK64">
        <v>400</v>
      </c>
      <c r="FL64">
        <v>30.1437</v>
      </c>
      <c r="FM64">
        <v>101.367</v>
      </c>
      <c r="FN64">
        <v>100.582</v>
      </c>
    </row>
    <row r="65" spans="1:170">
      <c r="A65">
        <v>49</v>
      </c>
      <c r="B65">
        <v>1607462481.5</v>
      </c>
      <c r="C65">
        <v>9037.40000009537</v>
      </c>
      <c r="D65" t="s">
        <v>538</v>
      </c>
      <c r="E65" t="s">
        <v>539</v>
      </c>
      <c r="F65" t="s">
        <v>535</v>
      </c>
      <c r="G65" t="s">
        <v>345</v>
      </c>
      <c r="H65">
        <v>1607462473.5</v>
      </c>
      <c r="I65">
        <f>BW65*AG65*(BS65-BT65)/(100*BL65*(1000-AG65*BS65))</f>
        <v>0</v>
      </c>
      <c r="J65">
        <f>BW65*AG65*(BR65-BQ65*(1000-AG65*BT65)/(1000-AG65*BS65))/(100*BL65)</f>
        <v>0</v>
      </c>
      <c r="K65">
        <f>BQ65 - IF(AG65&gt;1, J65*BL65*100.0/(AI65*CE65), 0)</f>
        <v>0</v>
      </c>
      <c r="L65">
        <f>((R65-I65/2)*K65-J65)/(R65+I65/2)</f>
        <v>0</v>
      </c>
      <c r="M65">
        <f>L65*(BX65+BY65)/1000.0</f>
        <v>0</v>
      </c>
      <c r="N65">
        <f>(BQ65 - IF(AG65&gt;1, J65*BL65*100.0/(AI65*CE65), 0))*(BX65+BY65)/1000.0</f>
        <v>0</v>
      </c>
      <c r="O65">
        <f>2.0/((1/Q65-1/P65)+SIGN(Q65)*SQRT((1/Q65-1/P65)*(1/Q65-1/P65) + 4*BM65/((BM65+1)*(BM65+1))*(2*1/Q65*1/P65-1/P65*1/P65)))</f>
        <v>0</v>
      </c>
      <c r="P65">
        <f>IF(LEFT(BN65,1)&lt;&gt;"0",IF(LEFT(BN65,1)="1",3.0,BO65),$D$5+$E$5*(CE65*BX65/($K$5*1000))+$F$5*(CE65*BX65/($K$5*1000))*MAX(MIN(BL65,$J$5),$I$5)*MAX(MIN(BL65,$J$5),$I$5)+$G$5*MAX(MIN(BL65,$J$5),$I$5)*(CE65*BX65/($K$5*1000))+$H$5*(CE65*BX65/($K$5*1000))*(CE65*BX65/($K$5*1000)))</f>
        <v>0</v>
      </c>
      <c r="Q65">
        <f>I65*(1000-(1000*0.61365*exp(17.502*U65/(240.97+U65))/(BX65+BY65)+BS65)/2)/(1000*0.61365*exp(17.502*U65/(240.97+U65))/(BX65+BY65)-BS65)</f>
        <v>0</v>
      </c>
      <c r="R65">
        <f>1/((BM65+1)/(O65/1.6)+1/(P65/1.37)) + BM65/((BM65+1)/(O65/1.6) + BM65/(P65/1.37))</f>
        <v>0</v>
      </c>
      <c r="S65">
        <f>(BI65*BK65)</f>
        <v>0</v>
      </c>
      <c r="T65">
        <f>(BZ65+(S65+2*0.95*5.67E-8*(((BZ65+$B$7)+273)^4-(BZ65+273)^4)-44100*I65)/(1.84*29.3*P65+8*0.95*5.67E-8*(BZ65+273)^3))</f>
        <v>0</v>
      </c>
      <c r="U65">
        <f>($C$7*CA65+$D$7*CB65+$E$7*T65)</f>
        <v>0</v>
      </c>
      <c r="V65">
        <f>0.61365*exp(17.502*U65/(240.97+U65))</f>
        <v>0</v>
      </c>
      <c r="W65">
        <f>(X65/Y65*100)</f>
        <v>0</v>
      </c>
      <c r="X65">
        <f>BS65*(BX65+BY65)/1000</f>
        <v>0</v>
      </c>
      <c r="Y65">
        <f>0.61365*exp(17.502*BZ65/(240.97+BZ65))</f>
        <v>0</v>
      </c>
      <c r="Z65">
        <f>(V65-BS65*(BX65+BY65)/1000)</f>
        <v>0</v>
      </c>
      <c r="AA65">
        <f>(-I65*44100)</f>
        <v>0</v>
      </c>
      <c r="AB65">
        <f>2*29.3*P65*0.92*(BZ65-U65)</f>
        <v>0</v>
      </c>
      <c r="AC65">
        <f>2*0.95*5.67E-8*(((BZ65+$B$7)+273)^4-(U65+273)^4)</f>
        <v>0</v>
      </c>
      <c r="AD65">
        <f>S65+AC65+AA65+AB65</f>
        <v>0</v>
      </c>
      <c r="AE65">
        <v>40</v>
      </c>
      <c r="AF65">
        <v>8</v>
      </c>
      <c r="AG65">
        <f>IF(AE65*$H$13&gt;=AI65,1.0,(AI65/(AI65-AE65*$H$13)))</f>
        <v>0</v>
      </c>
      <c r="AH65">
        <f>(AG65-1)*100</f>
        <v>0</v>
      </c>
      <c r="AI65">
        <f>MAX(0,($B$13+$C$13*CE65)/(1+$D$13*CE65)*BX65/(BZ65+273)*$E$13)</f>
        <v>0</v>
      </c>
      <c r="AJ65" t="s">
        <v>288</v>
      </c>
      <c r="AK65">
        <v>715.476923076923</v>
      </c>
      <c r="AL65">
        <v>3262.08</v>
      </c>
      <c r="AM65">
        <f>AL65-AK65</f>
        <v>0</v>
      </c>
      <c r="AN65">
        <f>AM65/AL65</f>
        <v>0</v>
      </c>
      <c r="AO65">
        <v>-0.577747479816223</v>
      </c>
      <c r="AP65" t="s">
        <v>540</v>
      </c>
      <c r="AQ65">
        <v>1026.6088</v>
      </c>
      <c r="AR65">
        <v>1239.16</v>
      </c>
      <c r="AS65">
        <f>1-AQ65/AR65</f>
        <v>0</v>
      </c>
      <c r="AT65">
        <v>0.5</v>
      </c>
      <c r="AU65">
        <f>BI65</f>
        <v>0</v>
      </c>
      <c r="AV65">
        <f>J65</f>
        <v>0</v>
      </c>
      <c r="AW65">
        <f>AS65*AT65*AU65</f>
        <v>0</v>
      </c>
      <c r="AX65">
        <f>BC65/AR65</f>
        <v>0</v>
      </c>
      <c r="AY65">
        <f>(AV65-AO65)/AU65</f>
        <v>0</v>
      </c>
      <c r="AZ65">
        <f>(AL65-AR65)/AR65</f>
        <v>0</v>
      </c>
      <c r="BA65" t="s">
        <v>541</v>
      </c>
      <c r="BB65">
        <v>658.01</v>
      </c>
      <c r="BC65">
        <f>AR65-BB65</f>
        <v>0</v>
      </c>
      <c r="BD65">
        <f>(AR65-AQ65)/(AR65-BB65)</f>
        <v>0</v>
      </c>
      <c r="BE65">
        <f>(AL65-AR65)/(AL65-BB65)</f>
        <v>0</v>
      </c>
      <c r="BF65">
        <f>(AR65-AQ65)/(AR65-AK65)</f>
        <v>0</v>
      </c>
      <c r="BG65">
        <f>(AL65-AR65)/(AL65-AK65)</f>
        <v>0</v>
      </c>
      <c r="BH65">
        <f>$B$11*CF65+$C$11*CG65+$F$11*CH65*(1-CK65)</f>
        <v>0</v>
      </c>
      <c r="BI65">
        <f>BH65*BJ65</f>
        <v>0</v>
      </c>
      <c r="BJ65">
        <f>($B$11*$D$9+$C$11*$D$9+$F$11*((CU65+CM65)/MAX(CU65+CM65+CV65, 0.1)*$I$9+CV65/MAX(CU65+CM65+CV65, 0.1)*$J$9))/($B$11+$C$11+$F$11)</f>
        <v>0</v>
      </c>
      <c r="BK65">
        <f>($B$11*$K$9+$C$11*$K$9+$F$11*((CU65+CM65)/MAX(CU65+CM65+CV65, 0.1)*$P$9+CV65/MAX(CU65+CM65+CV65, 0.1)*$Q$9))/($B$11+$C$11+$F$11)</f>
        <v>0</v>
      </c>
      <c r="BL65">
        <v>6</v>
      </c>
      <c r="BM65">
        <v>0.5</v>
      </c>
      <c r="BN65" t="s">
        <v>291</v>
      </c>
      <c r="BO65">
        <v>2</v>
      </c>
      <c r="BP65">
        <v>1607462473.5</v>
      </c>
      <c r="BQ65">
        <v>394.281096774194</v>
      </c>
      <c r="BR65">
        <v>400.002064516129</v>
      </c>
      <c r="BS65">
        <v>27.4834322580645</v>
      </c>
      <c r="BT65">
        <v>26.4908516129032</v>
      </c>
      <c r="BU65">
        <v>392.175096774194</v>
      </c>
      <c r="BV65">
        <v>27.2224322580645</v>
      </c>
      <c r="BW65">
        <v>500.012548387097</v>
      </c>
      <c r="BX65">
        <v>101.865935483871</v>
      </c>
      <c r="BY65">
        <v>0.0999841032258064</v>
      </c>
      <c r="BZ65">
        <v>35.6346322580645</v>
      </c>
      <c r="CA65">
        <v>35.8678677419355</v>
      </c>
      <c r="CB65">
        <v>999.9</v>
      </c>
      <c r="CC65">
        <v>0</v>
      </c>
      <c r="CD65">
        <v>0</v>
      </c>
      <c r="CE65">
        <v>10000.6632258064</v>
      </c>
      <c r="CF65">
        <v>0</v>
      </c>
      <c r="CG65">
        <v>617.023516129032</v>
      </c>
      <c r="CH65">
        <v>1399.99225806452</v>
      </c>
      <c r="CI65">
        <v>0.899997774193548</v>
      </c>
      <c r="CJ65">
        <v>0.100002074193548</v>
      </c>
      <c r="CK65">
        <v>0</v>
      </c>
      <c r="CL65">
        <v>1029.14612903226</v>
      </c>
      <c r="CM65">
        <v>4.99938</v>
      </c>
      <c r="CN65">
        <v>14659.2838709677</v>
      </c>
      <c r="CO65">
        <v>11164.2741935484</v>
      </c>
      <c r="CP65">
        <v>47.6933548387097</v>
      </c>
      <c r="CQ65">
        <v>49.2940967741935</v>
      </c>
      <c r="CR65">
        <v>48.2820322580645</v>
      </c>
      <c r="CS65">
        <v>49.2052903225806</v>
      </c>
      <c r="CT65">
        <v>49.8344193548387</v>
      </c>
      <c r="CU65">
        <v>1255.49290322581</v>
      </c>
      <c r="CV65">
        <v>139.5</v>
      </c>
      <c r="CW65">
        <v>0</v>
      </c>
      <c r="CX65">
        <v>228.5</v>
      </c>
      <c r="CY65">
        <v>0</v>
      </c>
      <c r="CZ65">
        <v>1026.6088</v>
      </c>
      <c r="DA65">
        <v>-220.821538130559</v>
      </c>
      <c r="DB65">
        <v>-3145.26922594067</v>
      </c>
      <c r="DC65">
        <v>14623.328</v>
      </c>
      <c r="DD65">
        <v>15</v>
      </c>
      <c r="DE65">
        <v>1607462499.5</v>
      </c>
      <c r="DF65" t="s">
        <v>542</v>
      </c>
      <c r="DG65">
        <v>1607462499.5</v>
      </c>
      <c r="DH65">
        <v>1607462499.5</v>
      </c>
      <c r="DI65">
        <v>21</v>
      </c>
      <c r="DJ65">
        <v>-0.045</v>
      </c>
      <c r="DK65">
        <v>-0.033</v>
      </c>
      <c r="DL65">
        <v>2.106</v>
      </c>
      <c r="DM65">
        <v>0.261</v>
      </c>
      <c r="DN65">
        <v>400</v>
      </c>
      <c r="DO65">
        <v>26</v>
      </c>
      <c r="DP65">
        <v>0.58</v>
      </c>
      <c r="DQ65">
        <v>0.04</v>
      </c>
      <c r="DR65">
        <v>4.3931850656782</v>
      </c>
      <c r="DS65">
        <v>-0.34405542373482</v>
      </c>
      <c r="DT65">
        <v>0.0387003467995235</v>
      </c>
      <c r="DU65">
        <v>1</v>
      </c>
      <c r="DV65">
        <v>-5.68134225806452</v>
      </c>
      <c r="DW65">
        <v>0.304838709677419</v>
      </c>
      <c r="DX65">
        <v>0.0391534236718033</v>
      </c>
      <c r="DY65">
        <v>0</v>
      </c>
      <c r="DZ65">
        <v>1.02443129032258</v>
      </c>
      <c r="EA65">
        <v>0.119526774193546</v>
      </c>
      <c r="EB65">
        <v>0.00908033029878689</v>
      </c>
      <c r="EC65">
        <v>1</v>
      </c>
      <c r="ED65">
        <v>2</v>
      </c>
      <c r="EE65">
        <v>3</v>
      </c>
      <c r="EF65" t="s">
        <v>293</v>
      </c>
      <c r="EG65">
        <v>100</v>
      </c>
      <c r="EH65">
        <v>100</v>
      </c>
      <c r="EI65">
        <v>2.106</v>
      </c>
      <c r="EJ65">
        <v>0.261</v>
      </c>
      <c r="EK65">
        <v>2.15060000000011</v>
      </c>
      <c r="EL65">
        <v>0</v>
      </c>
      <c r="EM65">
        <v>0</v>
      </c>
      <c r="EN65">
        <v>0</v>
      </c>
      <c r="EO65">
        <v>0.293925000000002</v>
      </c>
      <c r="EP65">
        <v>0</v>
      </c>
      <c r="EQ65">
        <v>0</v>
      </c>
      <c r="ER65">
        <v>0</v>
      </c>
      <c r="ES65">
        <v>-1</v>
      </c>
      <c r="ET65">
        <v>-1</v>
      </c>
      <c r="EU65">
        <v>-1</v>
      </c>
      <c r="EV65">
        <v>-1</v>
      </c>
      <c r="EW65">
        <v>12.3</v>
      </c>
      <c r="EX65">
        <v>12.3</v>
      </c>
      <c r="EY65">
        <v>2</v>
      </c>
      <c r="EZ65">
        <v>437.279</v>
      </c>
      <c r="FA65">
        <v>562.12</v>
      </c>
      <c r="FB65">
        <v>34.3953</v>
      </c>
      <c r="FC65">
        <v>32.0771</v>
      </c>
      <c r="FD65">
        <v>30</v>
      </c>
      <c r="FE65">
        <v>31.6759</v>
      </c>
      <c r="FF65">
        <v>31.6899</v>
      </c>
      <c r="FG65">
        <v>20.9311</v>
      </c>
      <c r="FH65">
        <v>0</v>
      </c>
      <c r="FI65">
        <v>100</v>
      </c>
      <c r="FJ65">
        <v>-999.9</v>
      </c>
      <c r="FK65">
        <v>400</v>
      </c>
      <c r="FL65">
        <v>28.0309</v>
      </c>
      <c r="FM65">
        <v>101.379</v>
      </c>
      <c r="FN65">
        <v>100.593</v>
      </c>
    </row>
    <row r="66" spans="1:170">
      <c r="A66">
        <v>50</v>
      </c>
      <c r="B66">
        <v>1607462701.5</v>
      </c>
      <c r="C66">
        <v>9257.40000009537</v>
      </c>
      <c r="D66" t="s">
        <v>543</v>
      </c>
      <c r="E66" t="s">
        <v>544</v>
      </c>
      <c r="F66" t="s">
        <v>545</v>
      </c>
      <c r="G66" t="s">
        <v>301</v>
      </c>
      <c r="H66">
        <v>1607462693.5</v>
      </c>
      <c r="I66">
        <f>BW66*AG66*(BS66-BT66)/(100*BL66*(1000-AG66*BS66))</f>
        <v>0</v>
      </c>
      <c r="J66">
        <f>BW66*AG66*(BR66-BQ66*(1000-AG66*BT66)/(1000-AG66*BS66))/(100*BL66)</f>
        <v>0</v>
      </c>
      <c r="K66">
        <f>BQ66 - IF(AG66&gt;1, J66*BL66*100.0/(AI66*CE66), 0)</f>
        <v>0</v>
      </c>
      <c r="L66">
        <f>((R66-I66/2)*K66-J66)/(R66+I66/2)</f>
        <v>0</v>
      </c>
      <c r="M66">
        <f>L66*(BX66+BY66)/1000.0</f>
        <v>0</v>
      </c>
      <c r="N66">
        <f>(BQ66 - IF(AG66&gt;1, J66*BL66*100.0/(AI66*CE66), 0))*(BX66+BY66)/1000.0</f>
        <v>0</v>
      </c>
      <c r="O66">
        <f>2.0/((1/Q66-1/P66)+SIGN(Q66)*SQRT((1/Q66-1/P66)*(1/Q66-1/P66) + 4*BM66/((BM66+1)*(BM66+1))*(2*1/Q66*1/P66-1/P66*1/P66)))</f>
        <v>0</v>
      </c>
      <c r="P66">
        <f>IF(LEFT(BN66,1)&lt;&gt;"0",IF(LEFT(BN66,1)="1",3.0,BO66),$D$5+$E$5*(CE66*BX66/($K$5*1000))+$F$5*(CE66*BX66/($K$5*1000))*MAX(MIN(BL66,$J$5),$I$5)*MAX(MIN(BL66,$J$5),$I$5)+$G$5*MAX(MIN(BL66,$J$5),$I$5)*(CE66*BX66/($K$5*1000))+$H$5*(CE66*BX66/($K$5*1000))*(CE66*BX66/($K$5*1000)))</f>
        <v>0</v>
      </c>
      <c r="Q66">
        <f>I66*(1000-(1000*0.61365*exp(17.502*U66/(240.97+U66))/(BX66+BY66)+BS66)/2)/(1000*0.61365*exp(17.502*U66/(240.97+U66))/(BX66+BY66)-BS66)</f>
        <v>0</v>
      </c>
      <c r="R66">
        <f>1/((BM66+1)/(O66/1.6)+1/(P66/1.37)) + BM66/((BM66+1)/(O66/1.6) + BM66/(P66/1.37))</f>
        <v>0</v>
      </c>
      <c r="S66">
        <f>(BI66*BK66)</f>
        <v>0</v>
      </c>
      <c r="T66">
        <f>(BZ66+(S66+2*0.95*5.67E-8*(((BZ66+$B$7)+273)^4-(BZ66+273)^4)-44100*I66)/(1.84*29.3*P66+8*0.95*5.67E-8*(BZ66+273)^3))</f>
        <v>0</v>
      </c>
      <c r="U66">
        <f>($C$7*CA66+$D$7*CB66+$E$7*T66)</f>
        <v>0</v>
      </c>
      <c r="V66">
        <f>0.61365*exp(17.502*U66/(240.97+U66))</f>
        <v>0</v>
      </c>
      <c r="W66">
        <f>(X66/Y66*100)</f>
        <v>0</v>
      </c>
      <c r="X66">
        <f>BS66*(BX66+BY66)/1000</f>
        <v>0</v>
      </c>
      <c r="Y66">
        <f>0.61365*exp(17.502*BZ66/(240.97+BZ66))</f>
        <v>0</v>
      </c>
      <c r="Z66">
        <f>(V66-BS66*(BX66+BY66)/1000)</f>
        <v>0</v>
      </c>
      <c r="AA66">
        <f>(-I66*44100)</f>
        <v>0</v>
      </c>
      <c r="AB66">
        <f>2*29.3*P66*0.92*(BZ66-U66)</f>
        <v>0</v>
      </c>
      <c r="AC66">
        <f>2*0.95*5.67E-8*(((BZ66+$B$7)+273)^4-(U66+273)^4)</f>
        <v>0</v>
      </c>
      <c r="AD66">
        <f>S66+AC66+AA66+AB66</f>
        <v>0</v>
      </c>
      <c r="AE66">
        <v>0</v>
      </c>
      <c r="AF66">
        <v>0</v>
      </c>
      <c r="AG66">
        <f>IF(AE66*$H$13&gt;=AI66,1.0,(AI66/(AI66-AE66*$H$13)))</f>
        <v>0</v>
      </c>
      <c r="AH66">
        <f>(AG66-1)*100</f>
        <v>0</v>
      </c>
      <c r="AI66">
        <f>MAX(0,($B$13+$C$13*CE66)/(1+$D$13*CE66)*BX66/(BZ66+273)*$E$13)</f>
        <v>0</v>
      </c>
      <c r="AJ66" t="s">
        <v>288</v>
      </c>
      <c r="AK66">
        <v>715.476923076923</v>
      </c>
      <c r="AL66">
        <v>3262.08</v>
      </c>
      <c r="AM66">
        <f>AL66-AK66</f>
        <v>0</v>
      </c>
      <c r="AN66">
        <f>AM66/AL66</f>
        <v>0</v>
      </c>
      <c r="AO66">
        <v>-0.577747479816223</v>
      </c>
      <c r="AP66" t="s">
        <v>546</v>
      </c>
      <c r="AQ66">
        <v>850.674615384615</v>
      </c>
      <c r="AR66">
        <v>1113.52</v>
      </c>
      <c r="AS66">
        <f>1-AQ66/AR66</f>
        <v>0</v>
      </c>
      <c r="AT66">
        <v>0.5</v>
      </c>
      <c r="AU66">
        <f>BI66</f>
        <v>0</v>
      </c>
      <c r="AV66">
        <f>J66</f>
        <v>0</v>
      </c>
      <c r="AW66">
        <f>AS66*AT66*AU66</f>
        <v>0</v>
      </c>
      <c r="AX66">
        <f>BC66/AR66</f>
        <v>0</v>
      </c>
      <c r="AY66">
        <f>(AV66-AO66)/AU66</f>
        <v>0</v>
      </c>
      <c r="AZ66">
        <f>(AL66-AR66)/AR66</f>
        <v>0</v>
      </c>
      <c r="BA66" t="s">
        <v>547</v>
      </c>
      <c r="BB66">
        <v>581.54</v>
      </c>
      <c r="BC66">
        <f>AR66-BB66</f>
        <v>0</v>
      </c>
      <c r="BD66">
        <f>(AR66-AQ66)/(AR66-BB66)</f>
        <v>0</v>
      </c>
      <c r="BE66">
        <f>(AL66-AR66)/(AL66-BB66)</f>
        <v>0</v>
      </c>
      <c r="BF66">
        <f>(AR66-AQ66)/(AR66-AK66)</f>
        <v>0</v>
      </c>
      <c r="BG66">
        <f>(AL66-AR66)/(AL66-AK66)</f>
        <v>0</v>
      </c>
      <c r="BH66">
        <f>$B$11*CF66+$C$11*CG66+$F$11*CH66*(1-CK66)</f>
        <v>0</v>
      </c>
      <c r="BI66">
        <f>BH66*BJ66</f>
        <v>0</v>
      </c>
      <c r="BJ66">
        <f>($B$11*$D$9+$C$11*$D$9+$F$11*((CU66+CM66)/MAX(CU66+CM66+CV66, 0.1)*$I$9+CV66/MAX(CU66+CM66+CV66, 0.1)*$J$9))/($B$11+$C$11+$F$11)</f>
        <v>0</v>
      </c>
      <c r="BK66">
        <f>($B$11*$K$9+$C$11*$K$9+$F$11*((CU66+CM66)/MAX(CU66+CM66+CV66, 0.1)*$P$9+CV66/MAX(CU66+CM66+CV66, 0.1)*$Q$9))/($B$11+$C$11+$F$11)</f>
        <v>0</v>
      </c>
      <c r="BL66">
        <v>6</v>
      </c>
      <c r="BM66">
        <v>0.5</v>
      </c>
      <c r="BN66" t="s">
        <v>291</v>
      </c>
      <c r="BO66">
        <v>2</v>
      </c>
      <c r="BP66">
        <v>1607462693.5</v>
      </c>
      <c r="BQ66">
        <v>388.512387096774</v>
      </c>
      <c r="BR66">
        <v>399.994935483871</v>
      </c>
      <c r="BS66">
        <v>28.7264161290323</v>
      </c>
      <c r="BT66">
        <v>26.4588161290323</v>
      </c>
      <c r="BU66">
        <v>386.370935483871</v>
      </c>
      <c r="BV66">
        <v>28.4629483870968</v>
      </c>
      <c r="BW66">
        <v>500.006225806452</v>
      </c>
      <c r="BX66">
        <v>101.861967741935</v>
      </c>
      <c r="BY66">
        <v>0.0999349129032258</v>
      </c>
      <c r="BZ66">
        <v>35.4323451612903</v>
      </c>
      <c r="CA66">
        <v>35.222935483871</v>
      </c>
      <c r="CB66">
        <v>999.9</v>
      </c>
      <c r="CC66">
        <v>0</v>
      </c>
      <c r="CD66">
        <v>0</v>
      </c>
      <c r="CE66">
        <v>10012.3151612903</v>
      </c>
      <c r="CF66">
        <v>0</v>
      </c>
      <c r="CG66">
        <v>291.507096774194</v>
      </c>
      <c r="CH66">
        <v>1400.00096774194</v>
      </c>
      <c r="CI66">
        <v>0.900011</v>
      </c>
      <c r="CJ66">
        <v>0.0999889</v>
      </c>
      <c r="CK66">
        <v>0</v>
      </c>
      <c r="CL66">
        <v>851.963161290322</v>
      </c>
      <c r="CM66">
        <v>4.99938</v>
      </c>
      <c r="CN66">
        <v>11978.7</v>
      </c>
      <c r="CO66">
        <v>11164.3709677419</v>
      </c>
      <c r="CP66">
        <v>46.3343870967742</v>
      </c>
      <c r="CQ66">
        <v>48.0139032258064</v>
      </c>
      <c r="CR66">
        <v>46.8767741935484</v>
      </c>
      <c r="CS66">
        <v>48.0762580645161</v>
      </c>
      <c r="CT66">
        <v>48.5945161290322</v>
      </c>
      <c r="CU66">
        <v>1255.51741935484</v>
      </c>
      <c r="CV66">
        <v>139.483548387097</v>
      </c>
      <c r="CW66">
        <v>0</v>
      </c>
      <c r="CX66">
        <v>219.200000047684</v>
      </c>
      <c r="CY66">
        <v>0</v>
      </c>
      <c r="CZ66">
        <v>850.674615384615</v>
      </c>
      <c r="DA66">
        <v>-146.931418616867</v>
      </c>
      <c r="DB66">
        <v>-2056.08204846208</v>
      </c>
      <c r="DC66">
        <v>11960.4153846154</v>
      </c>
      <c r="DD66">
        <v>15</v>
      </c>
      <c r="DE66">
        <v>1607462578</v>
      </c>
      <c r="DF66" t="s">
        <v>548</v>
      </c>
      <c r="DG66">
        <v>1607462578</v>
      </c>
      <c r="DH66">
        <v>1607462566</v>
      </c>
      <c r="DI66">
        <v>22</v>
      </c>
      <c r="DJ66">
        <v>0.035</v>
      </c>
      <c r="DK66">
        <v>0.003</v>
      </c>
      <c r="DL66">
        <v>2.141</v>
      </c>
      <c r="DM66">
        <v>0.263</v>
      </c>
      <c r="DN66">
        <v>400</v>
      </c>
      <c r="DO66">
        <v>26</v>
      </c>
      <c r="DP66">
        <v>0.36</v>
      </c>
      <c r="DQ66">
        <v>0.31</v>
      </c>
      <c r="DR66">
        <v>8.82248629613505</v>
      </c>
      <c r="DS66">
        <v>-0.516674801130863</v>
      </c>
      <c r="DT66">
        <v>0.0411640693395682</v>
      </c>
      <c r="DU66">
        <v>0</v>
      </c>
      <c r="DV66">
        <v>-11.4882806451613</v>
      </c>
      <c r="DW66">
        <v>0.607001612903236</v>
      </c>
      <c r="DX66">
        <v>0.0483471813860009</v>
      </c>
      <c r="DY66">
        <v>0</v>
      </c>
      <c r="DZ66">
        <v>2.26743774193548</v>
      </c>
      <c r="EA66">
        <v>0.0151814516129037</v>
      </c>
      <c r="EB66">
        <v>0.00431350969268491</v>
      </c>
      <c r="EC66">
        <v>1</v>
      </c>
      <c r="ED66">
        <v>1</v>
      </c>
      <c r="EE66">
        <v>3</v>
      </c>
      <c r="EF66" t="s">
        <v>331</v>
      </c>
      <c r="EG66">
        <v>100</v>
      </c>
      <c r="EH66">
        <v>100</v>
      </c>
      <c r="EI66">
        <v>2.142</v>
      </c>
      <c r="EJ66">
        <v>0.2635</v>
      </c>
      <c r="EK66">
        <v>2.14134999999999</v>
      </c>
      <c r="EL66">
        <v>0</v>
      </c>
      <c r="EM66">
        <v>0</v>
      </c>
      <c r="EN66">
        <v>0</v>
      </c>
      <c r="EO66">
        <v>0.263475</v>
      </c>
      <c r="EP66">
        <v>0</v>
      </c>
      <c r="EQ66">
        <v>0</v>
      </c>
      <c r="ER66">
        <v>0</v>
      </c>
      <c r="ES66">
        <v>-1</v>
      </c>
      <c r="ET66">
        <v>-1</v>
      </c>
      <c r="EU66">
        <v>-1</v>
      </c>
      <c r="EV66">
        <v>-1</v>
      </c>
      <c r="EW66">
        <v>2.1</v>
      </c>
      <c r="EX66">
        <v>2.3</v>
      </c>
      <c r="EY66">
        <v>2</v>
      </c>
      <c r="EZ66">
        <v>486.733</v>
      </c>
      <c r="FA66">
        <v>562.633</v>
      </c>
      <c r="FB66">
        <v>34.4178</v>
      </c>
      <c r="FC66">
        <v>32.1282</v>
      </c>
      <c r="FD66">
        <v>29.9996</v>
      </c>
      <c r="FE66">
        <v>31.736</v>
      </c>
      <c r="FF66">
        <v>31.7494</v>
      </c>
      <c r="FG66">
        <v>20.9301</v>
      </c>
      <c r="FH66">
        <v>0</v>
      </c>
      <c r="FI66">
        <v>100</v>
      </c>
      <c r="FJ66">
        <v>-999.9</v>
      </c>
      <c r="FK66">
        <v>400</v>
      </c>
      <c r="FL66">
        <v>28.0309</v>
      </c>
      <c r="FM66">
        <v>101.365</v>
      </c>
      <c r="FN66">
        <v>100.594</v>
      </c>
    </row>
    <row r="67" spans="1:170">
      <c r="A67">
        <v>51</v>
      </c>
      <c r="B67">
        <v>1607462933</v>
      </c>
      <c r="C67">
        <v>9488.90000009537</v>
      </c>
      <c r="D67" t="s">
        <v>549</v>
      </c>
      <c r="E67" t="s">
        <v>550</v>
      </c>
      <c r="F67" t="s">
        <v>545</v>
      </c>
      <c r="G67" t="s">
        <v>301</v>
      </c>
      <c r="H67">
        <v>1607462925.25</v>
      </c>
      <c r="I67">
        <f>BW67*AG67*(BS67-BT67)/(100*BL67*(1000-AG67*BS67))</f>
        <v>0</v>
      </c>
      <c r="J67">
        <f>BW67*AG67*(BR67-BQ67*(1000-AG67*BT67)/(1000-AG67*BS67))/(100*BL67)</f>
        <v>0</v>
      </c>
      <c r="K67">
        <f>BQ67 - IF(AG67&gt;1, J67*BL67*100.0/(AI67*CE67), 0)</f>
        <v>0</v>
      </c>
      <c r="L67">
        <f>((R67-I67/2)*K67-J67)/(R67+I67/2)</f>
        <v>0</v>
      </c>
      <c r="M67">
        <f>L67*(BX67+BY67)/1000.0</f>
        <v>0</v>
      </c>
      <c r="N67">
        <f>(BQ67 - IF(AG67&gt;1, J67*BL67*100.0/(AI67*CE67), 0))*(BX67+BY67)/1000.0</f>
        <v>0</v>
      </c>
      <c r="O67">
        <f>2.0/((1/Q67-1/P67)+SIGN(Q67)*SQRT((1/Q67-1/P67)*(1/Q67-1/P67) + 4*BM67/((BM67+1)*(BM67+1))*(2*1/Q67*1/P67-1/P67*1/P67)))</f>
        <v>0</v>
      </c>
      <c r="P67">
        <f>IF(LEFT(BN67,1)&lt;&gt;"0",IF(LEFT(BN67,1)="1",3.0,BO67),$D$5+$E$5*(CE67*BX67/($K$5*1000))+$F$5*(CE67*BX67/($K$5*1000))*MAX(MIN(BL67,$J$5),$I$5)*MAX(MIN(BL67,$J$5),$I$5)+$G$5*MAX(MIN(BL67,$J$5),$I$5)*(CE67*BX67/($K$5*1000))+$H$5*(CE67*BX67/($K$5*1000))*(CE67*BX67/($K$5*1000)))</f>
        <v>0</v>
      </c>
      <c r="Q67">
        <f>I67*(1000-(1000*0.61365*exp(17.502*U67/(240.97+U67))/(BX67+BY67)+BS67)/2)/(1000*0.61365*exp(17.502*U67/(240.97+U67))/(BX67+BY67)-BS67)</f>
        <v>0</v>
      </c>
      <c r="R67">
        <f>1/((BM67+1)/(O67/1.6)+1/(P67/1.37)) + BM67/((BM67+1)/(O67/1.6) + BM67/(P67/1.37))</f>
        <v>0</v>
      </c>
      <c r="S67">
        <f>(BI67*BK67)</f>
        <v>0</v>
      </c>
      <c r="T67">
        <f>(BZ67+(S67+2*0.95*5.67E-8*(((BZ67+$B$7)+273)^4-(BZ67+273)^4)-44100*I67)/(1.84*29.3*P67+8*0.95*5.67E-8*(BZ67+273)^3))</f>
        <v>0</v>
      </c>
      <c r="U67">
        <f>($C$7*CA67+$D$7*CB67+$E$7*T67)</f>
        <v>0</v>
      </c>
      <c r="V67">
        <f>0.61365*exp(17.502*U67/(240.97+U67))</f>
        <v>0</v>
      </c>
      <c r="W67">
        <f>(X67/Y67*100)</f>
        <v>0</v>
      </c>
      <c r="X67">
        <f>BS67*(BX67+BY67)/1000</f>
        <v>0</v>
      </c>
      <c r="Y67">
        <f>0.61365*exp(17.502*BZ67/(240.97+BZ67))</f>
        <v>0</v>
      </c>
      <c r="Z67">
        <f>(V67-BS67*(BX67+BY67)/1000)</f>
        <v>0</v>
      </c>
      <c r="AA67">
        <f>(-I67*44100)</f>
        <v>0</v>
      </c>
      <c r="AB67">
        <f>2*29.3*P67*0.92*(BZ67-U67)</f>
        <v>0</v>
      </c>
      <c r="AC67">
        <f>2*0.95*5.67E-8*(((BZ67+$B$7)+273)^4-(U67+273)^4)</f>
        <v>0</v>
      </c>
      <c r="AD67">
        <f>S67+AC67+AA67+AB67</f>
        <v>0</v>
      </c>
      <c r="AE67">
        <v>0</v>
      </c>
      <c r="AF67">
        <v>0</v>
      </c>
      <c r="AG67">
        <f>IF(AE67*$H$13&gt;=AI67,1.0,(AI67/(AI67-AE67*$H$13)))</f>
        <v>0</v>
      </c>
      <c r="AH67">
        <f>(AG67-1)*100</f>
        <v>0</v>
      </c>
      <c r="AI67">
        <f>MAX(0,($B$13+$C$13*CE67)/(1+$D$13*CE67)*BX67/(BZ67+273)*$E$13)</f>
        <v>0</v>
      </c>
      <c r="AJ67" t="s">
        <v>288</v>
      </c>
      <c r="AK67">
        <v>715.476923076923</v>
      </c>
      <c r="AL67">
        <v>3262.08</v>
      </c>
      <c r="AM67">
        <f>AL67-AK67</f>
        <v>0</v>
      </c>
      <c r="AN67">
        <f>AM67/AL67</f>
        <v>0</v>
      </c>
      <c r="AO67">
        <v>-0.577747479816223</v>
      </c>
      <c r="AP67" t="s">
        <v>551</v>
      </c>
      <c r="AQ67">
        <v>813.60092</v>
      </c>
      <c r="AR67">
        <v>1110.72</v>
      </c>
      <c r="AS67">
        <f>1-AQ67/AR67</f>
        <v>0</v>
      </c>
      <c r="AT67">
        <v>0.5</v>
      </c>
      <c r="AU67">
        <f>BI67</f>
        <v>0</v>
      </c>
      <c r="AV67">
        <f>J67</f>
        <v>0</v>
      </c>
      <c r="AW67">
        <f>AS67*AT67*AU67</f>
        <v>0</v>
      </c>
      <c r="AX67">
        <f>BC67/AR67</f>
        <v>0</v>
      </c>
      <c r="AY67">
        <f>(AV67-AO67)/AU67</f>
        <v>0</v>
      </c>
      <c r="AZ67">
        <f>(AL67-AR67)/AR67</f>
        <v>0</v>
      </c>
      <c r="BA67" t="s">
        <v>552</v>
      </c>
      <c r="BB67">
        <v>576.05</v>
      </c>
      <c r="BC67">
        <f>AR67-BB67</f>
        <v>0</v>
      </c>
      <c r="BD67">
        <f>(AR67-AQ67)/(AR67-BB67)</f>
        <v>0</v>
      </c>
      <c r="BE67">
        <f>(AL67-AR67)/(AL67-BB67)</f>
        <v>0</v>
      </c>
      <c r="BF67">
        <f>(AR67-AQ67)/(AR67-AK67)</f>
        <v>0</v>
      </c>
      <c r="BG67">
        <f>(AL67-AR67)/(AL67-AK67)</f>
        <v>0</v>
      </c>
      <c r="BH67">
        <f>$B$11*CF67+$C$11*CG67+$F$11*CH67*(1-CK67)</f>
        <v>0</v>
      </c>
      <c r="BI67">
        <f>BH67*BJ67</f>
        <v>0</v>
      </c>
      <c r="BJ67">
        <f>($B$11*$D$9+$C$11*$D$9+$F$11*((CU67+CM67)/MAX(CU67+CM67+CV67, 0.1)*$I$9+CV67/MAX(CU67+CM67+CV67, 0.1)*$J$9))/($B$11+$C$11+$F$11)</f>
        <v>0</v>
      </c>
      <c r="BK67">
        <f>($B$11*$K$9+$C$11*$K$9+$F$11*((CU67+CM67)/MAX(CU67+CM67+CV67, 0.1)*$P$9+CV67/MAX(CU67+CM67+CV67, 0.1)*$Q$9))/($B$11+$C$11+$F$11)</f>
        <v>0</v>
      </c>
      <c r="BL67">
        <v>6</v>
      </c>
      <c r="BM67">
        <v>0.5</v>
      </c>
      <c r="BN67" t="s">
        <v>291</v>
      </c>
      <c r="BO67">
        <v>2</v>
      </c>
      <c r="BP67">
        <v>1607462925.25</v>
      </c>
      <c r="BQ67">
        <v>387.276666666667</v>
      </c>
      <c r="BR67">
        <v>399.993633333333</v>
      </c>
      <c r="BS67">
        <v>28.77464</v>
      </c>
      <c r="BT67">
        <v>26.3478866666667</v>
      </c>
      <c r="BU67">
        <v>385.1353</v>
      </c>
      <c r="BV67">
        <v>28.5111666666667</v>
      </c>
      <c r="BW67">
        <v>500.019166666667</v>
      </c>
      <c r="BX67">
        <v>101.847433333333</v>
      </c>
      <c r="BY67">
        <v>0.100003236666667</v>
      </c>
      <c r="BZ67">
        <v>35.2201</v>
      </c>
      <c r="CA67">
        <v>35.2749533333333</v>
      </c>
      <c r="CB67">
        <v>999.9</v>
      </c>
      <c r="CC67">
        <v>0</v>
      </c>
      <c r="CD67">
        <v>0</v>
      </c>
      <c r="CE67">
        <v>10005.646</v>
      </c>
      <c r="CF67">
        <v>0</v>
      </c>
      <c r="CG67">
        <v>141.303333333333</v>
      </c>
      <c r="CH67">
        <v>1400.00266666667</v>
      </c>
      <c r="CI67">
        <v>0.8999949</v>
      </c>
      <c r="CJ67">
        <v>0.100005076666667</v>
      </c>
      <c r="CK67">
        <v>0</v>
      </c>
      <c r="CL67">
        <v>814.368933333333</v>
      </c>
      <c r="CM67">
        <v>4.99938</v>
      </c>
      <c r="CN67">
        <v>11397.4966666667</v>
      </c>
      <c r="CO67">
        <v>11164.3333333333</v>
      </c>
      <c r="CP67">
        <v>46.1601333333333</v>
      </c>
      <c r="CQ67">
        <v>48.1663666666667</v>
      </c>
      <c r="CR67">
        <v>46.7415666666667</v>
      </c>
      <c r="CS67">
        <v>48.2851333333333</v>
      </c>
      <c r="CT67">
        <v>48.4685</v>
      </c>
      <c r="CU67">
        <v>1255.496</v>
      </c>
      <c r="CV67">
        <v>139.508</v>
      </c>
      <c r="CW67">
        <v>0</v>
      </c>
      <c r="CX67">
        <v>230.699999809265</v>
      </c>
      <c r="CY67">
        <v>0</v>
      </c>
      <c r="CZ67">
        <v>813.60092</v>
      </c>
      <c r="DA67">
        <v>-64.6136924164143</v>
      </c>
      <c r="DB67">
        <v>-849.992309009689</v>
      </c>
      <c r="DC67">
        <v>11387.504</v>
      </c>
      <c r="DD67">
        <v>15</v>
      </c>
      <c r="DE67">
        <v>1607462578</v>
      </c>
      <c r="DF67" t="s">
        <v>548</v>
      </c>
      <c r="DG67">
        <v>1607462578</v>
      </c>
      <c r="DH67">
        <v>1607462566</v>
      </c>
      <c r="DI67">
        <v>22</v>
      </c>
      <c r="DJ67">
        <v>0.035</v>
      </c>
      <c r="DK67">
        <v>0.003</v>
      </c>
      <c r="DL67">
        <v>2.141</v>
      </c>
      <c r="DM67">
        <v>0.263</v>
      </c>
      <c r="DN67">
        <v>400</v>
      </c>
      <c r="DO67">
        <v>26</v>
      </c>
      <c r="DP67">
        <v>0.36</v>
      </c>
      <c r="DQ67">
        <v>0.31</v>
      </c>
      <c r="DR67">
        <v>9.80069577709061</v>
      </c>
      <c r="DS67">
        <v>-0.542986359710696</v>
      </c>
      <c r="DT67">
        <v>0.0457064694410564</v>
      </c>
      <c r="DU67">
        <v>0</v>
      </c>
      <c r="DV67">
        <v>-12.721135483871</v>
      </c>
      <c r="DW67">
        <v>0.618251612903255</v>
      </c>
      <c r="DX67">
        <v>0.0519801981427487</v>
      </c>
      <c r="DY67">
        <v>0</v>
      </c>
      <c r="DZ67">
        <v>2.42686322580645</v>
      </c>
      <c r="EA67">
        <v>-0.0206545161290316</v>
      </c>
      <c r="EB67">
        <v>0.00244714631316636</v>
      </c>
      <c r="EC67">
        <v>1</v>
      </c>
      <c r="ED67">
        <v>1</v>
      </c>
      <c r="EE67">
        <v>3</v>
      </c>
      <c r="EF67" t="s">
        <v>331</v>
      </c>
      <c r="EG67">
        <v>100</v>
      </c>
      <c r="EH67">
        <v>100</v>
      </c>
      <c r="EI67">
        <v>2.141</v>
      </c>
      <c r="EJ67">
        <v>0.2634</v>
      </c>
      <c r="EK67">
        <v>2.14134999999999</v>
      </c>
      <c r="EL67">
        <v>0</v>
      </c>
      <c r="EM67">
        <v>0</v>
      </c>
      <c r="EN67">
        <v>0</v>
      </c>
      <c r="EO67">
        <v>0.263475</v>
      </c>
      <c r="EP67">
        <v>0</v>
      </c>
      <c r="EQ67">
        <v>0</v>
      </c>
      <c r="ER67">
        <v>0</v>
      </c>
      <c r="ES67">
        <v>-1</v>
      </c>
      <c r="ET67">
        <v>-1</v>
      </c>
      <c r="EU67">
        <v>-1</v>
      </c>
      <c r="EV67">
        <v>-1</v>
      </c>
      <c r="EW67">
        <v>5.9</v>
      </c>
      <c r="EX67">
        <v>6.1</v>
      </c>
      <c r="EY67">
        <v>2</v>
      </c>
      <c r="EZ67">
        <v>481.66</v>
      </c>
      <c r="FA67">
        <v>562.571</v>
      </c>
      <c r="FB67">
        <v>34.2463</v>
      </c>
      <c r="FC67">
        <v>31.9471</v>
      </c>
      <c r="FD67">
        <v>30</v>
      </c>
      <c r="FE67">
        <v>31.6008</v>
      </c>
      <c r="FF67">
        <v>31.6251</v>
      </c>
      <c r="FG67">
        <v>20.9231</v>
      </c>
      <c r="FH67">
        <v>0</v>
      </c>
      <c r="FI67">
        <v>100</v>
      </c>
      <c r="FJ67">
        <v>-999.9</v>
      </c>
      <c r="FK67">
        <v>400</v>
      </c>
      <c r="FL67">
        <v>28.6651</v>
      </c>
      <c r="FM67">
        <v>101.394</v>
      </c>
      <c r="FN67">
        <v>100.618</v>
      </c>
    </row>
    <row r="68" spans="1:170">
      <c r="A68">
        <v>52</v>
      </c>
      <c r="B68">
        <v>1607463228.5</v>
      </c>
      <c r="C68">
        <v>9784.40000009537</v>
      </c>
      <c r="D68" t="s">
        <v>553</v>
      </c>
      <c r="E68" t="s">
        <v>554</v>
      </c>
      <c r="F68" t="s">
        <v>555</v>
      </c>
      <c r="G68" t="s">
        <v>556</v>
      </c>
      <c r="H68">
        <v>1607463220.75</v>
      </c>
      <c r="I68">
        <f>BW68*AG68*(BS68-BT68)/(100*BL68*(1000-AG68*BS68))</f>
        <v>0</v>
      </c>
      <c r="J68">
        <f>BW68*AG68*(BR68-BQ68*(1000-AG68*BT68)/(1000-AG68*BS68))/(100*BL68)</f>
        <v>0</v>
      </c>
      <c r="K68">
        <f>BQ68 - IF(AG68&gt;1, J68*BL68*100.0/(AI68*CE68), 0)</f>
        <v>0</v>
      </c>
      <c r="L68">
        <f>((R68-I68/2)*K68-J68)/(R68+I68/2)</f>
        <v>0</v>
      </c>
      <c r="M68">
        <f>L68*(BX68+BY68)/1000.0</f>
        <v>0</v>
      </c>
      <c r="N68">
        <f>(BQ68 - IF(AG68&gt;1, J68*BL68*100.0/(AI68*CE68), 0))*(BX68+BY68)/1000.0</f>
        <v>0</v>
      </c>
      <c r="O68">
        <f>2.0/((1/Q68-1/P68)+SIGN(Q68)*SQRT((1/Q68-1/P68)*(1/Q68-1/P68) + 4*BM68/((BM68+1)*(BM68+1))*(2*1/Q68*1/P68-1/P68*1/P68)))</f>
        <v>0</v>
      </c>
      <c r="P68">
        <f>IF(LEFT(BN68,1)&lt;&gt;"0",IF(LEFT(BN68,1)="1",3.0,BO68),$D$5+$E$5*(CE68*BX68/($K$5*1000))+$F$5*(CE68*BX68/($K$5*1000))*MAX(MIN(BL68,$J$5),$I$5)*MAX(MIN(BL68,$J$5),$I$5)+$G$5*MAX(MIN(BL68,$J$5),$I$5)*(CE68*BX68/($K$5*1000))+$H$5*(CE68*BX68/($K$5*1000))*(CE68*BX68/($K$5*1000)))</f>
        <v>0</v>
      </c>
      <c r="Q68">
        <f>I68*(1000-(1000*0.61365*exp(17.502*U68/(240.97+U68))/(BX68+BY68)+BS68)/2)/(1000*0.61365*exp(17.502*U68/(240.97+U68))/(BX68+BY68)-BS68)</f>
        <v>0</v>
      </c>
      <c r="R68">
        <f>1/((BM68+1)/(O68/1.6)+1/(P68/1.37)) + BM68/((BM68+1)/(O68/1.6) + BM68/(P68/1.37))</f>
        <v>0</v>
      </c>
      <c r="S68">
        <f>(BI68*BK68)</f>
        <v>0</v>
      </c>
      <c r="T68">
        <f>(BZ68+(S68+2*0.95*5.67E-8*(((BZ68+$B$7)+273)^4-(BZ68+273)^4)-44100*I68)/(1.84*29.3*P68+8*0.95*5.67E-8*(BZ68+273)^3))</f>
        <v>0</v>
      </c>
      <c r="U68">
        <f>($C$7*CA68+$D$7*CB68+$E$7*T68)</f>
        <v>0</v>
      </c>
      <c r="V68">
        <f>0.61365*exp(17.502*U68/(240.97+U68))</f>
        <v>0</v>
      </c>
      <c r="W68">
        <f>(X68/Y68*100)</f>
        <v>0</v>
      </c>
      <c r="X68">
        <f>BS68*(BX68+BY68)/1000</f>
        <v>0</v>
      </c>
      <c r="Y68">
        <f>0.61365*exp(17.502*BZ68/(240.97+BZ68))</f>
        <v>0</v>
      </c>
      <c r="Z68">
        <f>(V68-BS68*(BX68+BY68)/1000)</f>
        <v>0</v>
      </c>
      <c r="AA68">
        <f>(-I68*44100)</f>
        <v>0</v>
      </c>
      <c r="AB68">
        <f>2*29.3*P68*0.92*(BZ68-U68)</f>
        <v>0</v>
      </c>
      <c r="AC68">
        <f>2*0.95*5.67E-8*(((BZ68+$B$7)+273)^4-(U68+273)^4)</f>
        <v>0</v>
      </c>
      <c r="AD68">
        <f>S68+AC68+AA68+AB68</f>
        <v>0</v>
      </c>
      <c r="AE68">
        <v>0</v>
      </c>
      <c r="AF68">
        <v>0</v>
      </c>
      <c r="AG68">
        <f>IF(AE68*$H$13&gt;=AI68,1.0,(AI68/(AI68-AE68*$H$13)))</f>
        <v>0</v>
      </c>
      <c r="AH68">
        <f>(AG68-1)*100</f>
        <v>0</v>
      </c>
      <c r="AI68">
        <f>MAX(0,($B$13+$C$13*CE68)/(1+$D$13*CE68)*BX68/(BZ68+273)*$E$13)</f>
        <v>0</v>
      </c>
      <c r="AJ68" t="s">
        <v>288</v>
      </c>
      <c r="AK68">
        <v>715.476923076923</v>
      </c>
      <c r="AL68">
        <v>3262.08</v>
      </c>
      <c r="AM68">
        <f>AL68-AK68</f>
        <v>0</v>
      </c>
      <c r="AN68">
        <f>AM68/AL68</f>
        <v>0</v>
      </c>
      <c r="AO68">
        <v>-0.577747479816223</v>
      </c>
      <c r="AP68" t="s">
        <v>557</v>
      </c>
      <c r="AQ68">
        <v>726.6732</v>
      </c>
      <c r="AR68">
        <v>838.39</v>
      </c>
      <c r="AS68">
        <f>1-AQ68/AR68</f>
        <v>0</v>
      </c>
      <c r="AT68">
        <v>0.5</v>
      </c>
      <c r="AU68">
        <f>BI68</f>
        <v>0</v>
      </c>
      <c r="AV68">
        <f>J68</f>
        <v>0</v>
      </c>
      <c r="AW68">
        <f>AS68*AT68*AU68</f>
        <v>0</v>
      </c>
      <c r="AX68">
        <f>BC68/AR68</f>
        <v>0</v>
      </c>
      <c r="AY68">
        <f>(AV68-AO68)/AU68</f>
        <v>0</v>
      </c>
      <c r="AZ68">
        <f>(AL68-AR68)/AR68</f>
        <v>0</v>
      </c>
      <c r="BA68" t="s">
        <v>558</v>
      </c>
      <c r="BB68">
        <v>525.91</v>
      </c>
      <c r="BC68">
        <f>AR68-BB68</f>
        <v>0</v>
      </c>
      <c r="BD68">
        <f>(AR68-AQ68)/(AR68-BB68)</f>
        <v>0</v>
      </c>
      <c r="BE68">
        <f>(AL68-AR68)/(AL68-BB68)</f>
        <v>0</v>
      </c>
      <c r="BF68">
        <f>(AR68-AQ68)/(AR68-AK68)</f>
        <v>0</v>
      </c>
      <c r="BG68">
        <f>(AL68-AR68)/(AL68-AK68)</f>
        <v>0</v>
      </c>
      <c r="BH68">
        <f>$B$11*CF68+$C$11*CG68+$F$11*CH68*(1-CK68)</f>
        <v>0</v>
      </c>
      <c r="BI68">
        <f>BH68*BJ68</f>
        <v>0</v>
      </c>
      <c r="BJ68">
        <f>($B$11*$D$9+$C$11*$D$9+$F$11*((CU68+CM68)/MAX(CU68+CM68+CV68, 0.1)*$I$9+CV68/MAX(CU68+CM68+CV68, 0.1)*$J$9))/($B$11+$C$11+$F$11)</f>
        <v>0</v>
      </c>
      <c r="BK68">
        <f>($B$11*$K$9+$C$11*$K$9+$F$11*((CU68+CM68)/MAX(CU68+CM68+CV68, 0.1)*$P$9+CV68/MAX(CU68+CM68+CV68, 0.1)*$Q$9))/($B$11+$C$11+$F$11)</f>
        <v>0</v>
      </c>
      <c r="BL68">
        <v>6</v>
      </c>
      <c r="BM68">
        <v>0.5</v>
      </c>
      <c r="BN68" t="s">
        <v>291</v>
      </c>
      <c r="BO68">
        <v>2</v>
      </c>
      <c r="BP68">
        <v>1607463220.75</v>
      </c>
      <c r="BQ68">
        <v>397.990466666667</v>
      </c>
      <c r="BR68">
        <v>399.999033333333</v>
      </c>
      <c r="BS68">
        <v>26.8469066666667</v>
      </c>
      <c r="BT68">
        <v>26.41209</v>
      </c>
      <c r="BU68">
        <v>395.808766666667</v>
      </c>
      <c r="BV68">
        <v>26.5869333333333</v>
      </c>
      <c r="BW68">
        <v>500.0133</v>
      </c>
      <c r="BX68">
        <v>101.8448</v>
      </c>
      <c r="BY68">
        <v>0.09999127</v>
      </c>
      <c r="BZ68">
        <v>35.8337333333333</v>
      </c>
      <c r="CA68">
        <v>36.23327</v>
      </c>
      <c r="CB68">
        <v>999.9</v>
      </c>
      <c r="CC68">
        <v>0</v>
      </c>
      <c r="CD68">
        <v>0</v>
      </c>
      <c r="CE68">
        <v>10005.881</v>
      </c>
      <c r="CF68">
        <v>0</v>
      </c>
      <c r="CG68">
        <v>472.502033333333</v>
      </c>
      <c r="CH68">
        <v>1399.99166666667</v>
      </c>
      <c r="CI68">
        <v>0.900006</v>
      </c>
      <c r="CJ68">
        <v>0.0999937</v>
      </c>
      <c r="CK68">
        <v>0</v>
      </c>
      <c r="CL68">
        <v>726.702433333333</v>
      </c>
      <c r="CM68">
        <v>4.99938</v>
      </c>
      <c r="CN68">
        <v>10622.2133333333</v>
      </c>
      <c r="CO68">
        <v>11164.2933333333</v>
      </c>
      <c r="CP68">
        <v>47.7498666666667</v>
      </c>
      <c r="CQ68">
        <v>49.8915333333333</v>
      </c>
      <c r="CR68">
        <v>48.3204</v>
      </c>
      <c r="CS68">
        <v>49.9246</v>
      </c>
      <c r="CT68">
        <v>50.0372</v>
      </c>
      <c r="CU68">
        <v>1255.50166666667</v>
      </c>
      <c r="CV68">
        <v>139.49</v>
      </c>
      <c r="CW68">
        <v>0</v>
      </c>
      <c r="CX68">
        <v>294.600000143051</v>
      </c>
      <c r="CY68">
        <v>0</v>
      </c>
      <c r="CZ68">
        <v>726.6732</v>
      </c>
      <c r="DA68">
        <v>-2.59715384426043</v>
      </c>
      <c r="DB68">
        <v>-27.7692306317605</v>
      </c>
      <c r="DC68">
        <v>10622.384</v>
      </c>
      <c r="DD68">
        <v>15</v>
      </c>
      <c r="DE68">
        <v>1607463008.5</v>
      </c>
      <c r="DF68" t="s">
        <v>559</v>
      </c>
      <c r="DG68">
        <v>1607463006</v>
      </c>
      <c r="DH68">
        <v>1607463008.5</v>
      </c>
      <c r="DI68">
        <v>23</v>
      </c>
      <c r="DJ68">
        <v>0.04</v>
      </c>
      <c r="DK68">
        <v>-0.004</v>
      </c>
      <c r="DL68">
        <v>2.182</v>
      </c>
      <c r="DM68">
        <v>0.26</v>
      </c>
      <c r="DN68">
        <v>400</v>
      </c>
      <c r="DO68">
        <v>26</v>
      </c>
      <c r="DP68">
        <v>0.06</v>
      </c>
      <c r="DQ68">
        <v>0.01</v>
      </c>
      <c r="DR68">
        <v>1.52949971433449</v>
      </c>
      <c r="DS68">
        <v>-0.0802521731884104</v>
      </c>
      <c r="DT68">
        <v>0.0242907979178884</v>
      </c>
      <c r="DU68">
        <v>1</v>
      </c>
      <c r="DV68">
        <v>-2.01123483870968</v>
      </c>
      <c r="DW68">
        <v>0.0246740322580708</v>
      </c>
      <c r="DX68">
        <v>0.0259507221443391</v>
      </c>
      <c r="DY68">
        <v>1</v>
      </c>
      <c r="DZ68">
        <v>0.434933</v>
      </c>
      <c r="EA68">
        <v>-0.00299104838709787</v>
      </c>
      <c r="EB68">
        <v>0.000703836353780644</v>
      </c>
      <c r="EC68">
        <v>1</v>
      </c>
      <c r="ED68">
        <v>3</v>
      </c>
      <c r="EE68">
        <v>3</v>
      </c>
      <c r="EF68" t="s">
        <v>449</v>
      </c>
      <c r="EG68">
        <v>100</v>
      </c>
      <c r="EH68">
        <v>100</v>
      </c>
      <c r="EI68">
        <v>2.182</v>
      </c>
      <c r="EJ68">
        <v>0.26</v>
      </c>
      <c r="EK68">
        <v>2.18171428571429</v>
      </c>
      <c r="EL68">
        <v>0</v>
      </c>
      <c r="EM68">
        <v>0</v>
      </c>
      <c r="EN68">
        <v>0</v>
      </c>
      <c r="EO68">
        <v>0.259969999999999</v>
      </c>
      <c r="EP68">
        <v>0</v>
      </c>
      <c r="EQ68">
        <v>0</v>
      </c>
      <c r="ER68">
        <v>0</v>
      </c>
      <c r="ES68">
        <v>-1</v>
      </c>
      <c r="ET68">
        <v>-1</v>
      </c>
      <c r="EU68">
        <v>-1</v>
      </c>
      <c r="EV68">
        <v>-1</v>
      </c>
      <c r="EW68">
        <v>3.7</v>
      </c>
      <c r="EX68">
        <v>3.7</v>
      </c>
      <c r="EY68">
        <v>2</v>
      </c>
      <c r="EZ68">
        <v>486.32</v>
      </c>
      <c r="FA68">
        <v>561.775</v>
      </c>
      <c r="FB68">
        <v>34.4211</v>
      </c>
      <c r="FC68">
        <v>32.0156</v>
      </c>
      <c r="FD68">
        <v>30.0003</v>
      </c>
      <c r="FE68">
        <v>31.6561</v>
      </c>
      <c r="FF68">
        <v>31.6825</v>
      </c>
      <c r="FG68">
        <v>20.9171</v>
      </c>
      <c r="FH68">
        <v>0</v>
      </c>
      <c r="FI68">
        <v>100</v>
      </c>
      <c r="FJ68">
        <v>-999.9</v>
      </c>
      <c r="FK68">
        <v>400</v>
      </c>
      <c r="FL68">
        <v>28.6899</v>
      </c>
      <c r="FM68">
        <v>101.373</v>
      </c>
      <c r="FN68">
        <v>100.597</v>
      </c>
    </row>
    <row r="69" spans="1:170">
      <c r="A69">
        <v>53</v>
      </c>
      <c r="B69">
        <v>1607463444.5</v>
      </c>
      <c r="C69">
        <v>10000.4000000954</v>
      </c>
      <c r="D69" t="s">
        <v>560</v>
      </c>
      <c r="E69" t="s">
        <v>561</v>
      </c>
      <c r="F69" t="s">
        <v>555</v>
      </c>
      <c r="G69" t="s">
        <v>556</v>
      </c>
      <c r="H69">
        <v>1607463436.75</v>
      </c>
      <c r="I69">
        <f>BW69*AG69*(BS69-BT69)/(100*BL69*(1000-AG69*BS69))</f>
        <v>0</v>
      </c>
      <c r="J69">
        <f>BW69*AG69*(BR69-BQ69*(1000-AG69*BT69)/(1000-AG69*BS69))/(100*BL69)</f>
        <v>0</v>
      </c>
      <c r="K69">
        <f>BQ69 - IF(AG69&gt;1, J69*BL69*100.0/(AI69*CE69), 0)</f>
        <v>0</v>
      </c>
      <c r="L69">
        <f>((R69-I69/2)*K69-J69)/(R69+I69/2)</f>
        <v>0</v>
      </c>
      <c r="M69">
        <f>L69*(BX69+BY69)/1000.0</f>
        <v>0</v>
      </c>
      <c r="N69">
        <f>(BQ69 - IF(AG69&gt;1, J69*BL69*100.0/(AI69*CE69), 0))*(BX69+BY69)/1000.0</f>
        <v>0</v>
      </c>
      <c r="O69">
        <f>2.0/((1/Q69-1/P69)+SIGN(Q69)*SQRT((1/Q69-1/P69)*(1/Q69-1/P69) + 4*BM69/((BM69+1)*(BM69+1))*(2*1/Q69*1/P69-1/P69*1/P69)))</f>
        <v>0</v>
      </c>
      <c r="P69">
        <f>IF(LEFT(BN69,1)&lt;&gt;"0",IF(LEFT(BN69,1)="1",3.0,BO69),$D$5+$E$5*(CE69*BX69/($K$5*1000))+$F$5*(CE69*BX69/($K$5*1000))*MAX(MIN(BL69,$J$5),$I$5)*MAX(MIN(BL69,$J$5),$I$5)+$G$5*MAX(MIN(BL69,$J$5),$I$5)*(CE69*BX69/($K$5*1000))+$H$5*(CE69*BX69/($K$5*1000))*(CE69*BX69/($K$5*1000)))</f>
        <v>0</v>
      </c>
      <c r="Q69">
        <f>I69*(1000-(1000*0.61365*exp(17.502*U69/(240.97+U69))/(BX69+BY69)+BS69)/2)/(1000*0.61365*exp(17.502*U69/(240.97+U69))/(BX69+BY69)-BS69)</f>
        <v>0</v>
      </c>
      <c r="R69">
        <f>1/((BM69+1)/(O69/1.6)+1/(P69/1.37)) + BM69/((BM69+1)/(O69/1.6) + BM69/(P69/1.37))</f>
        <v>0</v>
      </c>
      <c r="S69">
        <f>(BI69*BK69)</f>
        <v>0</v>
      </c>
      <c r="T69">
        <f>(BZ69+(S69+2*0.95*5.67E-8*(((BZ69+$B$7)+273)^4-(BZ69+273)^4)-44100*I69)/(1.84*29.3*P69+8*0.95*5.67E-8*(BZ69+273)^3))</f>
        <v>0</v>
      </c>
      <c r="U69">
        <f>($C$7*CA69+$D$7*CB69+$E$7*T69)</f>
        <v>0</v>
      </c>
      <c r="V69">
        <f>0.61365*exp(17.502*U69/(240.97+U69))</f>
        <v>0</v>
      </c>
      <c r="W69">
        <f>(X69/Y69*100)</f>
        <v>0</v>
      </c>
      <c r="X69">
        <f>BS69*(BX69+BY69)/1000</f>
        <v>0</v>
      </c>
      <c r="Y69">
        <f>0.61365*exp(17.502*BZ69/(240.97+BZ69))</f>
        <v>0</v>
      </c>
      <c r="Z69">
        <f>(V69-BS69*(BX69+BY69)/1000)</f>
        <v>0</v>
      </c>
      <c r="AA69">
        <f>(-I69*44100)</f>
        <v>0</v>
      </c>
      <c r="AB69">
        <f>2*29.3*P69*0.92*(BZ69-U69)</f>
        <v>0</v>
      </c>
      <c r="AC69">
        <f>2*0.95*5.67E-8*(((BZ69+$B$7)+273)^4-(U69+273)^4)</f>
        <v>0</v>
      </c>
      <c r="AD69">
        <f>S69+AC69+AA69+AB69</f>
        <v>0</v>
      </c>
      <c r="AE69">
        <v>12</v>
      </c>
      <c r="AF69">
        <v>2</v>
      </c>
      <c r="AG69">
        <f>IF(AE69*$H$13&gt;=AI69,1.0,(AI69/(AI69-AE69*$H$13)))</f>
        <v>0</v>
      </c>
      <c r="AH69">
        <f>(AG69-1)*100</f>
        <v>0</v>
      </c>
      <c r="AI69">
        <f>MAX(0,($B$13+$C$13*CE69)/(1+$D$13*CE69)*BX69/(BZ69+273)*$E$13)</f>
        <v>0</v>
      </c>
      <c r="AJ69" t="s">
        <v>288</v>
      </c>
      <c r="AK69">
        <v>715.476923076923</v>
      </c>
      <c r="AL69">
        <v>3262.08</v>
      </c>
      <c r="AM69">
        <f>AL69-AK69</f>
        <v>0</v>
      </c>
      <c r="AN69">
        <f>AM69/AL69</f>
        <v>0</v>
      </c>
      <c r="AO69">
        <v>-0.577747479816223</v>
      </c>
      <c r="AP69" t="s">
        <v>562</v>
      </c>
      <c r="AQ69">
        <v>695.16752</v>
      </c>
      <c r="AR69">
        <v>799.1</v>
      </c>
      <c r="AS69">
        <f>1-AQ69/AR69</f>
        <v>0</v>
      </c>
      <c r="AT69">
        <v>0.5</v>
      </c>
      <c r="AU69">
        <f>BI69</f>
        <v>0</v>
      </c>
      <c r="AV69">
        <f>J69</f>
        <v>0</v>
      </c>
      <c r="AW69">
        <f>AS69*AT69*AU69</f>
        <v>0</v>
      </c>
      <c r="AX69">
        <f>BC69/AR69</f>
        <v>0</v>
      </c>
      <c r="AY69">
        <f>(AV69-AO69)/AU69</f>
        <v>0</v>
      </c>
      <c r="AZ69">
        <f>(AL69-AR69)/AR69</f>
        <v>0</v>
      </c>
      <c r="BA69" t="s">
        <v>563</v>
      </c>
      <c r="BB69">
        <v>509.75</v>
      </c>
      <c r="BC69">
        <f>AR69-BB69</f>
        <v>0</v>
      </c>
      <c r="BD69">
        <f>(AR69-AQ69)/(AR69-BB69)</f>
        <v>0</v>
      </c>
      <c r="BE69">
        <f>(AL69-AR69)/(AL69-BB69)</f>
        <v>0</v>
      </c>
      <c r="BF69">
        <f>(AR69-AQ69)/(AR69-AK69)</f>
        <v>0</v>
      </c>
      <c r="BG69">
        <f>(AL69-AR69)/(AL69-AK69)</f>
        <v>0</v>
      </c>
      <c r="BH69">
        <f>$B$11*CF69+$C$11*CG69+$F$11*CH69*(1-CK69)</f>
        <v>0</v>
      </c>
      <c r="BI69">
        <f>BH69*BJ69</f>
        <v>0</v>
      </c>
      <c r="BJ69">
        <f>($B$11*$D$9+$C$11*$D$9+$F$11*((CU69+CM69)/MAX(CU69+CM69+CV69, 0.1)*$I$9+CV69/MAX(CU69+CM69+CV69, 0.1)*$J$9))/($B$11+$C$11+$F$11)</f>
        <v>0</v>
      </c>
      <c r="BK69">
        <f>($B$11*$K$9+$C$11*$K$9+$F$11*((CU69+CM69)/MAX(CU69+CM69+CV69, 0.1)*$P$9+CV69/MAX(CU69+CM69+CV69, 0.1)*$Q$9))/($B$11+$C$11+$F$11)</f>
        <v>0</v>
      </c>
      <c r="BL69">
        <v>6</v>
      </c>
      <c r="BM69">
        <v>0.5</v>
      </c>
      <c r="BN69" t="s">
        <v>291</v>
      </c>
      <c r="BO69">
        <v>2</v>
      </c>
      <c r="BP69">
        <v>1607463436.75</v>
      </c>
      <c r="BQ69">
        <v>396.803766666667</v>
      </c>
      <c r="BR69">
        <v>399.9998</v>
      </c>
      <c r="BS69">
        <v>26.9335066666667</v>
      </c>
      <c r="BT69">
        <v>26.3687366666667</v>
      </c>
      <c r="BU69">
        <v>394.622066666667</v>
      </c>
      <c r="BV69">
        <v>26.67354</v>
      </c>
      <c r="BW69">
        <v>499.998866666667</v>
      </c>
      <c r="BX69">
        <v>101.8378</v>
      </c>
      <c r="BY69">
        <v>0.0999419933333334</v>
      </c>
      <c r="BZ69">
        <v>35.4587366666667</v>
      </c>
      <c r="CA69">
        <v>35.7198833333333</v>
      </c>
      <c r="CB69">
        <v>999.9</v>
      </c>
      <c r="CC69">
        <v>0</v>
      </c>
      <c r="CD69">
        <v>0</v>
      </c>
      <c r="CE69">
        <v>10008.796</v>
      </c>
      <c r="CF69">
        <v>0</v>
      </c>
      <c r="CG69">
        <v>502.354166666667</v>
      </c>
      <c r="CH69">
        <v>1399.999</v>
      </c>
      <c r="CI69">
        <v>0.900005</v>
      </c>
      <c r="CJ69">
        <v>0.0999951333333333</v>
      </c>
      <c r="CK69">
        <v>0</v>
      </c>
      <c r="CL69">
        <v>695.404566666667</v>
      </c>
      <c r="CM69">
        <v>4.99938</v>
      </c>
      <c r="CN69">
        <v>9997.16733333333</v>
      </c>
      <c r="CO69">
        <v>11164.3233333333</v>
      </c>
      <c r="CP69">
        <v>48.4142666666666</v>
      </c>
      <c r="CQ69">
        <v>50.3519</v>
      </c>
      <c r="CR69">
        <v>49.0558</v>
      </c>
      <c r="CS69">
        <v>50.3477</v>
      </c>
      <c r="CT69">
        <v>50.562</v>
      </c>
      <c r="CU69">
        <v>1255.509</v>
      </c>
      <c r="CV69">
        <v>139.49</v>
      </c>
      <c r="CW69">
        <v>0</v>
      </c>
      <c r="CX69">
        <v>215</v>
      </c>
      <c r="CY69">
        <v>0</v>
      </c>
      <c r="CZ69">
        <v>695.16752</v>
      </c>
      <c r="DA69">
        <v>-33.2935384114559</v>
      </c>
      <c r="DB69">
        <v>-467.024614589303</v>
      </c>
      <c r="DC69">
        <v>9994.1816</v>
      </c>
      <c r="DD69">
        <v>15</v>
      </c>
      <c r="DE69">
        <v>1607463008.5</v>
      </c>
      <c r="DF69" t="s">
        <v>559</v>
      </c>
      <c r="DG69">
        <v>1607463006</v>
      </c>
      <c r="DH69">
        <v>1607463008.5</v>
      </c>
      <c r="DI69">
        <v>23</v>
      </c>
      <c r="DJ69">
        <v>0.04</v>
      </c>
      <c r="DK69">
        <v>-0.004</v>
      </c>
      <c r="DL69">
        <v>2.182</v>
      </c>
      <c r="DM69">
        <v>0.26</v>
      </c>
      <c r="DN69">
        <v>400</v>
      </c>
      <c r="DO69">
        <v>26</v>
      </c>
      <c r="DP69">
        <v>0.06</v>
      </c>
      <c r="DQ69">
        <v>0.01</v>
      </c>
      <c r="DR69">
        <v>2.47546571820135</v>
      </c>
      <c r="DS69">
        <v>-0.330603358855286</v>
      </c>
      <c r="DT69">
        <v>0.0413409985963096</v>
      </c>
      <c r="DU69">
        <v>1</v>
      </c>
      <c r="DV69">
        <v>-3.20027677419355</v>
      </c>
      <c r="DW69">
        <v>0.353542741935482</v>
      </c>
      <c r="DX69">
        <v>0.0480014328003289</v>
      </c>
      <c r="DY69">
        <v>0</v>
      </c>
      <c r="DZ69">
        <v>0.56424535483871</v>
      </c>
      <c r="EA69">
        <v>0.0286202903225782</v>
      </c>
      <c r="EB69">
        <v>0.00239551307115814</v>
      </c>
      <c r="EC69">
        <v>1</v>
      </c>
      <c r="ED69">
        <v>2</v>
      </c>
      <c r="EE69">
        <v>3</v>
      </c>
      <c r="EF69" t="s">
        <v>293</v>
      </c>
      <c r="EG69">
        <v>100</v>
      </c>
      <c r="EH69">
        <v>100</v>
      </c>
      <c r="EI69">
        <v>2.182</v>
      </c>
      <c r="EJ69">
        <v>0.2599</v>
      </c>
      <c r="EK69">
        <v>2.18171428571429</v>
      </c>
      <c r="EL69">
        <v>0</v>
      </c>
      <c r="EM69">
        <v>0</v>
      </c>
      <c r="EN69">
        <v>0</v>
      </c>
      <c r="EO69">
        <v>0.259969999999999</v>
      </c>
      <c r="EP69">
        <v>0</v>
      </c>
      <c r="EQ69">
        <v>0</v>
      </c>
      <c r="ER69">
        <v>0</v>
      </c>
      <c r="ES69">
        <v>-1</v>
      </c>
      <c r="ET69">
        <v>-1</v>
      </c>
      <c r="EU69">
        <v>-1</v>
      </c>
      <c r="EV69">
        <v>-1</v>
      </c>
      <c r="EW69">
        <v>7.3</v>
      </c>
      <c r="EX69">
        <v>7.3</v>
      </c>
      <c r="EY69">
        <v>2</v>
      </c>
      <c r="EZ69">
        <v>469.289</v>
      </c>
      <c r="FA69">
        <v>561.347</v>
      </c>
      <c r="FB69">
        <v>34.2913</v>
      </c>
      <c r="FC69">
        <v>31.8786</v>
      </c>
      <c r="FD69">
        <v>29.9992</v>
      </c>
      <c r="FE69">
        <v>31.5385</v>
      </c>
      <c r="FF69">
        <v>31.5521</v>
      </c>
      <c r="FG69">
        <v>20.9188</v>
      </c>
      <c r="FH69">
        <v>0</v>
      </c>
      <c r="FI69">
        <v>100</v>
      </c>
      <c r="FJ69">
        <v>-999.9</v>
      </c>
      <c r="FK69">
        <v>400</v>
      </c>
      <c r="FL69">
        <v>26.8383</v>
      </c>
      <c r="FM69">
        <v>101.394</v>
      </c>
      <c r="FN69">
        <v>100.627</v>
      </c>
    </row>
    <row r="70" spans="1:170">
      <c r="A70">
        <v>54</v>
      </c>
      <c r="B70">
        <v>1607463738.1</v>
      </c>
      <c r="C70">
        <v>10294</v>
      </c>
      <c r="D70" t="s">
        <v>564</v>
      </c>
      <c r="E70" t="s">
        <v>565</v>
      </c>
      <c r="F70" t="s">
        <v>385</v>
      </c>
      <c r="G70" t="s">
        <v>323</v>
      </c>
      <c r="H70">
        <v>1607463730.1</v>
      </c>
      <c r="I70">
        <f>BW70*AG70*(BS70-BT70)/(100*BL70*(1000-AG70*BS70))</f>
        <v>0</v>
      </c>
      <c r="J70">
        <f>BW70*AG70*(BR70-BQ70*(1000-AG70*BT70)/(1000-AG70*BS70))/(100*BL70)</f>
        <v>0</v>
      </c>
      <c r="K70">
        <f>BQ70 - IF(AG70&gt;1, J70*BL70*100.0/(AI70*CE70), 0)</f>
        <v>0</v>
      </c>
      <c r="L70">
        <f>((R70-I70/2)*K70-J70)/(R70+I70/2)</f>
        <v>0</v>
      </c>
      <c r="M70">
        <f>L70*(BX70+BY70)/1000.0</f>
        <v>0</v>
      </c>
      <c r="N70">
        <f>(BQ70 - IF(AG70&gt;1, J70*BL70*100.0/(AI70*CE70), 0))*(BX70+BY70)/1000.0</f>
        <v>0</v>
      </c>
      <c r="O70">
        <f>2.0/((1/Q70-1/P70)+SIGN(Q70)*SQRT((1/Q70-1/P70)*(1/Q70-1/P70) + 4*BM70/((BM70+1)*(BM70+1))*(2*1/Q70*1/P70-1/P70*1/P70)))</f>
        <v>0</v>
      </c>
      <c r="P70">
        <f>IF(LEFT(BN70,1)&lt;&gt;"0",IF(LEFT(BN70,1)="1",3.0,BO70),$D$5+$E$5*(CE70*BX70/($K$5*1000))+$F$5*(CE70*BX70/($K$5*1000))*MAX(MIN(BL70,$J$5),$I$5)*MAX(MIN(BL70,$J$5),$I$5)+$G$5*MAX(MIN(BL70,$J$5),$I$5)*(CE70*BX70/($K$5*1000))+$H$5*(CE70*BX70/($K$5*1000))*(CE70*BX70/($K$5*1000)))</f>
        <v>0</v>
      </c>
      <c r="Q70">
        <f>I70*(1000-(1000*0.61365*exp(17.502*U70/(240.97+U70))/(BX70+BY70)+BS70)/2)/(1000*0.61365*exp(17.502*U70/(240.97+U70))/(BX70+BY70)-BS70)</f>
        <v>0</v>
      </c>
      <c r="R70">
        <f>1/((BM70+1)/(O70/1.6)+1/(P70/1.37)) + BM70/((BM70+1)/(O70/1.6) + BM70/(P70/1.37))</f>
        <v>0</v>
      </c>
      <c r="S70">
        <f>(BI70*BK70)</f>
        <v>0</v>
      </c>
      <c r="T70">
        <f>(BZ70+(S70+2*0.95*5.67E-8*(((BZ70+$B$7)+273)^4-(BZ70+273)^4)-44100*I70)/(1.84*29.3*P70+8*0.95*5.67E-8*(BZ70+273)^3))</f>
        <v>0</v>
      </c>
      <c r="U70">
        <f>($C$7*CA70+$D$7*CB70+$E$7*T70)</f>
        <v>0</v>
      </c>
      <c r="V70">
        <f>0.61365*exp(17.502*U70/(240.97+U70))</f>
        <v>0</v>
      </c>
      <c r="W70">
        <f>(X70/Y70*100)</f>
        <v>0</v>
      </c>
      <c r="X70">
        <f>BS70*(BX70+BY70)/1000</f>
        <v>0</v>
      </c>
      <c r="Y70">
        <f>0.61365*exp(17.502*BZ70/(240.97+BZ70))</f>
        <v>0</v>
      </c>
      <c r="Z70">
        <f>(V70-BS70*(BX70+BY70)/1000)</f>
        <v>0</v>
      </c>
      <c r="AA70">
        <f>(-I70*44100)</f>
        <v>0</v>
      </c>
      <c r="AB70">
        <f>2*29.3*P70*0.92*(BZ70-U70)</f>
        <v>0</v>
      </c>
      <c r="AC70">
        <f>2*0.95*5.67E-8*(((BZ70+$B$7)+273)^4-(U70+273)^4)</f>
        <v>0</v>
      </c>
      <c r="AD70">
        <f>S70+AC70+AA70+AB70</f>
        <v>0</v>
      </c>
      <c r="AE70">
        <v>11</v>
      </c>
      <c r="AF70">
        <v>2</v>
      </c>
      <c r="AG70">
        <f>IF(AE70*$H$13&gt;=AI70,1.0,(AI70/(AI70-AE70*$H$13)))</f>
        <v>0</v>
      </c>
      <c r="AH70">
        <f>(AG70-1)*100</f>
        <v>0</v>
      </c>
      <c r="AI70">
        <f>MAX(0,($B$13+$C$13*CE70)/(1+$D$13*CE70)*BX70/(BZ70+273)*$E$13)</f>
        <v>0</v>
      </c>
      <c r="AJ70" t="s">
        <v>288</v>
      </c>
      <c r="AK70">
        <v>715.476923076923</v>
      </c>
      <c r="AL70">
        <v>3262.08</v>
      </c>
      <c r="AM70">
        <f>AL70-AK70</f>
        <v>0</v>
      </c>
      <c r="AN70">
        <f>AM70/AL70</f>
        <v>0</v>
      </c>
      <c r="AO70">
        <v>-0.577747479816223</v>
      </c>
      <c r="AP70" t="s">
        <v>566</v>
      </c>
      <c r="AQ70">
        <v>739.27048</v>
      </c>
      <c r="AR70">
        <v>874.41</v>
      </c>
      <c r="AS70">
        <f>1-AQ70/AR70</f>
        <v>0</v>
      </c>
      <c r="AT70">
        <v>0.5</v>
      </c>
      <c r="AU70">
        <f>BI70</f>
        <v>0</v>
      </c>
      <c r="AV70">
        <f>J70</f>
        <v>0</v>
      </c>
      <c r="AW70">
        <f>AS70*AT70*AU70</f>
        <v>0</v>
      </c>
      <c r="AX70">
        <f>BC70/AR70</f>
        <v>0</v>
      </c>
      <c r="AY70">
        <f>(AV70-AO70)/AU70</f>
        <v>0</v>
      </c>
      <c r="AZ70">
        <f>(AL70-AR70)/AR70</f>
        <v>0</v>
      </c>
      <c r="BA70" t="s">
        <v>567</v>
      </c>
      <c r="BB70">
        <v>562.98</v>
      </c>
      <c r="BC70">
        <f>AR70-BB70</f>
        <v>0</v>
      </c>
      <c r="BD70">
        <f>(AR70-AQ70)/(AR70-BB70)</f>
        <v>0</v>
      </c>
      <c r="BE70">
        <f>(AL70-AR70)/(AL70-BB70)</f>
        <v>0</v>
      </c>
      <c r="BF70">
        <f>(AR70-AQ70)/(AR70-AK70)</f>
        <v>0</v>
      </c>
      <c r="BG70">
        <f>(AL70-AR70)/(AL70-AK70)</f>
        <v>0</v>
      </c>
      <c r="BH70">
        <f>$B$11*CF70+$C$11*CG70+$F$11*CH70*(1-CK70)</f>
        <v>0</v>
      </c>
      <c r="BI70">
        <f>BH70*BJ70</f>
        <v>0</v>
      </c>
      <c r="BJ70">
        <f>($B$11*$D$9+$C$11*$D$9+$F$11*((CU70+CM70)/MAX(CU70+CM70+CV70, 0.1)*$I$9+CV70/MAX(CU70+CM70+CV70, 0.1)*$J$9))/($B$11+$C$11+$F$11)</f>
        <v>0</v>
      </c>
      <c r="BK70">
        <f>($B$11*$K$9+$C$11*$K$9+$F$11*((CU70+CM70)/MAX(CU70+CM70+CV70, 0.1)*$P$9+CV70/MAX(CU70+CM70+CV70, 0.1)*$Q$9))/($B$11+$C$11+$F$11)</f>
        <v>0</v>
      </c>
      <c r="BL70">
        <v>6</v>
      </c>
      <c r="BM70">
        <v>0.5</v>
      </c>
      <c r="BN70" t="s">
        <v>291</v>
      </c>
      <c r="BO70">
        <v>2</v>
      </c>
      <c r="BP70">
        <v>1607463730.1</v>
      </c>
      <c r="BQ70">
        <v>396.022290322581</v>
      </c>
      <c r="BR70">
        <v>399.997903225806</v>
      </c>
      <c r="BS70">
        <v>27.1683032258065</v>
      </c>
      <c r="BT70">
        <v>26.2769483870968</v>
      </c>
      <c r="BU70">
        <v>393.887774193548</v>
      </c>
      <c r="BV70">
        <v>26.9014290322581</v>
      </c>
      <c r="BW70">
        <v>500.01235483871</v>
      </c>
      <c r="BX70">
        <v>101.827612903226</v>
      </c>
      <c r="BY70">
        <v>0.100051367741935</v>
      </c>
      <c r="BZ70">
        <v>35.6323258064516</v>
      </c>
      <c r="CA70">
        <v>35.6698677419355</v>
      </c>
      <c r="CB70">
        <v>999.9</v>
      </c>
      <c r="CC70">
        <v>0</v>
      </c>
      <c r="CD70">
        <v>0</v>
      </c>
      <c r="CE70">
        <v>9996.01096774194</v>
      </c>
      <c r="CF70">
        <v>0</v>
      </c>
      <c r="CG70">
        <v>351.363129032258</v>
      </c>
      <c r="CH70">
        <v>1400.00161290323</v>
      </c>
      <c r="CI70">
        <v>0.899998580645161</v>
      </c>
      <c r="CJ70">
        <v>0.100001351612903</v>
      </c>
      <c r="CK70">
        <v>0</v>
      </c>
      <c r="CL70">
        <v>740.568161290323</v>
      </c>
      <c r="CM70">
        <v>4.99938</v>
      </c>
      <c r="CN70">
        <v>10525.5129032258</v>
      </c>
      <c r="CO70">
        <v>11164.3387096774</v>
      </c>
      <c r="CP70">
        <v>48.901</v>
      </c>
      <c r="CQ70">
        <v>50.8546774193548</v>
      </c>
      <c r="CR70">
        <v>49.534</v>
      </c>
      <c r="CS70">
        <v>50.8100967741935</v>
      </c>
      <c r="CT70">
        <v>51.006</v>
      </c>
      <c r="CU70">
        <v>1255.50096774194</v>
      </c>
      <c r="CV70">
        <v>139.50064516129</v>
      </c>
      <c r="CW70">
        <v>0</v>
      </c>
      <c r="CX70">
        <v>293</v>
      </c>
      <c r="CY70">
        <v>0</v>
      </c>
      <c r="CZ70">
        <v>739.27048</v>
      </c>
      <c r="DA70">
        <v>-76.4156218518992</v>
      </c>
      <c r="DB70">
        <v>-1012.44100313456</v>
      </c>
      <c r="DC70">
        <v>10508.096</v>
      </c>
      <c r="DD70">
        <v>15</v>
      </c>
      <c r="DE70">
        <v>1607463573.5</v>
      </c>
      <c r="DF70" t="s">
        <v>568</v>
      </c>
      <c r="DG70">
        <v>1607463563</v>
      </c>
      <c r="DH70">
        <v>1607463573.5</v>
      </c>
      <c r="DI70">
        <v>24</v>
      </c>
      <c r="DJ70">
        <v>-0.047</v>
      </c>
      <c r="DK70">
        <v>0.007</v>
      </c>
      <c r="DL70">
        <v>2.135</v>
      </c>
      <c r="DM70">
        <v>0.267</v>
      </c>
      <c r="DN70">
        <v>400</v>
      </c>
      <c r="DO70">
        <v>26</v>
      </c>
      <c r="DP70">
        <v>0.15</v>
      </c>
      <c r="DQ70">
        <v>0.1</v>
      </c>
      <c r="DR70">
        <v>3.0177796257043</v>
      </c>
      <c r="DS70">
        <v>-1.03834593218323</v>
      </c>
      <c r="DT70">
        <v>0.0806261575960807</v>
      </c>
      <c r="DU70">
        <v>0</v>
      </c>
      <c r="DV70">
        <v>-3.97556032258065</v>
      </c>
      <c r="DW70">
        <v>1.26662903225806</v>
      </c>
      <c r="DX70">
        <v>0.0986623060513985</v>
      </c>
      <c r="DY70">
        <v>0</v>
      </c>
      <c r="DZ70">
        <v>0.891352258064516</v>
      </c>
      <c r="EA70">
        <v>-0.129867532258066</v>
      </c>
      <c r="EB70">
        <v>0.009689443074537</v>
      </c>
      <c r="EC70">
        <v>1</v>
      </c>
      <c r="ED70">
        <v>1</v>
      </c>
      <c r="EE70">
        <v>3</v>
      </c>
      <c r="EF70" t="s">
        <v>331</v>
      </c>
      <c r="EG70">
        <v>100</v>
      </c>
      <c r="EH70">
        <v>100</v>
      </c>
      <c r="EI70">
        <v>2.135</v>
      </c>
      <c r="EJ70">
        <v>0.2669</v>
      </c>
      <c r="EK70">
        <v>2.13460000000003</v>
      </c>
      <c r="EL70">
        <v>0</v>
      </c>
      <c r="EM70">
        <v>0</v>
      </c>
      <c r="EN70">
        <v>0</v>
      </c>
      <c r="EO70">
        <v>0.266866666666669</v>
      </c>
      <c r="EP70">
        <v>0</v>
      </c>
      <c r="EQ70">
        <v>0</v>
      </c>
      <c r="ER70">
        <v>0</v>
      </c>
      <c r="ES70">
        <v>-1</v>
      </c>
      <c r="ET70">
        <v>-1</v>
      </c>
      <c r="EU70">
        <v>-1</v>
      </c>
      <c r="EV70">
        <v>-1</v>
      </c>
      <c r="EW70">
        <v>2.9</v>
      </c>
      <c r="EX70">
        <v>2.7</v>
      </c>
      <c r="EY70">
        <v>2</v>
      </c>
      <c r="EZ70">
        <v>470.085</v>
      </c>
      <c r="FA70">
        <v>560.057</v>
      </c>
      <c r="FB70">
        <v>34.2178</v>
      </c>
      <c r="FC70">
        <v>31.6318</v>
      </c>
      <c r="FD70">
        <v>30.0006</v>
      </c>
      <c r="FE70">
        <v>31.3104</v>
      </c>
      <c r="FF70">
        <v>31.3432</v>
      </c>
      <c r="FG70">
        <v>20.9142</v>
      </c>
      <c r="FH70">
        <v>0</v>
      </c>
      <c r="FI70">
        <v>100</v>
      </c>
      <c r="FJ70">
        <v>-999.9</v>
      </c>
      <c r="FK70">
        <v>400</v>
      </c>
      <c r="FL70">
        <v>26.9208</v>
      </c>
      <c r="FM70">
        <v>101.42</v>
      </c>
      <c r="FN70">
        <v>100.641</v>
      </c>
    </row>
    <row r="71" spans="1:170">
      <c r="A71">
        <v>55</v>
      </c>
      <c r="B71">
        <v>1607464283.1</v>
      </c>
      <c r="C71">
        <v>10839</v>
      </c>
      <c r="D71" t="s">
        <v>569</v>
      </c>
      <c r="E71" t="s">
        <v>570</v>
      </c>
      <c r="F71" t="s">
        <v>385</v>
      </c>
      <c r="G71" t="s">
        <v>323</v>
      </c>
      <c r="H71">
        <v>1607464275.1</v>
      </c>
      <c r="I71">
        <f>BW71*AG71*(BS71-BT71)/(100*BL71*(1000-AG71*BS71))</f>
        <v>0</v>
      </c>
      <c r="J71">
        <f>BW71*AG71*(BR71-BQ71*(1000-AG71*BT71)/(1000-AG71*BS71))/(100*BL71)</f>
        <v>0</v>
      </c>
      <c r="K71">
        <f>BQ71 - IF(AG71&gt;1, J71*BL71*100.0/(AI71*CE71), 0)</f>
        <v>0</v>
      </c>
      <c r="L71">
        <f>((R71-I71/2)*K71-J71)/(R71+I71/2)</f>
        <v>0</v>
      </c>
      <c r="M71">
        <f>L71*(BX71+BY71)/1000.0</f>
        <v>0</v>
      </c>
      <c r="N71">
        <f>(BQ71 - IF(AG71&gt;1, J71*BL71*100.0/(AI71*CE71), 0))*(BX71+BY71)/1000.0</f>
        <v>0</v>
      </c>
      <c r="O71">
        <f>2.0/((1/Q71-1/P71)+SIGN(Q71)*SQRT((1/Q71-1/P71)*(1/Q71-1/P71) + 4*BM71/((BM71+1)*(BM71+1))*(2*1/Q71*1/P71-1/P71*1/P71)))</f>
        <v>0</v>
      </c>
      <c r="P71">
        <f>IF(LEFT(BN71,1)&lt;&gt;"0",IF(LEFT(BN71,1)="1",3.0,BO71),$D$5+$E$5*(CE71*BX71/($K$5*1000))+$F$5*(CE71*BX71/($K$5*1000))*MAX(MIN(BL71,$J$5),$I$5)*MAX(MIN(BL71,$J$5),$I$5)+$G$5*MAX(MIN(BL71,$J$5),$I$5)*(CE71*BX71/($K$5*1000))+$H$5*(CE71*BX71/($K$5*1000))*(CE71*BX71/($K$5*1000)))</f>
        <v>0</v>
      </c>
      <c r="Q71">
        <f>I71*(1000-(1000*0.61365*exp(17.502*U71/(240.97+U71))/(BX71+BY71)+BS71)/2)/(1000*0.61365*exp(17.502*U71/(240.97+U71))/(BX71+BY71)-BS71)</f>
        <v>0</v>
      </c>
      <c r="R71">
        <f>1/((BM71+1)/(O71/1.6)+1/(P71/1.37)) + BM71/((BM71+1)/(O71/1.6) + BM71/(P71/1.37))</f>
        <v>0</v>
      </c>
      <c r="S71">
        <f>(BI71*BK71)</f>
        <v>0</v>
      </c>
      <c r="T71">
        <f>(BZ71+(S71+2*0.95*5.67E-8*(((BZ71+$B$7)+273)^4-(BZ71+273)^4)-44100*I71)/(1.84*29.3*P71+8*0.95*5.67E-8*(BZ71+273)^3))</f>
        <v>0</v>
      </c>
      <c r="U71">
        <f>($C$7*CA71+$D$7*CB71+$E$7*T71)</f>
        <v>0</v>
      </c>
      <c r="V71">
        <f>0.61365*exp(17.502*U71/(240.97+U71))</f>
        <v>0</v>
      </c>
      <c r="W71">
        <f>(X71/Y71*100)</f>
        <v>0</v>
      </c>
      <c r="X71">
        <f>BS71*(BX71+BY71)/1000</f>
        <v>0</v>
      </c>
      <c r="Y71">
        <f>0.61365*exp(17.502*BZ71/(240.97+BZ71))</f>
        <v>0</v>
      </c>
      <c r="Z71">
        <f>(V71-BS71*(BX71+BY71)/1000)</f>
        <v>0</v>
      </c>
      <c r="AA71">
        <f>(-I71*44100)</f>
        <v>0</v>
      </c>
      <c r="AB71">
        <f>2*29.3*P71*0.92*(BZ71-U71)</f>
        <v>0</v>
      </c>
      <c r="AC71">
        <f>2*0.95*5.67E-8*(((BZ71+$B$7)+273)^4-(U71+273)^4)</f>
        <v>0</v>
      </c>
      <c r="AD71">
        <f>S71+AC71+AA71+AB71</f>
        <v>0</v>
      </c>
      <c r="AE71">
        <v>123</v>
      </c>
      <c r="AF71">
        <v>25</v>
      </c>
      <c r="AG71">
        <f>IF(AE71*$H$13&gt;=AI71,1.0,(AI71/(AI71-AE71*$H$13)))</f>
        <v>0</v>
      </c>
      <c r="AH71">
        <f>(AG71-1)*100</f>
        <v>0</v>
      </c>
      <c r="AI71">
        <f>MAX(0,($B$13+$C$13*CE71)/(1+$D$13*CE71)*BX71/(BZ71+273)*$E$13)</f>
        <v>0</v>
      </c>
      <c r="AJ71" t="s">
        <v>288</v>
      </c>
      <c r="AK71">
        <v>715.476923076923</v>
      </c>
      <c r="AL71">
        <v>3262.08</v>
      </c>
      <c r="AM71">
        <f>AL71-AK71</f>
        <v>0</v>
      </c>
      <c r="AN71">
        <f>AM71/AL71</f>
        <v>0</v>
      </c>
      <c r="AO71">
        <v>-0.577747479816223</v>
      </c>
      <c r="AP71" t="s">
        <v>571</v>
      </c>
      <c r="AQ71">
        <v>583.71432</v>
      </c>
      <c r="AR71">
        <v>654.21</v>
      </c>
      <c r="AS71">
        <f>1-AQ71/AR71</f>
        <v>0</v>
      </c>
      <c r="AT71">
        <v>0.5</v>
      </c>
      <c r="AU71">
        <f>BI71</f>
        <v>0</v>
      </c>
      <c r="AV71">
        <f>J71</f>
        <v>0</v>
      </c>
      <c r="AW71">
        <f>AS71*AT71*AU71</f>
        <v>0</v>
      </c>
      <c r="AX71">
        <f>BC71/AR71</f>
        <v>0</v>
      </c>
      <c r="AY71">
        <f>(AV71-AO71)/AU71</f>
        <v>0</v>
      </c>
      <c r="AZ71">
        <f>(AL71-AR71)/AR71</f>
        <v>0</v>
      </c>
      <c r="BA71" t="s">
        <v>572</v>
      </c>
      <c r="BB71">
        <v>509.43</v>
      </c>
      <c r="BC71">
        <f>AR71-BB71</f>
        <v>0</v>
      </c>
      <c r="BD71">
        <f>(AR71-AQ71)/(AR71-BB71)</f>
        <v>0</v>
      </c>
      <c r="BE71">
        <f>(AL71-AR71)/(AL71-BB71)</f>
        <v>0</v>
      </c>
      <c r="BF71">
        <f>(AR71-AQ71)/(AR71-AK71)</f>
        <v>0</v>
      </c>
      <c r="BG71">
        <f>(AL71-AR71)/(AL71-AK71)</f>
        <v>0</v>
      </c>
      <c r="BH71">
        <f>$B$11*CF71+$C$11*CG71+$F$11*CH71*(1-CK71)</f>
        <v>0</v>
      </c>
      <c r="BI71">
        <f>BH71*BJ71</f>
        <v>0</v>
      </c>
      <c r="BJ71">
        <f>($B$11*$D$9+$C$11*$D$9+$F$11*((CU71+CM71)/MAX(CU71+CM71+CV71, 0.1)*$I$9+CV71/MAX(CU71+CM71+CV71, 0.1)*$J$9))/($B$11+$C$11+$F$11)</f>
        <v>0</v>
      </c>
      <c r="BK71">
        <f>($B$11*$K$9+$C$11*$K$9+$F$11*((CU71+CM71)/MAX(CU71+CM71+CV71, 0.1)*$P$9+CV71/MAX(CU71+CM71+CV71, 0.1)*$Q$9))/($B$11+$C$11+$F$11)</f>
        <v>0</v>
      </c>
      <c r="BL71">
        <v>6</v>
      </c>
      <c r="BM71">
        <v>0.5</v>
      </c>
      <c r="BN71" t="s">
        <v>291</v>
      </c>
      <c r="BO71">
        <v>2</v>
      </c>
      <c r="BP71">
        <v>1607464275.1</v>
      </c>
      <c r="BQ71">
        <v>398.167225806452</v>
      </c>
      <c r="BR71">
        <v>399.987483870968</v>
      </c>
      <c r="BS71">
        <v>26.1527806451613</v>
      </c>
      <c r="BT71">
        <v>25.733364516129</v>
      </c>
      <c r="BU71">
        <v>396.032483870968</v>
      </c>
      <c r="BV71">
        <v>25.8859064516129</v>
      </c>
      <c r="BW71">
        <v>500.013838709677</v>
      </c>
      <c r="BX71">
        <v>101.817451612903</v>
      </c>
      <c r="BY71">
        <v>0.100030761290323</v>
      </c>
      <c r="BZ71">
        <v>35.8456322580645</v>
      </c>
      <c r="CA71">
        <v>36.4319483870968</v>
      </c>
      <c r="CB71">
        <v>999.9</v>
      </c>
      <c r="CC71">
        <v>0</v>
      </c>
      <c r="CD71">
        <v>0</v>
      </c>
      <c r="CE71">
        <v>10006.2096774194</v>
      </c>
      <c r="CF71">
        <v>0</v>
      </c>
      <c r="CG71">
        <v>444.859193548387</v>
      </c>
      <c r="CH71">
        <v>1399.99258064516</v>
      </c>
      <c r="CI71">
        <v>0.900001290322581</v>
      </c>
      <c r="CJ71">
        <v>0.0999984967741935</v>
      </c>
      <c r="CK71">
        <v>0</v>
      </c>
      <c r="CL71">
        <v>584.013580645161</v>
      </c>
      <c r="CM71">
        <v>4.99938</v>
      </c>
      <c r="CN71">
        <v>8446.28193548387</v>
      </c>
      <c r="CO71">
        <v>11164.2774193548</v>
      </c>
      <c r="CP71">
        <v>49.4090322580645</v>
      </c>
      <c r="CQ71">
        <v>51.8103225806452</v>
      </c>
      <c r="CR71">
        <v>50.1227741935484</v>
      </c>
      <c r="CS71">
        <v>51.2255161290322</v>
      </c>
      <c r="CT71">
        <v>51.4231290322581</v>
      </c>
      <c r="CU71">
        <v>1255.49483870968</v>
      </c>
      <c r="CV71">
        <v>139.497741935484</v>
      </c>
      <c r="CW71">
        <v>0</v>
      </c>
      <c r="CX71">
        <v>544.200000047684</v>
      </c>
      <c r="CY71">
        <v>0</v>
      </c>
      <c r="CZ71">
        <v>583.71432</v>
      </c>
      <c r="DA71">
        <v>-22.472999997687</v>
      </c>
      <c r="DB71">
        <v>-326.846153903021</v>
      </c>
      <c r="DC71">
        <v>8441.6632</v>
      </c>
      <c r="DD71">
        <v>15</v>
      </c>
      <c r="DE71">
        <v>1607463573.5</v>
      </c>
      <c r="DF71" t="s">
        <v>568</v>
      </c>
      <c r="DG71">
        <v>1607463563</v>
      </c>
      <c r="DH71">
        <v>1607463573.5</v>
      </c>
      <c r="DI71">
        <v>24</v>
      </c>
      <c r="DJ71">
        <v>-0.047</v>
      </c>
      <c r="DK71">
        <v>0.007</v>
      </c>
      <c r="DL71">
        <v>2.135</v>
      </c>
      <c r="DM71">
        <v>0.267</v>
      </c>
      <c r="DN71">
        <v>400</v>
      </c>
      <c r="DO71">
        <v>26</v>
      </c>
      <c r="DP71">
        <v>0.15</v>
      </c>
      <c r="DQ71">
        <v>0.1</v>
      </c>
      <c r="DR71">
        <v>1.37339071735818</v>
      </c>
      <c r="DS71">
        <v>0.557808414504495</v>
      </c>
      <c r="DT71">
        <v>0.0435826590199705</v>
      </c>
      <c r="DU71">
        <v>0</v>
      </c>
      <c r="DV71">
        <v>-1.82034806451613</v>
      </c>
      <c r="DW71">
        <v>-0.749116451612897</v>
      </c>
      <c r="DX71">
        <v>0.0602892373864606</v>
      </c>
      <c r="DY71">
        <v>0</v>
      </c>
      <c r="DZ71">
        <v>0.419416258064516</v>
      </c>
      <c r="EA71">
        <v>0.309379064516128</v>
      </c>
      <c r="EB71">
        <v>0.0232433719764717</v>
      </c>
      <c r="EC71">
        <v>0</v>
      </c>
      <c r="ED71">
        <v>0</v>
      </c>
      <c r="EE71">
        <v>3</v>
      </c>
      <c r="EF71" t="s">
        <v>305</v>
      </c>
      <c r="EG71">
        <v>100</v>
      </c>
      <c r="EH71">
        <v>100</v>
      </c>
      <c r="EI71">
        <v>2.135</v>
      </c>
      <c r="EJ71">
        <v>0.2669</v>
      </c>
      <c r="EK71">
        <v>2.13460000000003</v>
      </c>
      <c r="EL71">
        <v>0</v>
      </c>
      <c r="EM71">
        <v>0</v>
      </c>
      <c r="EN71">
        <v>0</v>
      </c>
      <c r="EO71">
        <v>0.266866666666669</v>
      </c>
      <c r="EP71">
        <v>0</v>
      </c>
      <c r="EQ71">
        <v>0</v>
      </c>
      <c r="ER71">
        <v>0</v>
      </c>
      <c r="ES71">
        <v>-1</v>
      </c>
      <c r="ET71">
        <v>-1</v>
      </c>
      <c r="EU71">
        <v>-1</v>
      </c>
      <c r="EV71">
        <v>-1</v>
      </c>
      <c r="EW71">
        <v>12</v>
      </c>
      <c r="EX71">
        <v>11.8</v>
      </c>
      <c r="EY71">
        <v>2</v>
      </c>
      <c r="EZ71">
        <v>333.003</v>
      </c>
      <c r="FA71">
        <v>558.925</v>
      </c>
      <c r="FB71">
        <v>34.3561</v>
      </c>
      <c r="FC71">
        <v>31.6677</v>
      </c>
      <c r="FD71">
        <v>30.0004</v>
      </c>
      <c r="FE71">
        <v>31.3055</v>
      </c>
      <c r="FF71">
        <v>31.3137</v>
      </c>
      <c r="FG71">
        <v>20.9196</v>
      </c>
      <c r="FH71">
        <v>0</v>
      </c>
      <c r="FI71">
        <v>100</v>
      </c>
      <c r="FJ71">
        <v>-999.9</v>
      </c>
      <c r="FK71">
        <v>400</v>
      </c>
      <c r="FL71">
        <v>27.1355</v>
      </c>
      <c r="FM71">
        <v>101.417</v>
      </c>
      <c r="FN71">
        <v>100.643</v>
      </c>
    </row>
    <row r="72" spans="1:170">
      <c r="A72">
        <v>56</v>
      </c>
      <c r="B72">
        <v>1607464591.1</v>
      </c>
      <c r="C72">
        <v>11147</v>
      </c>
      <c r="D72" t="s">
        <v>573</v>
      </c>
      <c r="E72" t="s">
        <v>574</v>
      </c>
      <c r="F72" t="s">
        <v>312</v>
      </c>
      <c r="G72" t="s">
        <v>575</v>
      </c>
      <c r="H72">
        <v>1607464583.1</v>
      </c>
      <c r="I72">
        <f>BW72*AG72*(BS72-BT72)/(100*BL72*(1000-AG72*BS72))</f>
        <v>0</v>
      </c>
      <c r="J72">
        <f>BW72*AG72*(BR72-BQ72*(1000-AG72*BT72)/(1000-AG72*BS72))/(100*BL72)</f>
        <v>0</v>
      </c>
      <c r="K72">
        <f>BQ72 - IF(AG72&gt;1, J72*BL72*100.0/(AI72*CE72), 0)</f>
        <v>0</v>
      </c>
      <c r="L72">
        <f>((R72-I72/2)*K72-J72)/(R72+I72/2)</f>
        <v>0</v>
      </c>
      <c r="M72">
        <f>L72*(BX72+BY72)/1000.0</f>
        <v>0</v>
      </c>
      <c r="N72">
        <f>(BQ72 - IF(AG72&gt;1, J72*BL72*100.0/(AI72*CE72), 0))*(BX72+BY72)/1000.0</f>
        <v>0</v>
      </c>
      <c r="O72">
        <f>2.0/((1/Q72-1/P72)+SIGN(Q72)*SQRT((1/Q72-1/P72)*(1/Q72-1/P72) + 4*BM72/((BM72+1)*(BM72+1))*(2*1/Q72*1/P72-1/P72*1/P72)))</f>
        <v>0</v>
      </c>
      <c r="P72">
        <f>IF(LEFT(BN72,1)&lt;&gt;"0",IF(LEFT(BN72,1)="1",3.0,BO72),$D$5+$E$5*(CE72*BX72/($K$5*1000))+$F$5*(CE72*BX72/($K$5*1000))*MAX(MIN(BL72,$J$5),$I$5)*MAX(MIN(BL72,$J$5),$I$5)+$G$5*MAX(MIN(BL72,$J$5),$I$5)*(CE72*BX72/($K$5*1000))+$H$5*(CE72*BX72/($K$5*1000))*(CE72*BX72/($K$5*1000)))</f>
        <v>0</v>
      </c>
      <c r="Q72">
        <f>I72*(1000-(1000*0.61365*exp(17.502*U72/(240.97+U72))/(BX72+BY72)+BS72)/2)/(1000*0.61365*exp(17.502*U72/(240.97+U72))/(BX72+BY72)-BS72)</f>
        <v>0</v>
      </c>
      <c r="R72">
        <f>1/((BM72+1)/(O72/1.6)+1/(P72/1.37)) + BM72/((BM72+1)/(O72/1.6) + BM72/(P72/1.37))</f>
        <v>0</v>
      </c>
      <c r="S72">
        <f>(BI72*BK72)</f>
        <v>0</v>
      </c>
      <c r="T72">
        <f>(BZ72+(S72+2*0.95*5.67E-8*(((BZ72+$B$7)+273)^4-(BZ72+273)^4)-44100*I72)/(1.84*29.3*P72+8*0.95*5.67E-8*(BZ72+273)^3))</f>
        <v>0</v>
      </c>
      <c r="U72">
        <f>($C$7*CA72+$D$7*CB72+$E$7*T72)</f>
        <v>0</v>
      </c>
      <c r="V72">
        <f>0.61365*exp(17.502*U72/(240.97+U72))</f>
        <v>0</v>
      </c>
      <c r="W72">
        <f>(X72/Y72*100)</f>
        <v>0</v>
      </c>
      <c r="X72">
        <f>BS72*(BX72+BY72)/1000</f>
        <v>0</v>
      </c>
      <c r="Y72">
        <f>0.61365*exp(17.502*BZ72/(240.97+BZ72))</f>
        <v>0</v>
      </c>
      <c r="Z72">
        <f>(V72-BS72*(BX72+BY72)/1000)</f>
        <v>0</v>
      </c>
      <c r="AA72">
        <f>(-I72*44100)</f>
        <v>0</v>
      </c>
      <c r="AB72">
        <f>2*29.3*P72*0.92*(BZ72-U72)</f>
        <v>0</v>
      </c>
      <c r="AC72">
        <f>2*0.95*5.67E-8*(((BZ72+$B$7)+273)^4-(U72+273)^4)</f>
        <v>0</v>
      </c>
      <c r="AD72">
        <f>S72+AC72+AA72+AB72</f>
        <v>0</v>
      </c>
      <c r="AE72">
        <v>52</v>
      </c>
      <c r="AF72">
        <v>10</v>
      </c>
      <c r="AG72">
        <f>IF(AE72*$H$13&gt;=AI72,1.0,(AI72/(AI72-AE72*$H$13)))</f>
        <v>0</v>
      </c>
      <c r="AH72">
        <f>(AG72-1)*100</f>
        <v>0</v>
      </c>
      <c r="AI72">
        <f>MAX(0,($B$13+$C$13*CE72)/(1+$D$13*CE72)*BX72/(BZ72+273)*$E$13)</f>
        <v>0</v>
      </c>
      <c r="AJ72" t="s">
        <v>288</v>
      </c>
      <c r="AK72">
        <v>715.476923076923</v>
      </c>
      <c r="AL72">
        <v>3262.08</v>
      </c>
      <c r="AM72">
        <f>AL72-AK72</f>
        <v>0</v>
      </c>
      <c r="AN72">
        <f>AM72/AL72</f>
        <v>0</v>
      </c>
      <c r="AO72">
        <v>-0.577747479816223</v>
      </c>
      <c r="AP72" t="s">
        <v>576</v>
      </c>
      <c r="AQ72">
        <v>637.487884615384</v>
      </c>
      <c r="AR72">
        <v>709.1</v>
      </c>
      <c r="AS72">
        <f>1-AQ72/AR72</f>
        <v>0</v>
      </c>
      <c r="AT72">
        <v>0.5</v>
      </c>
      <c r="AU72">
        <f>BI72</f>
        <v>0</v>
      </c>
      <c r="AV72">
        <f>J72</f>
        <v>0</v>
      </c>
      <c r="AW72">
        <f>AS72*AT72*AU72</f>
        <v>0</v>
      </c>
      <c r="AX72">
        <f>BC72/AR72</f>
        <v>0</v>
      </c>
      <c r="AY72">
        <f>(AV72-AO72)/AU72</f>
        <v>0</v>
      </c>
      <c r="AZ72">
        <f>(AL72-AR72)/AR72</f>
        <v>0</v>
      </c>
      <c r="BA72" t="s">
        <v>577</v>
      </c>
      <c r="BB72">
        <v>459.25</v>
      </c>
      <c r="BC72">
        <f>AR72-BB72</f>
        <v>0</v>
      </c>
      <c r="BD72">
        <f>(AR72-AQ72)/(AR72-BB72)</f>
        <v>0</v>
      </c>
      <c r="BE72">
        <f>(AL72-AR72)/(AL72-BB72)</f>
        <v>0</v>
      </c>
      <c r="BF72">
        <f>(AR72-AQ72)/(AR72-AK72)</f>
        <v>0</v>
      </c>
      <c r="BG72">
        <f>(AL72-AR72)/(AL72-AK72)</f>
        <v>0</v>
      </c>
      <c r="BH72">
        <f>$B$11*CF72+$C$11*CG72+$F$11*CH72*(1-CK72)</f>
        <v>0</v>
      </c>
      <c r="BI72">
        <f>BH72*BJ72</f>
        <v>0</v>
      </c>
      <c r="BJ72">
        <f>($B$11*$D$9+$C$11*$D$9+$F$11*((CU72+CM72)/MAX(CU72+CM72+CV72, 0.1)*$I$9+CV72/MAX(CU72+CM72+CV72, 0.1)*$J$9))/($B$11+$C$11+$F$11)</f>
        <v>0</v>
      </c>
      <c r="BK72">
        <f>($B$11*$K$9+$C$11*$K$9+$F$11*((CU72+CM72)/MAX(CU72+CM72+CV72, 0.1)*$P$9+CV72/MAX(CU72+CM72+CV72, 0.1)*$Q$9))/($B$11+$C$11+$F$11)</f>
        <v>0</v>
      </c>
      <c r="BL72">
        <v>6</v>
      </c>
      <c r="BM72">
        <v>0.5</v>
      </c>
      <c r="BN72" t="s">
        <v>291</v>
      </c>
      <c r="BO72">
        <v>2</v>
      </c>
      <c r="BP72">
        <v>1607464583.1</v>
      </c>
      <c r="BQ72">
        <v>399.180322580645</v>
      </c>
      <c r="BR72">
        <v>399.983677419355</v>
      </c>
      <c r="BS72">
        <v>26.8588612903226</v>
      </c>
      <c r="BT72">
        <v>26.9101580645161</v>
      </c>
      <c r="BU72">
        <v>397.012322580645</v>
      </c>
      <c r="BV72">
        <v>26.6132516129032</v>
      </c>
      <c r="BW72">
        <v>500.01564516129</v>
      </c>
      <c r="BX72">
        <v>101.806870967742</v>
      </c>
      <c r="BY72">
        <v>0.100019361290323</v>
      </c>
      <c r="BZ72">
        <v>35.8872290322581</v>
      </c>
      <c r="CA72">
        <v>35.8152064516129</v>
      </c>
      <c r="CB72">
        <v>999.9</v>
      </c>
      <c r="CC72">
        <v>0</v>
      </c>
      <c r="CD72">
        <v>0</v>
      </c>
      <c r="CE72">
        <v>10015.4477419355</v>
      </c>
      <c r="CF72">
        <v>0</v>
      </c>
      <c r="CG72">
        <v>123.932741935484</v>
      </c>
      <c r="CH72">
        <v>1400.01322580645</v>
      </c>
      <c r="CI72">
        <v>0.899998419354838</v>
      </c>
      <c r="CJ72">
        <v>0.100001606451613</v>
      </c>
      <c r="CK72">
        <v>0</v>
      </c>
      <c r="CL72">
        <v>637.554129032258</v>
      </c>
      <c r="CM72">
        <v>4.99938</v>
      </c>
      <c r="CN72">
        <v>9081.72096774193</v>
      </c>
      <c r="CO72">
        <v>11164.4419354839</v>
      </c>
      <c r="CP72">
        <v>47.673</v>
      </c>
      <c r="CQ72">
        <v>49.5139677419355</v>
      </c>
      <c r="CR72">
        <v>48.2438387096774</v>
      </c>
      <c r="CS72">
        <v>49.54</v>
      </c>
      <c r="CT72">
        <v>49.8363870967742</v>
      </c>
      <c r="CU72">
        <v>1255.50838709677</v>
      </c>
      <c r="CV72">
        <v>139.504838709677</v>
      </c>
      <c r="CW72">
        <v>0</v>
      </c>
      <c r="CX72">
        <v>276.099999904633</v>
      </c>
      <c r="CY72">
        <v>0</v>
      </c>
      <c r="CZ72">
        <v>637.487884615384</v>
      </c>
      <c r="DA72">
        <v>-14.4316923180345</v>
      </c>
      <c r="DB72">
        <v>-207.121709557904</v>
      </c>
      <c r="DC72">
        <v>9080.89269230769</v>
      </c>
      <c r="DD72">
        <v>15</v>
      </c>
      <c r="DE72">
        <v>1607464340.6</v>
      </c>
      <c r="DF72" t="s">
        <v>578</v>
      </c>
      <c r="DG72">
        <v>1607464330.1</v>
      </c>
      <c r="DH72">
        <v>1607464340.6</v>
      </c>
      <c r="DI72">
        <v>25</v>
      </c>
      <c r="DJ72">
        <v>0.033</v>
      </c>
      <c r="DK72">
        <v>-0.021</v>
      </c>
      <c r="DL72">
        <v>2.168</v>
      </c>
      <c r="DM72">
        <v>0.246</v>
      </c>
      <c r="DN72">
        <v>400</v>
      </c>
      <c r="DO72">
        <v>26</v>
      </c>
      <c r="DP72">
        <v>0.28</v>
      </c>
      <c r="DQ72">
        <v>0.41</v>
      </c>
      <c r="DR72">
        <v>0.687445362154781</v>
      </c>
      <c r="DS72">
        <v>-0.0291386645621626</v>
      </c>
      <c r="DT72">
        <v>0.00806184297024318</v>
      </c>
      <c r="DU72">
        <v>1</v>
      </c>
      <c r="DV72">
        <v>-0.803339774193548</v>
      </c>
      <c r="DW72">
        <v>0.0118038387096805</v>
      </c>
      <c r="DX72">
        <v>0.00937490913748546</v>
      </c>
      <c r="DY72">
        <v>1</v>
      </c>
      <c r="DZ72">
        <v>-0.0512985741935484</v>
      </c>
      <c r="EA72">
        <v>0.072583577419355</v>
      </c>
      <c r="EB72">
        <v>0.00547853649635691</v>
      </c>
      <c r="EC72">
        <v>1</v>
      </c>
      <c r="ED72">
        <v>3</v>
      </c>
      <c r="EE72">
        <v>3</v>
      </c>
      <c r="EF72" t="s">
        <v>449</v>
      </c>
      <c r="EG72">
        <v>100</v>
      </c>
      <c r="EH72">
        <v>100</v>
      </c>
      <c r="EI72">
        <v>2.168</v>
      </c>
      <c r="EJ72">
        <v>0.2456</v>
      </c>
      <c r="EK72">
        <v>2.16800000000006</v>
      </c>
      <c r="EL72">
        <v>0</v>
      </c>
      <c r="EM72">
        <v>0</v>
      </c>
      <c r="EN72">
        <v>0</v>
      </c>
      <c r="EO72">
        <v>0.245614285714282</v>
      </c>
      <c r="EP72">
        <v>0</v>
      </c>
      <c r="EQ72">
        <v>0</v>
      </c>
      <c r="ER72">
        <v>0</v>
      </c>
      <c r="ES72">
        <v>-1</v>
      </c>
      <c r="ET72">
        <v>-1</v>
      </c>
      <c r="EU72">
        <v>-1</v>
      </c>
      <c r="EV72">
        <v>-1</v>
      </c>
      <c r="EW72">
        <v>4.3</v>
      </c>
      <c r="EX72">
        <v>4.2</v>
      </c>
      <c r="EY72">
        <v>2</v>
      </c>
      <c r="EZ72">
        <v>423.773</v>
      </c>
      <c r="FA72">
        <v>560.195</v>
      </c>
      <c r="FB72">
        <v>34.4964</v>
      </c>
      <c r="FC72">
        <v>31.9713</v>
      </c>
      <c r="FD72">
        <v>30.0005</v>
      </c>
      <c r="FE72">
        <v>31.5664</v>
      </c>
      <c r="FF72">
        <v>31.5807</v>
      </c>
      <c r="FG72">
        <v>20.9368</v>
      </c>
      <c r="FH72">
        <v>0</v>
      </c>
      <c r="FI72">
        <v>100</v>
      </c>
      <c r="FJ72">
        <v>-999.9</v>
      </c>
      <c r="FK72">
        <v>400</v>
      </c>
      <c r="FL72">
        <v>27.1355</v>
      </c>
      <c r="FM72">
        <v>101.352</v>
      </c>
      <c r="FN72">
        <v>100.59</v>
      </c>
    </row>
    <row r="73" spans="1:170">
      <c r="A73">
        <v>57</v>
      </c>
      <c r="B73">
        <v>1607464778.6</v>
      </c>
      <c r="C73">
        <v>11334.5</v>
      </c>
      <c r="D73" t="s">
        <v>579</v>
      </c>
      <c r="E73" t="s">
        <v>580</v>
      </c>
      <c r="F73" t="s">
        <v>312</v>
      </c>
      <c r="G73" t="s">
        <v>575</v>
      </c>
      <c r="H73">
        <v>1607464770.85</v>
      </c>
      <c r="I73">
        <f>BW73*AG73*(BS73-BT73)/(100*BL73*(1000-AG73*BS73))</f>
        <v>0</v>
      </c>
      <c r="J73">
        <f>BW73*AG73*(BR73-BQ73*(1000-AG73*BT73)/(1000-AG73*BS73))/(100*BL73)</f>
        <v>0</v>
      </c>
      <c r="K73">
        <f>BQ73 - IF(AG73&gt;1, J73*BL73*100.0/(AI73*CE73), 0)</f>
        <v>0</v>
      </c>
      <c r="L73">
        <f>((R73-I73/2)*K73-J73)/(R73+I73/2)</f>
        <v>0</v>
      </c>
      <c r="M73">
        <f>L73*(BX73+BY73)/1000.0</f>
        <v>0</v>
      </c>
      <c r="N73">
        <f>(BQ73 - IF(AG73&gt;1, J73*BL73*100.0/(AI73*CE73), 0))*(BX73+BY73)/1000.0</f>
        <v>0</v>
      </c>
      <c r="O73">
        <f>2.0/((1/Q73-1/P73)+SIGN(Q73)*SQRT((1/Q73-1/P73)*(1/Q73-1/P73) + 4*BM73/((BM73+1)*(BM73+1))*(2*1/Q73*1/P73-1/P73*1/P73)))</f>
        <v>0</v>
      </c>
      <c r="P73">
        <f>IF(LEFT(BN73,1)&lt;&gt;"0",IF(LEFT(BN73,1)="1",3.0,BO73),$D$5+$E$5*(CE73*BX73/($K$5*1000))+$F$5*(CE73*BX73/($K$5*1000))*MAX(MIN(BL73,$J$5),$I$5)*MAX(MIN(BL73,$J$5),$I$5)+$G$5*MAX(MIN(BL73,$J$5),$I$5)*(CE73*BX73/($K$5*1000))+$H$5*(CE73*BX73/($K$5*1000))*(CE73*BX73/($K$5*1000)))</f>
        <v>0</v>
      </c>
      <c r="Q73">
        <f>I73*(1000-(1000*0.61365*exp(17.502*U73/(240.97+U73))/(BX73+BY73)+BS73)/2)/(1000*0.61365*exp(17.502*U73/(240.97+U73))/(BX73+BY73)-BS73)</f>
        <v>0</v>
      </c>
      <c r="R73">
        <f>1/((BM73+1)/(O73/1.6)+1/(P73/1.37)) + BM73/((BM73+1)/(O73/1.6) + BM73/(P73/1.37))</f>
        <v>0</v>
      </c>
      <c r="S73">
        <f>(BI73*BK73)</f>
        <v>0</v>
      </c>
      <c r="T73">
        <f>(BZ73+(S73+2*0.95*5.67E-8*(((BZ73+$B$7)+273)^4-(BZ73+273)^4)-44100*I73)/(1.84*29.3*P73+8*0.95*5.67E-8*(BZ73+273)^3))</f>
        <v>0</v>
      </c>
      <c r="U73">
        <f>($C$7*CA73+$D$7*CB73+$E$7*T73)</f>
        <v>0</v>
      </c>
      <c r="V73">
        <f>0.61365*exp(17.502*U73/(240.97+U73))</f>
        <v>0</v>
      </c>
      <c r="W73">
        <f>(X73/Y73*100)</f>
        <v>0</v>
      </c>
      <c r="X73">
        <f>BS73*(BX73+BY73)/1000</f>
        <v>0</v>
      </c>
      <c r="Y73">
        <f>0.61365*exp(17.502*BZ73/(240.97+BZ73))</f>
        <v>0</v>
      </c>
      <c r="Z73">
        <f>(V73-BS73*(BX73+BY73)/1000)</f>
        <v>0</v>
      </c>
      <c r="AA73">
        <f>(-I73*44100)</f>
        <v>0</v>
      </c>
      <c r="AB73">
        <f>2*29.3*P73*0.92*(BZ73-U73)</f>
        <v>0</v>
      </c>
      <c r="AC73">
        <f>2*0.95*5.67E-8*(((BZ73+$B$7)+273)^4-(U73+273)^4)</f>
        <v>0</v>
      </c>
      <c r="AD73">
        <f>S73+AC73+AA73+AB73</f>
        <v>0</v>
      </c>
      <c r="AE73">
        <v>0</v>
      </c>
      <c r="AF73">
        <v>0</v>
      </c>
      <c r="AG73">
        <f>IF(AE73*$H$13&gt;=AI73,1.0,(AI73/(AI73-AE73*$H$13)))</f>
        <v>0</v>
      </c>
      <c r="AH73">
        <f>(AG73-1)*100</f>
        <v>0</v>
      </c>
      <c r="AI73">
        <f>MAX(0,($B$13+$C$13*CE73)/(1+$D$13*CE73)*BX73/(BZ73+273)*$E$13)</f>
        <v>0</v>
      </c>
      <c r="AJ73" t="s">
        <v>288</v>
      </c>
      <c r="AK73">
        <v>715.476923076923</v>
      </c>
      <c r="AL73">
        <v>3262.08</v>
      </c>
      <c r="AM73">
        <f>AL73-AK73</f>
        <v>0</v>
      </c>
      <c r="AN73">
        <f>AM73/AL73</f>
        <v>0</v>
      </c>
      <c r="AO73">
        <v>-0.577747479816223</v>
      </c>
      <c r="AP73" t="s">
        <v>581</v>
      </c>
      <c r="AQ73">
        <v>640.557538461538</v>
      </c>
      <c r="AR73">
        <v>704.79</v>
      </c>
      <c r="AS73">
        <f>1-AQ73/AR73</f>
        <v>0</v>
      </c>
      <c r="AT73">
        <v>0.5</v>
      </c>
      <c r="AU73">
        <f>BI73</f>
        <v>0</v>
      </c>
      <c r="AV73">
        <f>J73</f>
        <v>0</v>
      </c>
      <c r="AW73">
        <f>AS73*AT73*AU73</f>
        <v>0</v>
      </c>
      <c r="AX73">
        <f>BC73/AR73</f>
        <v>0</v>
      </c>
      <c r="AY73">
        <f>(AV73-AO73)/AU73</f>
        <v>0</v>
      </c>
      <c r="AZ73">
        <f>(AL73-AR73)/AR73</f>
        <v>0</v>
      </c>
      <c r="BA73" t="s">
        <v>582</v>
      </c>
      <c r="BB73">
        <v>483.03</v>
      </c>
      <c r="BC73">
        <f>AR73-BB73</f>
        <v>0</v>
      </c>
      <c r="BD73">
        <f>(AR73-AQ73)/(AR73-BB73)</f>
        <v>0</v>
      </c>
      <c r="BE73">
        <f>(AL73-AR73)/(AL73-BB73)</f>
        <v>0</v>
      </c>
      <c r="BF73">
        <f>(AR73-AQ73)/(AR73-AK73)</f>
        <v>0</v>
      </c>
      <c r="BG73">
        <f>(AL73-AR73)/(AL73-AK73)</f>
        <v>0</v>
      </c>
      <c r="BH73">
        <f>$B$11*CF73+$C$11*CG73+$F$11*CH73*(1-CK73)</f>
        <v>0</v>
      </c>
      <c r="BI73">
        <f>BH73*BJ73</f>
        <v>0</v>
      </c>
      <c r="BJ73">
        <f>($B$11*$D$9+$C$11*$D$9+$F$11*((CU73+CM73)/MAX(CU73+CM73+CV73, 0.1)*$I$9+CV73/MAX(CU73+CM73+CV73, 0.1)*$J$9))/($B$11+$C$11+$F$11)</f>
        <v>0</v>
      </c>
      <c r="BK73">
        <f>($B$11*$K$9+$C$11*$K$9+$F$11*((CU73+CM73)/MAX(CU73+CM73+CV73, 0.1)*$P$9+CV73/MAX(CU73+CM73+CV73, 0.1)*$Q$9))/($B$11+$C$11+$F$11)</f>
        <v>0</v>
      </c>
      <c r="BL73">
        <v>6</v>
      </c>
      <c r="BM73">
        <v>0.5</v>
      </c>
      <c r="BN73" t="s">
        <v>291</v>
      </c>
      <c r="BO73">
        <v>2</v>
      </c>
      <c r="BP73">
        <v>1607464770.85</v>
      </c>
      <c r="BQ73">
        <v>399.138866666667</v>
      </c>
      <c r="BR73">
        <v>399.992166666667</v>
      </c>
      <c r="BS73">
        <v>28.57562</v>
      </c>
      <c r="BT73">
        <v>28.8046766666667</v>
      </c>
      <c r="BU73">
        <v>396.970866666667</v>
      </c>
      <c r="BV73">
        <v>28.3299966666667</v>
      </c>
      <c r="BW73">
        <v>500.005833333333</v>
      </c>
      <c r="BX73">
        <v>101.8009</v>
      </c>
      <c r="BY73">
        <v>0.09998305</v>
      </c>
      <c r="BZ73">
        <v>35.8701166666667</v>
      </c>
      <c r="CA73">
        <v>35.9768566666667</v>
      </c>
      <c r="CB73">
        <v>999.9</v>
      </c>
      <c r="CC73">
        <v>0</v>
      </c>
      <c r="CD73">
        <v>0</v>
      </c>
      <c r="CE73">
        <v>9995.86233333333</v>
      </c>
      <c r="CF73">
        <v>0</v>
      </c>
      <c r="CG73">
        <v>148.7539</v>
      </c>
      <c r="CH73">
        <v>1400.00866666667</v>
      </c>
      <c r="CI73">
        <v>0.899998366666667</v>
      </c>
      <c r="CJ73">
        <v>0.100001633333333</v>
      </c>
      <c r="CK73">
        <v>0</v>
      </c>
      <c r="CL73">
        <v>640.690333333333</v>
      </c>
      <c r="CM73">
        <v>4.99938</v>
      </c>
      <c r="CN73">
        <v>9174.47133333333</v>
      </c>
      <c r="CO73">
        <v>11164.4033333333</v>
      </c>
      <c r="CP73">
        <v>46.9706</v>
      </c>
      <c r="CQ73">
        <v>48.6332</v>
      </c>
      <c r="CR73">
        <v>47.4413333333333</v>
      </c>
      <c r="CS73">
        <v>48.8624</v>
      </c>
      <c r="CT73">
        <v>49.2164</v>
      </c>
      <c r="CU73">
        <v>1255.50433333333</v>
      </c>
      <c r="CV73">
        <v>139.505</v>
      </c>
      <c r="CW73">
        <v>0</v>
      </c>
      <c r="CX73">
        <v>186.700000047684</v>
      </c>
      <c r="CY73">
        <v>0</v>
      </c>
      <c r="CZ73">
        <v>640.557538461538</v>
      </c>
      <c r="DA73">
        <v>-31.8214017264155</v>
      </c>
      <c r="DB73">
        <v>-521.53675248908</v>
      </c>
      <c r="DC73">
        <v>9171.68807692308</v>
      </c>
      <c r="DD73">
        <v>15</v>
      </c>
      <c r="DE73">
        <v>1607464340.6</v>
      </c>
      <c r="DF73" t="s">
        <v>578</v>
      </c>
      <c r="DG73">
        <v>1607464330.1</v>
      </c>
      <c r="DH73">
        <v>1607464340.6</v>
      </c>
      <c r="DI73">
        <v>25</v>
      </c>
      <c r="DJ73">
        <v>0.033</v>
      </c>
      <c r="DK73">
        <v>-0.021</v>
      </c>
      <c r="DL73">
        <v>2.168</v>
      </c>
      <c r="DM73">
        <v>0.246</v>
      </c>
      <c r="DN73">
        <v>400</v>
      </c>
      <c r="DO73">
        <v>26</v>
      </c>
      <c r="DP73">
        <v>0.28</v>
      </c>
      <c r="DQ73">
        <v>0.41</v>
      </c>
      <c r="DR73">
        <v>0.786663470757672</v>
      </c>
      <c r="DS73">
        <v>0.0624097025732638</v>
      </c>
      <c r="DT73">
        <v>0.0244604070453642</v>
      </c>
      <c r="DU73">
        <v>1</v>
      </c>
      <c r="DV73">
        <v>-0.848082516129032</v>
      </c>
      <c r="DW73">
        <v>-0.137845161290322</v>
      </c>
      <c r="DX73">
        <v>0.0312949091798062</v>
      </c>
      <c r="DY73">
        <v>1</v>
      </c>
      <c r="DZ73">
        <v>-0.231813419354839</v>
      </c>
      <c r="EA73">
        <v>0.203987467741936</v>
      </c>
      <c r="EB73">
        <v>0.0154010792432349</v>
      </c>
      <c r="EC73">
        <v>0</v>
      </c>
      <c r="ED73">
        <v>2</v>
      </c>
      <c r="EE73">
        <v>3</v>
      </c>
      <c r="EF73" t="s">
        <v>293</v>
      </c>
      <c r="EG73">
        <v>100</v>
      </c>
      <c r="EH73">
        <v>100</v>
      </c>
      <c r="EI73">
        <v>2.168</v>
      </c>
      <c r="EJ73">
        <v>0.2456</v>
      </c>
      <c r="EK73">
        <v>2.16800000000006</v>
      </c>
      <c r="EL73">
        <v>0</v>
      </c>
      <c r="EM73">
        <v>0</v>
      </c>
      <c r="EN73">
        <v>0</v>
      </c>
      <c r="EO73">
        <v>0.245614285714282</v>
      </c>
      <c r="EP73">
        <v>0</v>
      </c>
      <c r="EQ73">
        <v>0</v>
      </c>
      <c r="ER73">
        <v>0</v>
      </c>
      <c r="ES73">
        <v>-1</v>
      </c>
      <c r="ET73">
        <v>-1</v>
      </c>
      <c r="EU73">
        <v>-1</v>
      </c>
      <c r="EV73">
        <v>-1</v>
      </c>
      <c r="EW73">
        <v>7.5</v>
      </c>
      <c r="EX73">
        <v>7.3</v>
      </c>
      <c r="EY73">
        <v>2</v>
      </c>
      <c r="EZ73">
        <v>484.45</v>
      </c>
      <c r="FA73">
        <v>561.894</v>
      </c>
      <c r="FB73">
        <v>34.5956</v>
      </c>
      <c r="FC73">
        <v>32.1344</v>
      </c>
      <c r="FD73">
        <v>29.9999</v>
      </c>
      <c r="FE73">
        <v>31.7122</v>
      </c>
      <c r="FF73">
        <v>31.7251</v>
      </c>
      <c r="FG73">
        <v>20.9488</v>
      </c>
      <c r="FH73">
        <v>0</v>
      </c>
      <c r="FI73">
        <v>100</v>
      </c>
      <c r="FJ73">
        <v>-999.9</v>
      </c>
      <c r="FK73">
        <v>400</v>
      </c>
      <c r="FL73">
        <v>36.6077</v>
      </c>
      <c r="FM73">
        <v>101.325</v>
      </c>
      <c r="FN73">
        <v>100.57</v>
      </c>
    </row>
    <row r="74" spans="1:170">
      <c r="A74">
        <v>58</v>
      </c>
      <c r="B74">
        <v>1607465250.6</v>
      </c>
      <c r="C74">
        <v>11806.5</v>
      </c>
      <c r="D74" t="s">
        <v>583</v>
      </c>
      <c r="E74" t="s">
        <v>584</v>
      </c>
      <c r="F74" t="s">
        <v>585</v>
      </c>
      <c r="G74" t="s">
        <v>287</v>
      </c>
      <c r="H74">
        <v>1607465242.6</v>
      </c>
      <c r="I74">
        <f>BW74*AG74*(BS74-BT74)/(100*BL74*(1000-AG74*BS74))</f>
        <v>0</v>
      </c>
      <c r="J74">
        <f>BW74*AG74*(BR74-BQ74*(1000-AG74*BT74)/(1000-AG74*BS74))/(100*BL74)</f>
        <v>0</v>
      </c>
      <c r="K74">
        <f>BQ74 - IF(AG74&gt;1, J74*BL74*100.0/(AI74*CE74), 0)</f>
        <v>0</v>
      </c>
      <c r="L74">
        <f>((R74-I74/2)*K74-J74)/(R74+I74/2)</f>
        <v>0</v>
      </c>
      <c r="M74">
        <f>L74*(BX74+BY74)/1000.0</f>
        <v>0</v>
      </c>
      <c r="N74">
        <f>(BQ74 - IF(AG74&gt;1, J74*BL74*100.0/(AI74*CE74), 0))*(BX74+BY74)/1000.0</f>
        <v>0</v>
      </c>
      <c r="O74">
        <f>2.0/((1/Q74-1/P74)+SIGN(Q74)*SQRT((1/Q74-1/P74)*(1/Q74-1/P74) + 4*BM74/((BM74+1)*(BM74+1))*(2*1/Q74*1/P74-1/P74*1/P74)))</f>
        <v>0</v>
      </c>
      <c r="P74">
        <f>IF(LEFT(BN74,1)&lt;&gt;"0",IF(LEFT(BN74,1)="1",3.0,BO74),$D$5+$E$5*(CE74*BX74/($K$5*1000))+$F$5*(CE74*BX74/($K$5*1000))*MAX(MIN(BL74,$J$5),$I$5)*MAX(MIN(BL74,$J$5),$I$5)+$G$5*MAX(MIN(BL74,$J$5),$I$5)*(CE74*BX74/($K$5*1000))+$H$5*(CE74*BX74/($K$5*1000))*(CE74*BX74/($K$5*1000)))</f>
        <v>0</v>
      </c>
      <c r="Q74">
        <f>I74*(1000-(1000*0.61365*exp(17.502*U74/(240.97+U74))/(BX74+BY74)+BS74)/2)/(1000*0.61365*exp(17.502*U74/(240.97+U74))/(BX74+BY74)-BS74)</f>
        <v>0</v>
      </c>
      <c r="R74">
        <f>1/((BM74+1)/(O74/1.6)+1/(P74/1.37)) + BM74/((BM74+1)/(O74/1.6) + BM74/(P74/1.37))</f>
        <v>0</v>
      </c>
      <c r="S74">
        <f>(BI74*BK74)</f>
        <v>0</v>
      </c>
      <c r="T74">
        <f>(BZ74+(S74+2*0.95*5.67E-8*(((BZ74+$B$7)+273)^4-(BZ74+273)^4)-44100*I74)/(1.84*29.3*P74+8*0.95*5.67E-8*(BZ74+273)^3))</f>
        <v>0</v>
      </c>
      <c r="U74">
        <f>($C$7*CA74+$D$7*CB74+$E$7*T74)</f>
        <v>0</v>
      </c>
      <c r="V74">
        <f>0.61365*exp(17.502*U74/(240.97+U74))</f>
        <v>0</v>
      </c>
      <c r="W74">
        <f>(X74/Y74*100)</f>
        <v>0</v>
      </c>
      <c r="X74">
        <f>BS74*(BX74+BY74)/1000</f>
        <v>0</v>
      </c>
      <c r="Y74">
        <f>0.61365*exp(17.502*BZ74/(240.97+BZ74))</f>
        <v>0</v>
      </c>
      <c r="Z74">
        <f>(V74-BS74*(BX74+BY74)/1000)</f>
        <v>0</v>
      </c>
      <c r="AA74">
        <f>(-I74*44100)</f>
        <v>0</v>
      </c>
      <c r="AB74">
        <f>2*29.3*P74*0.92*(BZ74-U74)</f>
        <v>0</v>
      </c>
      <c r="AC74">
        <f>2*0.95*5.67E-8*(((BZ74+$B$7)+273)^4-(U74+273)^4)</f>
        <v>0</v>
      </c>
      <c r="AD74">
        <f>S74+AC74+AA74+AB74</f>
        <v>0</v>
      </c>
      <c r="AE74">
        <v>0</v>
      </c>
      <c r="AF74">
        <v>0</v>
      </c>
      <c r="AG74">
        <f>IF(AE74*$H$13&gt;=AI74,1.0,(AI74/(AI74-AE74*$H$13)))</f>
        <v>0</v>
      </c>
      <c r="AH74">
        <f>(AG74-1)*100</f>
        <v>0</v>
      </c>
      <c r="AI74">
        <f>MAX(0,($B$13+$C$13*CE74)/(1+$D$13*CE74)*BX74/(BZ74+273)*$E$13)</f>
        <v>0</v>
      </c>
      <c r="AJ74" t="s">
        <v>288</v>
      </c>
      <c r="AK74">
        <v>715.476923076923</v>
      </c>
      <c r="AL74">
        <v>3262.08</v>
      </c>
      <c r="AM74">
        <f>AL74-AK74</f>
        <v>0</v>
      </c>
      <c r="AN74">
        <f>AM74/AL74</f>
        <v>0</v>
      </c>
      <c r="AO74">
        <v>-0.577747479816223</v>
      </c>
      <c r="AP74" t="s">
        <v>586</v>
      </c>
      <c r="AQ74">
        <v>762.3895</v>
      </c>
      <c r="AR74">
        <v>1044.18</v>
      </c>
      <c r="AS74">
        <f>1-AQ74/AR74</f>
        <v>0</v>
      </c>
      <c r="AT74">
        <v>0.5</v>
      </c>
      <c r="AU74">
        <f>BI74</f>
        <v>0</v>
      </c>
      <c r="AV74">
        <f>J74</f>
        <v>0</v>
      </c>
      <c r="AW74">
        <f>AS74*AT74*AU74</f>
        <v>0</v>
      </c>
      <c r="AX74">
        <f>BC74/AR74</f>
        <v>0</v>
      </c>
      <c r="AY74">
        <f>(AV74-AO74)/AU74</f>
        <v>0</v>
      </c>
      <c r="AZ74">
        <f>(AL74-AR74)/AR74</f>
        <v>0</v>
      </c>
      <c r="BA74" t="s">
        <v>587</v>
      </c>
      <c r="BB74">
        <v>586.63</v>
      </c>
      <c r="BC74">
        <f>AR74-BB74</f>
        <v>0</v>
      </c>
      <c r="BD74">
        <f>(AR74-AQ74)/(AR74-BB74)</f>
        <v>0</v>
      </c>
      <c r="BE74">
        <f>(AL74-AR74)/(AL74-BB74)</f>
        <v>0</v>
      </c>
      <c r="BF74">
        <f>(AR74-AQ74)/(AR74-AK74)</f>
        <v>0</v>
      </c>
      <c r="BG74">
        <f>(AL74-AR74)/(AL74-AK74)</f>
        <v>0</v>
      </c>
      <c r="BH74">
        <f>$B$11*CF74+$C$11*CG74+$F$11*CH74*(1-CK74)</f>
        <v>0</v>
      </c>
      <c r="BI74">
        <f>BH74*BJ74</f>
        <v>0</v>
      </c>
      <c r="BJ74">
        <f>($B$11*$D$9+$C$11*$D$9+$F$11*((CU74+CM74)/MAX(CU74+CM74+CV74, 0.1)*$I$9+CV74/MAX(CU74+CM74+CV74, 0.1)*$J$9))/($B$11+$C$11+$F$11)</f>
        <v>0</v>
      </c>
      <c r="BK74">
        <f>($B$11*$K$9+$C$11*$K$9+$F$11*((CU74+CM74)/MAX(CU74+CM74+CV74, 0.1)*$P$9+CV74/MAX(CU74+CM74+CV74, 0.1)*$Q$9))/($B$11+$C$11+$F$11)</f>
        <v>0</v>
      </c>
      <c r="BL74">
        <v>6</v>
      </c>
      <c r="BM74">
        <v>0.5</v>
      </c>
      <c r="BN74" t="s">
        <v>291</v>
      </c>
      <c r="BO74">
        <v>2</v>
      </c>
      <c r="BP74">
        <v>1607465242.6</v>
      </c>
      <c r="BQ74">
        <v>387.038419354839</v>
      </c>
      <c r="BR74">
        <v>399.981419354839</v>
      </c>
      <c r="BS74">
        <v>34.1563612903226</v>
      </c>
      <c r="BT74">
        <v>32.0682838709677</v>
      </c>
      <c r="BU74">
        <v>384.666419354839</v>
      </c>
      <c r="BV74">
        <v>33.7303612903226</v>
      </c>
      <c r="BW74">
        <v>500.007290322581</v>
      </c>
      <c r="BX74">
        <v>101.795419354839</v>
      </c>
      <c r="BY74">
        <v>0.10004845483871</v>
      </c>
      <c r="BZ74">
        <v>35.6772225806452</v>
      </c>
      <c r="CA74">
        <v>35.9784709677419</v>
      </c>
      <c r="CB74">
        <v>999.9</v>
      </c>
      <c r="CC74">
        <v>0</v>
      </c>
      <c r="CD74">
        <v>0</v>
      </c>
      <c r="CE74">
        <v>9984.94258064516</v>
      </c>
      <c r="CF74">
        <v>0</v>
      </c>
      <c r="CG74">
        <v>131.271451612903</v>
      </c>
      <c r="CH74">
        <v>1400.02129032258</v>
      </c>
      <c r="CI74">
        <v>0.899998161290323</v>
      </c>
      <c r="CJ74">
        <v>0.100001838709677</v>
      </c>
      <c r="CK74">
        <v>0</v>
      </c>
      <c r="CL74">
        <v>762.401</v>
      </c>
      <c r="CM74">
        <v>4.99938</v>
      </c>
      <c r="CN74">
        <v>10661.6193548387</v>
      </c>
      <c r="CO74">
        <v>11164.4967741935</v>
      </c>
      <c r="CP74">
        <v>45.7113870967742</v>
      </c>
      <c r="CQ74">
        <v>47.262</v>
      </c>
      <c r="CR74">
        <v>46.1168709677419</v>
      </c>
      <c r="CS74">
        <v>47.5985806451613</v>
      </c>
      <c r="CT74">
        <v>48.044</v>
      </c>
      <c r="CU74">
        <v>1255.51741935484</v>
      </c>
      <c r="CV74">
        <v>139.503870967742</v>
      </c>
      <c r="CW74">
        <v>0</v>
      </c>
      <c r="CX74">
        <v>471.399999856949</v>
      </c>
      <c r="CY74">
        <v>0</v>
      </c>
      <c r="CZ74">
        <v>762.3895</v>
      </c>
      <c r="DA74">
        <v>2.37193164034665</v>
      </c>
      <c r="DB74">
        <v>29.647863396749</v>
      </c>
      <c r="DC74">
        <v>10661.8923076923</v>
      </c>
      <c r="DD74">
        <v>15</v>
      </c>
      <c r="DE74">
        <v>1607465269.6</v>
      </c>
      <c r="DF74" t="s">
        <v>588</v>
      </c>
      <c r="DG74">
        <v>1607465268.6</v>
      </c>
      <c r="DH74">
        <v>1607465269.6</v>
      </c>
      <c r="DI74">
        <v>26</v>
      </c>
      <c r="DJ74">
        <v>0.204</v>
      </c>
      <c r="DK74">
        <v>0.18</v>
      </c>
      <c r="DL74">
        <v>2.372</v>
      </c>
      <c r="DM74">
        <v>0.426</v>
      </c>
      <c r="DN74">
        <v>400</v>
      </c>
      <c r="DO74">
        <v>32</v>
      </c>
      <c r="DP74">
        <v>0.14</v>
      </c>
      <c r="DQ74">
        <v>0.05</v>
      </c>
      <c r="DR74">
        <v>10.3153628532779</v>
      </c>
      <c r="DS74">
        <v>0.108140356709217</v>
      </c>
      <c r="DT74">
        <v>0.012236434065408</v>
      </c>
      <c r="DU74">
        <v>1</v>
      </c>
      <c r="DV74">
        <v>-13.1442612903226</v>
      </c>
      <c r="DW74">
        <v>-0.162309677419353</v>
      </c>
      <c r="DX74">
        <v>0.0171608458589061</v>
      </c>
      <c r="DY74">
        <v>1</v>
      </c>
      <c r="DZ74">
        <v>1.90745419354839</v>
      </c>
      <c r="EA74">
        <v>0.0160020967741868</v>
      </c>
      <c r="EB74">
        <v>0.00186143332597629</v>
      </c>
      <c r="EC74">
        <v>1</v>
      </c>
      <c r="ED74">
        <v>3</v>
      </c>
      <c r="EE74">
        <v>3</v>
      </c>
      <c r="EF74" t="s">
        <v>449</v>
      </c>
      <c r="EG74">
        <v>100</v>
      </c>
      <c r="EH74">
        <v>100</v>
      </c>
      <c r="EI74">
        <v>2.372</v>
      </c>
      <c r="EJ74">
        <v>0.426</v>
      </c>
      <c r="EK74">
        <v>2.16800000000006</v>
      </c>
      <c r="EL74">
        <v>0</v>
      </c>
      <c r="EM74">
        <v>0</v>
      </c>
      <c r="EN74">
        <v>0</v>
      </c>
      <c r="EO74">
        <v>0.245614285714282</v>
      </c>
      <c r="EP74">
        <v>0</v>
      </c>
      <c r="EQ74">
        <v>0</v>
      </c>
      <c r="ER74">
        <v>0</v>
      </c>
      <c r="ES74">
        <v>-1</v>
      </c>
      <c r="ET74">
        <v>-1</v>
      </c>
      <c r="EU74">
        <v>-1</v>
      </c>
      <c r="EV74">
        <v>-1</v>
      </c>
      <c r="EW74">
        <v>15.3</v>
      </c>
      <c r="EX74">
        <v>15.2</v>
      </c>
      <c r="EY74">
        <v>2</v>
      </c>
      <c r="EZ74">
        <v>489.652</v>
      </c>
      <c r="FA74">
        <v>561.597</v>
      </c>
      <c r="FB74">
        <v>34.6235</v>
      </c>
      <c r="FC74">
        <v>32.3776</v>
      </c>
      <c r="FD74">
        <v>29.9995</v>
      </c>
      <c r="FE74">
        <v>31.9509</v>
      </c>
      <c r="FF74">
        <v>31.9591</v>
      </c>
      <c r="FG74">
        <v>20.9634</v>
      </c>
      <c r="FH74">
        <v>0</v>
      </c>
      <c r="FI74">
        <v>100</v>
      </c>
      <c r="FJ74">
        <v>-999.9</v>
      </c>
      <c r="FK74">
        <v>400</v>
      </c>
      <c r="FL74">
        <v>37.4913</v>
      </c>
      <c r="FM74">
        <v>101.274</v>
      </c>
      <c r="FN74">
        <v>100.525</v>
      </c>
    </row>
    <row r="75" spans="1:170">
      <c r="A75">
        <v>59</v>
      </c>
      <c r="B75">
        <v>1607465396.6</v>
      </c>
      <c r="C75">
        <v>11952.5</v>
      </c>
      <c r="D75" t="s">
        <v>589</v>
      </c>
      <c r="E75" t="s">
        <v>590</v>
      </c>
      <c r="F75" t="s">
        <v>585</v>
      </c>
      <c r="G75" t="s">
        <v>287</v>
      </c>
      <c r="H75">
        <v>1607465388.85</v>
      </c>
      <c r="I75">
        <f>BW75*AG75*(BS75-BT75)/(100*BL75*(1000-AG75*BS75))</f>
        <v>0</v>
      </c>
      <c r="J75">
        <f>BW75*AG75*(BR75-BQ75*(1000-AG75*BT75)/(1000-AG75*BS75))/(100*BL75)</f>
        <v>0</v>
      </c>
      <c r="K75">
        <f>BQ75 - IF(AG75&gt;1, J75*BL75*100.0/(AI75*CE75), 0)</f>
        <v>0</v>
      </c>
      <c r="L75">
        <f>((R75-I75/2)*K75-J75)/(R75+I75/2)</f>
        <v>0</v>
      </c>
      <c r="M75">
        <f>L75*(BX75+BY75)/1000.0</f>
        <v>0</v>
      </c>
      <c r="N75">
        <f>(BQ75 - IF(AG75&gt;1, J75*BL75*100.0/(AI75*CE75), 0))*(BX75+BY75)/1000.0</f>
        <v>0</v>
      </c>
      <c r="O75">
        <f>2.0/((1/Q75-1/P75)+SIGN(Q75)*SQRT((1/Q75-1/P75)*(1/Q75-1/P75) + 4*BM75/((BM75+1)*(BM75+1))*(2*1/Q75*1/P75-1/P75*1/P75)))</f>
        <v>0</v>
      </c>
      <c r="P75">
        <f>IF(LEFT(BN75,1)&lt;&gt;"0",IF(LEFT(BN75,1)="1",3.0,BO75),$D$5+$E$5*(CE75*BX75/($K$5*1000))+$F$5*(CE75*BX75/($K$5*1000))*MAX(MIN(BL75,$J$5),$I$5)*MAX(MIN(BL75,$J$5),$I$5)+$G$5*MAX(MIN(BL75,$J$5),$I$5)*(CE75*BX75/($K$5*1000))+$H$5*(CE75*BX75/($K$5*1000))*(CE75*BX75/($K$5*1000)))</f>
        <v>0</v>
      </c>
      <c r="Q75">
        <f>I75*(1000-(1000*0.61365*exp(17.502*U75/(240.97+U75))/(BX75+BY75)+BS75)/2)/(1000*0.61365*exp(17.502*U75/(240.97+U75))/(BX75+BY75)-BS75)</f>
        <v>0</v>
      </c>
      <c r="R75">
        <f>1/((BM75+1)/(O75/1.6)+1/(P75/1.37)) + BM75/((BM75+1)/(O75/1.6) + BM75/(P75/1.37))</f>
        <v>0</v>
      </c>
      <c r="S75">
        <f>(BI75*BK75)</f>
        <v>0</v>
      </c>
      <c r="T75">
        <f>(BZ75+(S75+2*0.95*5.67E-8*(((BZ75+$B$7)+273)^4-(BZ75+273)^4)-44100*I75)/(1.84*29.3*P75+8*0.95*5.67E-8*(BZ75+273)^3))</f>
        <v>0</v>
      </c>
      <c r="U75">
        <f>($C$7*CA75+$D$7*CB75+$E$7*T75)</f>
        <v>0</v>
      </c>
      <c r="V75">
        <f>0.61365*exp(17.502*U75/(240.97+U75))</f>
        <v>0</v>
      </c>
      <c r="W75">
        <f>(X75/Y75*100)</f>
        <v>0</v>
      </c>
      <c r="X75">
        <f>BS75*(BX75+BY75)/1000</f>
        <v>0</v>
      </c>
      <c r="Y75">
        <f>0.61365*exp(17.502*BZ75/(240.97+BZ75))</f>
        <v>0</v>
      </c>
      <c r="Z75">
        <f>(V75-BS75*(BX75+BY75)/1000)</f>
        <v>0</v>
      </c>
      <c r="AA75">
        <f>(-I75*44100)</f>
        <v>0</v>
      </c>
      <c r="AB75">
        <f>2*29.3*P75*0.92*(BZ75-U75)</f>
        <v>0</v>
      </c>
      <c r="AC75">
        <f>2*0.95*5.67E-8*(((BZ75+$B$7)+273)^4-(U75+273)^4)</f>
        <v>0</v>
      </c>
      <c r="AD75">
        <f>S75+AC75+AA75+AB75</f>
        <v>0</v>
      </c>
      <c r="AE75">
        <v>14</v>
      </c>
      <c r="AF75">
        <v>3</v>
      </c>
      <c r="AG75">
        <f>IF(AE75*$H$13&gt;=AI75,1.0,(AI75/(AI75-AE75*$H$13)))</f>
        <v>0</v>
      </c>
      <c r="AH75">
        <f>(AG75-1)*100</f>
        <v>0</v>
      </c>
      <c r="AI75">
        <f>MAX(0,($B$13+$C$13*CE75)/(1+$D$13*CE75)*BX75/(BZ75+273)*$E$13)</f>
        <v>0</v>
      </c>
      <c r="AJ75" t="s">
        <v>288</v>
      </c>
      <c r="AK75">
        <v>715.476923076923</v>
      </c>
      <c r="AL75">
        <v>3262.08</v>
      </c>
      <c r="AM75">
        <f>AL75-AK75</f>
        <v>0</v>
      </c>
      <c r="AN75">
        <f>AM75/AL75</f>
        <v>0</v>
      </c>
      <c r="AO75">
        <v>-0.577747479816223</v>
      </c>
      <c r="AP75" t="s">
        <v>591</v>
      </c>
      <c r="AQ75">
        <v>946.220961538462</v>
      </c>
      <c r="AR75">
        <v>1152.77</v>
      </c>
      <c r="AS75">
        <f>1-AQ75/AR75</f>
        <v>0</v>
      </c>
      <c r="AT75">
        <v>0.5</v>
      </c>
      <c r="AU75">
        <f>BI75</f>
        <v>0</v>
      </c>
      <c r="AV75">
        <f>J75</f>
        <v>0</v>
      </c>
      <c r="AW75">
        <f>AS75*AT75*AU75</f>
        <v>0</v>
      </c>
      <c r="AX75">
        <f>BC75/AR75</f>
        <v>0</v>
      </c>
      <c r="AY75">
        <f>(AV75-AO75)/AU75</f>
        <v>0</v>
      </c>
      <c r="AZ75">
        <f>(AL75-AR75)/AR75</f>
        <v>0</v>
      </c>
      <c r="BA75" t="s">
        <v>592</v>
      </c>
      <c r="BB75">
        <v>706.33</v>
      </c>
      <c r="BC75">
        <f>AR75-BB75</f>
        <v>0</v>
      </c>
      <c r="BD75">
        <f>(AR75-AQ75)/(AR75-BB75)</f>
        <v>0</v>
      </c>
      <c r="BE75">
        <f>(AL75-AR75)/(AL75-BB75)</f>
        <v>0</v>
      </c>
      <c r="BF75">
        <f>(AR75-AQ75)/(AR75-AK75)</f>
        <v>0</v>
      </c>
      <c r="BG75">
        <f>(AL75-AR75)/(AL75-AK75)</f>
        <v>0</v>
      </c>
      <c r="BH75">
        <f>$B$11*CF75+$C$11*CG75+$F$11*CH75*(1-CK75)</f>
        <v>0</v>
      </c>
      <c r="BI75">
        <f>BH75*BJ75</f>
        <v>0</v>
      </c>
      <c r="BJ75">
        <f>($B$11*$D$9+$C$11*$D$9+$F$11*((CU75+CM75)/MAX(CU75+CM75+CV75, 0.1)*$I$9+CV75/MAX(CU75+CM75+CV75, 0.1)*$J$9))/($B$11+$C$11+$F$11)</f>
        <v>0</v>
      </c>
      <c r="BK75">
        <f>($B$11*$K$9+$C$11*$K$9+$F$11*((CU75+CM75)/MAX(CU75+CM75+CV75, 0.1)*$P$9+CV75/MAX(CU75+CM75+CV75, 0.1)*$Q$9))/($B$11+$C$11+$F$11)</f>
        <v>0</v>
      </c>
      <c r="BL75">
        <v>6</v>
      </c>
      <c r="BM75">
        <v>0.5</v>
      </c>
      <c r="BN75" t="s">
        <v>291</v>
      </c>
      <c r="BO75">
        <v>2</v>
      </c>
      <c r="BP75">
        <v>1607465388.85</v>
      </c>
      <c r="BQ75">
        <v>389.182733333333</v>
      </c>
      <c r="BR75">
        <v>399.9966</v>
      </c>
      <c r="BS75">
        <v>34.2983866666667</v>
      </c>
      <c r="BT75">
        <v>32.8006566666667</v>
      </c>
      <c r="BU75">
        <v>386.810933333333</v>
      </c>
      <c r="BV75">
        <v>33.8724766666667</v>
      </c>
      <c r="BW75">
        <v>500.009766666667</v>
      </c>
      <c r="BX75">
        <v>101.792833333333</v>
      </c>
      <c r="BY75">
        <v>0.09998561</v>
      </c>
      <c r="BZ75">
        <v>35.6604166666667</v>
      </c>
      <c r="CA75">
        <v>35.6072133333333</v>
      </c>
      <c r="CB75">
        <v>999.9</v>
      </c>
      <c r="CC75">
        <v>0</v>
      </c>
      <c r="CD75">
        <v>0</v>
      </c>
      <c r="CE75">
        <v>9994.80733333333</v>
      </c>
      <c r="CF75">
        <v>0</v>
      </c>
      <c r="CG75">
        <v>130.933666666667</v>
      </c>
      <c r="CH75">
        <v>1400.00866666667</v>
      </c>
      <c r="CI75">
        <v>0.9000024</v>
      </c>
      <c r="CJ75">
        <v>0.09999738</v>
      </c>
      <c r="CK75">
        <v>0</v>
      </c>
      <c r="CL75">
        <v>946.925366666667</v>
      </c>
      <c r="CM75">
        <v>4.99938</v>
      </c>
      <c r="CN75">
        <v>13321.5533333333</v>
      </c>
      <c r="CO75">
        <v>11164.4066666667</v>
      </c>
      <c r="CP75">
        <v>46.3936</v>
      </c>
      <c r="CQ75">
        <v>47.9685</v>
      </c>
      <c r="CR75">
        <v>46.8477</v>
      </c>
      <c r="CS75">
        <v>48.4873</v>
      </c>
      <c r="CT75">
        <v>48.7227</v>
      </c>
      <c r="CU75">
        <v>1255.51133333333</v>
      </c>
      <c r="CV75">
        <v>139.497333333333</v>
      </c>
      <c r="CW75">
        <v>0</v>
      </c>
      <c r="CX75">
        <v>145.299999952316</v>
      </c>
      <c r="CY75">
        <v>0</v>
      </c>
      <c r="CZ75">
        <v>946.220961538462</v>
      </c>
      <c r="DA75">
        <v>-247.133367562108</v>
      </c>
      <c r="DB75">
        <v>-3423.21025692683</v>
      </c>
      <c r="DC75">
        <v>13311.8192307692</v>
      </c>
      <c r="DD75">
        <v>15</v>
      </c>
      <c r="DE75">
        <v>1607465269.6</v>
      </c>
      <c r="DF75" t="s">
        <v>588</v>
      </c>
      <c r="DG75">
        <v>1607465268.6</v>
      </c>
      <c r="DH75">
        <v>1607465269.6</v>
      </c>
      <c r="DI75">
        <v>26</v>
      </c>
      <c r="DJ75">
        <v>0.204</v>
      </c>
      <c r="DK75">
        <v>0.18</v>
      </c>
      <c r="DL75">
        <v>2.372</v>
      </c>
      <c r="DM75">
        <v>0.426</v>
      </c>
      <c r="DN75">
        <v>400</v>
      </c>
      <c r="DO75">
        <v>32</v>
      </c>
      <c r="DP75">
        <v>0.14</v>
      </c>
      <c r="DQ75">
        <v>0.05</v>
      </c>
      <c r="DR75">
        <v>8.49136373935931</v>
      </c>
      <c r="DS75">
        <v>0.873827282281952</v>
      </c>
      <c r="DT75">
        <v>0.0668553124877515</v>
      </c>
      <c r="DU75">
        <v>0</v>
      </c>
      <c r="DV75">
        <v>-10.7904161290323</v>
      </c>
      <c r="DW75">
        <v>-1.52291129032252</v>
      </c>
      <c r="DX75">
        <v>0.117271686478586</v>
      </c>
      <c r="DY75">
        <v>0</v>
      </c>
      <c r="DZ75">
        <v>1.48216483870968</v>
      </c>
      <c r="EA75">
        <v>1.21244951612903</v>
      </c>
      <c r="EB75">
        <v>0.0907524863560922</v>
      </c>
      <c r="EC75">
        <v>0</v>
      </c>
      <c r="ED75">
        <v>0</v>
      </c>
      <c r="EE75">
        <v>3</v>
      </c>
      <c r="EF75" t="s">
        <v>305</v>
      </c>
      <c r="EG75">
        <v>100</v>
      </c>
      <c r="EH75">
        <v>100</v>
      </c>
      <c r="EI75">
        <v>2.372</v>
      </c>
      <c r="EJ75">
        <v>0.4259</v>
      </c>
      <c r="EK75">
        <v>2.37169999999998</v>
      </c>
      <c r="EL75">
        <v>0</v>
      </c>
      <c r="EM75">
        <v>0</v>
      </c>
      <c r="EN75">
        <v>0</v>
      </c>
      <c r="EO75">
        <v>0.425914999999996</v>
      </c>
      <c r="EP75">
        <v>0</v>
      </c>
      <c r="EQ75">
        <v>0</v>
      </c>
      <c r="ER75">
        <v>0</v>
      </c>
      <c r="ES75">
        <v>-1</v>
      </c>
      <c r="ET75">
        <v>-1</v>
      </c>
      <c r="EU75">
        <v>-1</v>
      </c>
      <c r="EV75">
        <v>-1</v>
      </c>
      <c r="EW75">
        <v>2.1</v>
      </c>
      <c r="EX75">
        <v>2.1</v>
      </c>
      <c r="EY75">
        <v>2</v>
      </c>
      <c r="EZ75">
        <v>466.148</v>
      </c>
      <c r="FA75">
        <v>561.964</v>
      </c>
      <c r="FB75">
        <v>34.5844</v>
      </c>
      <c r="FC75">
        <v>32.2794</v>
      </c>
      <c r="FD75">
        <v>30.0001</v>
      </c>
      <c r="FE75">
        <v>31.9083</v>
      </c>
      <c r="FF75">
        <v>31.9208</v>
      </c>
      <c r="FG75">
        <v>20.9663</v>
      </c>
      <c r="FH75">
        <v>0</v>
      </c>
      <c r="FI75">
        <v>100</v>
      </c>
      <c r="FJ75">
        <v>-999.9</v>
      </c>
      <c r="FK75">
        <v>400</v>
      </c>
      <c r="FL75">
        <v>37.4913</v>
      </c>
      <c r="FM75">
        <v>101.288</v>
      </c>
      <c r="FN75">
        <v>100.539</v>
      </c>
    </row>
    <row r="76" spans="1:170">
      <c r="A76">
        <v>60</v>
      </c>
      <c r="B76">
        <v>1607465605.5</v>
      </c>
      <c r="C76">
        <v>12161.4000000954</v>
      </c>
      <c r="D76" t="s">
        <v>593</v>
      </c>
      <c r="E76" t="s">
        <v>594</v>
      </c>
      <c r="F76" t="s">
        <v>354</v>
      </c>
      <c r="G76" t="s">
        <v>416</v>
      </c>
      <c r="H76">
        <v>1607465597.5</v>
      </c>
      <c r="I76">
        <f>BW76*AG76*(BS76-BT76)/(100*BL76*(1000-AG76*BS76))</f>
        <v>0</v>
      </c>
      <c r="J76">
        <f>BW76*AG76*(BR76-BQ76*(1000-AG76*BT76)/(1000-AG76*BS76))/(100*BL76)</f>
        <v>0</v>
      </c>
      <c r="K76">
        <f>BQ76 - IF(AG76&gt;1, J76*BL76*100.0/(AI76*CE76), 0)</f>
        <v>0</v>
      </c>
      <c r="L76">
        <f>((R76-I76/2)*K76-J76)/(R76+I76/2)</f>
        <v>0</v>
      </c>
      <c r="M76">
        <f>L76*(BX76+BY76)/1000.0</f>
        <v>0</v>
      </c>
      <c r="N76">
        <f>(BQ76 - IF(AG76&gt;1, J76*BL76*100.0/(AI76*CE76), 0))*(BX76+BY76)/1000.0</f>
        <v>0</v>
      </c>
      <c r="O76">
        <f>2.0/((1/Q76-1/P76)+SIGN(Q76)*SQRT((1/Q76-1/P76)*(1/Q76-1/P76) + 4*BM76/((BM76+1)*(BM76+1))*(2*1/Q76*1/P76-1/P76*1/P76)))</f>
        <v>0</v>
      </c>
      <c r="P76">
        <f>IF(LEFT(BN76,1)&lt;&gt;"0",IF(LEFT(BN76,1)="1",3.0,BO76),$D$5+$E$5*(CE76*BX76/($K$5*1000))+$F$5*(CE76*BX76/($K$5*1000))*MAX(MIN(BL76,$J$5),$I$5)*MAX(MIN(BL76,$J$5),$I$5)+$G$5*MAX(MIN(BL76,$J$5),$I$5)*(CE76*BX76/($K$5*1000))+$H$5*(CE76*BX76/($K$5*1000))*(CE76*BX76/($K$5*1000)))</f>
        <v>0</v>
      </c>
      <c r="Q76">
        <f>I76*(1000-(1000*0.61365*exp(17.502*U76/(240.97+U76))/(BX76+BY76)+BS76)/2)/(1000*0.61365*exp(17.502*U76/(240.97+U76))/(BX76+BY76)-BS76)</f>
        <v>0</v>
      </c>
      <c r="R76">
        <f>1/((BM76+1)/(O76/1.6)+1/(P76/1.37)) + BM76/((BM76+1)/(O76/1.6) + BM76/(P76/1.37))</f>
        <v>0</v>
      </c>
      <c r="S76">
        <f>(BI76*BK76)</f>
        <v>0</v>
      </c>
      <c r="T76">
        <f>(BZ76+(S76+2*0.95*5.67E-8*(((BZ76+$B$7)+273)^4-(BZ76+273)^4)-44100*I76)/(1.84*29.3*P76+8*0.95*5.67E-8*(BZ76+273)^3))</f>
        <v>0</v>
      </c>
      <c r="U76">
        <f>($C$7*CA76+$D$7*CB76+$E$7*T76)</f>
        <v>0</v>
      </c>
      <c r="V76">
        <f>0.61365*exp(17.502*U76/(240.97+U76))</f>
        <v>0</v>
      </c>
      <c r="W76">
        <f>(X76/Y76*100)</f>
        <v>0</v>
      </c>
      <c r="X76">
        <f>BS76*(BX76+BY76)/1000</f>
        <v>0</v>
      </c>
      <c r="Y76">
        <f>0.61365*exp(17.502*BZ76/(240.97+BZ76))</f>
        <v>0</v>
      </c>
      <c r="Z76">
        <f>(V76-BS76*(BX76+BY76)/1000)</f>
        <v>0</v>
      </c>
      <c r="AA76">
        <f>(-I76*44100)</f>
        <v>0</v>
      </c>
      <c r="AB76">
        <f>2*29.3*P76*0.92*(BZ76-U76)</f>
        <v>0</v>
      </c>
      <c r="AC76">
        <f>2*0.95*5.67E-8*(((BZ76+$B$7)+273)^4-(U76+273)^4)</f>
        <v>0</v>
      </c>
      <c r="AD76">
        <f>S76+AC76+AA76+AB76</f>
        <v>0</v>
      </c>
      <c r="AE76">
        <v>0</v>
      </c>
      <c r="AF76">
        <v>0</v>
      </c>
      <c r="AG76">
        <f>IF(AE76*$H$13&gt;=AI76,1.0,(AI76/(AI76-AE76*$H$13)))</f>
        <v>0</v>
      </c>
      <c r="AH76">
        <f>(AG76-1)*100</f>
        <v>0</v>
      </c>
      <c r="AI76">
        <f>MAX(0,($B$13+$C$13*CE76)/(1+$D$13*CE76)*BX76/(BZ76+273)*$E$13)</f>
        <v>0</v>
      </c>
      <c r="AJ76" t="s">
        <v>288</v>
      </c>
      <c r="AK76">
        <v>715.476923076923</v>
      </c>
      <c r="AL76">
        <v>3262.08</v>
      </c>
      <c r="AM76">
        <f>AL76-AK76</f>
        <v>0</v>
      </c>
      <c r="AN76">
        <f>AM76/AL76</f>
        <v>0</v>
      </c>
      <c r="AO76">
        <v>-0.577747479816223</v>
      </c>
      <c r="AP76" t="s">
        <v>595</v>
      </c>
      <c r="AQ76">
        <v>1050.0112</v>
      </c>
      <c r="AR76">
        <v>1255.55</v>
      </c>
      <c r="AS76">
        <f>1-AQ76/AR76</f>
        <v>0</v>
      </c>
      <c r="AT76">
        <v>0.5</v>
      </c>
      <c r="AU76">
        <f>BI76</f>
        <v>0</v>
      </c>
      <c r="AV76">
        <f>J76</f>
        <v>0</v>
      </c>
      <c r="AW76">
        <f>AS76*AT76*AU76</f>
        <v>0</v>
      </c>
      <c r="AX76">
        <f>BC76/AR76</f>
        <v>0</v>
      </c>
      <c r="AY76">
        <f>(AV76-AO76)/AU76</f>
        <v>0</v>
      </c>
      <c r="AZ76">
        <f>(AL76-AR76)/AR76</f>
        <v>0</v>
      </c>
      <c r="BA76" t="s">
        <v>596</v>
      </c>
      <c r="BB76">
        <v>630.96</v>
      </c>
      <c r="BC76">
        <f>AR76-BB76</f>
        <v>0</v>
      </c>
      <c r="BD76">
        <f>(AR76-AQ76)/(AR76-BB76)</f>
        <v>0</v>
      </c>
      <c r="BE76">
        <f>(AL76-AR76)/(AL76-BB76)</f>
        <v>0</v>
      </c>
      <c r="BF76">
        <f>(AR76-AQ76)/(AR76-AK76)</f>
        <v>0</v>
      </c>
      <c r="BG76">
        <f>(AL76-AR76)/(AL76-AK76)</f>
        <v>0</v>
      </c>
      <c r="BH76">
        <f>$B$11*CF76+$C$11*CG76+$F$11*CH76*(1-CK76)</f>
        <v>0</v>
      </c>
      <c r="BI76">
        <f>BH76*BJ76</f>
        <v>0</v>
      </c>
      <c r="BJ76">
        <f>($B$11*$D$9+$C$11*$D$9+$F$11*((CU76+CM76)/MAX(CU76+CM76+CV76, 0.1)*$I$9+CV76/MAX(CU76+CM76+CV76, 0.1)*$J$9))/($B$11+$C$11+$F$11)</f>
        <v>0</v>
      </c>
      <c r="BK76">
        <f>($B$11*$K$9+$C$11*$K$9+$F$11*((CU76+CM76)/MAX(CU76+CM76+CV76, 0.1)*$P$9+CV76/MAX(CU76+CM76+CV76, 0.1)*$Q$9))/($B$11+$C$11+$F$11)</f>
        <v>0</v>
      </c>
      <c r="BL76">
        <v>6</v>
      </c>
      <c r="BM76">
        <v>0.5</v>
      </c>
      <c r="BN76" t="s">
        <v>291</v>
      </c>
      <c r="BO76">
        <v>2</v>
      </c>
      <c r="BP76">
        <v>1607465597.5</v>
      </c>
      <c r="BQ76">
        <v>394.515322580645</v>
      </c>
      <c r="BR76">
        <v>400.006741935484</v>
      </c>
      <c r="BS76">
        <v>33.8702580645161</v>
      </c>
      <c r="BT76">
        <v>33.2016516129032</v>
      </c>
      <c r="BU76">
        <v>392.143612903226</v>
      </c>
      <c r="BV76">
        <v>33.4443387096774</v>
      </c>
      <c r="BW76">
        <v>500.003516129032</v>
      </c>
      <c r="BX76">
        <v>101.793225806452</v>
      </c>
      <c r="BY76">
        <v>0.0999237741935484</v>
      </c>
      <c r="BZ76">
        <v>35.9125129032258</v>
      </c>
      <c r="CA76">
        <v>36.2345258064516</v>
      </c>
      <c r="CB76">
        <v>999.9</v>
      </c>
      <c r="CC76">
        <v>0</v>
      </c>
      <c r="CD76">
        <v>0</v>
      </c>
      <c r="CE76">
        <v>10004.6783870968</v>
      </c>
      <c r="CF76">
        <v>0</v>
      </c>
      <c r="CG76">
        <v>131.592</v>
      </c>
      <c r="CH76">
        <v>1399.99096774194</v>
      </c>
      <c r="CI76">
        <v>0.899999709677419</v>
      </c>
      <c r="CJ76">
        <v>0.100000290322581</v>
      </c>
      <c r="CK76">
        <v>0</v>
      </c>
      <c r="CL76">
        <v>1051.53548387097</v>
      </c>
      <c r="CM76">
        <v>4.99938</v>
      </c>
      <c r="CN76">
        <v>14714.664516129</v>
      </c>
      <c r="CO76">
        <v>11164.2483870968</v>
      </c>
      <c r="CP76">
        <v>47.4613870967742</v>
      </c>
      <c r="CQ76">
        <v>48.9816451612903</v>
      </c>
      <c r="CR76">
        <v>47.9776451612903</v>
      </c>
      <c r="CS76">
        <v>49.4451290322581</v>
      </c>
      <c r="CT76">
        <v>49.7317096774194</v>
      </c>
      <c r="CU76">
        <v>1255.49193548387</v>
      </c>
      <c r="CV76">
        <v>139.499677419355</v>
      </c>
      <c r="CW76">
        <v>0</v>
      </c>
      <c r="CX76">
        <v>207.900000095367</v>
      </c>
      <c r="CY76">
        <v>0</v>
      </c>
      <c r="CZ76">
        <v>1050.0112</v>
      </c>
      <c r="DA76">
        <v>-166.807692052862</v>
      </c>
      <c r="DB76">
        <v>-2267.99230423708</v>
      </c>
      <c r="DC76">
        <v>14693.816</v>
      </c>
      <c r="DD76">
        <v>15</v>
      </c>
      <c r="DE76">
        <v>1607465269.6</v>
      </c>
      <c r="DF76" t="s">
        <v>588</v>
      </c>
      <c r="DG76">
        <v>1607465268.6</v>
      </c>
      <c r="DH76">
        <v>1607465269.6</v>
      </c>
      <c r="DI76">
        <v>26</v>
      </c>
      <c r="DJ76">
        <v>0.204</v>
      </c>
      <c r="DK76">
        <v>0.18</v>
      </c>
      <c r="DL76">
        <v>2.372</v>
      </c>
      <c r="DM76">
        <v>0.426</v>
      </c>
      <c r="DN76">
        <v>400</v>
      </c>
      <c r="DO76">
        <v>32</v>
      </c>
      <c r="DP76">
        <v>0.14</v>
      </c>
      <c r="DQ76">
        <v>0.05</v>
      </c>
      <c r="DR76">
        <v>4.35968151119165</v>
      </c>
      <c r="DS76">
        <v>-0.586650157657491</v>
      </c>
      <c r="DT76">
        <v>0.0462990239733543</v>
      </c>
      <c r="DU76">
        <v>0</v>
      </c>
      <c r="DV76">
        <v>-5.49449533333333</v>
      </c>
      <c r="DW76">
        <v>0.634030344827587</v>
      </c>
      <c r="DX76">
        <v>0.0490023447556907</v>
      </c>
      <c r="DY76">
        <v>0</v>
      </c>
      <c r="DZ76">
        <v>0.6683072</v>
      </c>
      <c r="EA76">
        <v>0.0857936729699662</v>
      </c>
      <c r="EB76">
        <v>0.00627379655604696</v>
      </c>
      <c r="EC76">
        <v>1</v>
      </c>
      <c r="ED76">
        <v>1</v>
      </c>
      <c r="EE76">
        <v>3</v>
      </c>
      <c r="EF76" t="s">
        <v>331</v>
      </c>
      <c r="EG76">
        <v>100</v>
      </c>
      <c r="EH76">
        <v>100</v>
      </c>
      <c r="EI76">
        <v>2.371</v>
      </c>
      <c r="EJ76">
        <v>0.426</v>
      </c>
      <c r="EK76">
        <v>2.37169999999998</v>
      </c>
      <c r="EL76">
        <v>0</v>
      </c>
      <c r="EM76">
        <v>0</v>
      </c>
      <c r="EN76">
        <v>0</v>
      </c>
      <c r="EO76">
        <v>0.425914999999996</v>
      </c>
      <c r="EP76">
        <v>0</v>
      </c>
      <c r="EQ76">
        <v>0</v>
      </c>
      <c r="ER76">
        <v>0</v>
      </c>
      <c r="ES76">
        <v>-1</v>
      </c>
      <c r="ET76">
        <v>-1</v>
      </c>
      <c r="EU76">
        <v>-1</v>
      </c>
      <c r="EV76">
        <v>-1</v>
      </c>
      <c r="EW76">
        <v>5.6</v>
      </c>
      <c r="EX76">
        <v>5.6</v>
      </c>
      <c r="EY76">
        <v>2</v>
      </c>
      <c r="EZ76">
        <v>495.519</v>
      </c>
      <c r="FA76">
        <v>560.296</v>
      </c>
      <c r="FB76">
        <v>34.6542</v>
      </c>
      <c r="FC76">
        <v>32.3335</v>
      </c>
      <c r="FD76">
        <v>30.0005</v>
      </c>
      <c r="FE76">
        <v>31.9552</v>
      </c>
      <c r="FF76">
        <v>31.9777</v>
      </c>
      <c r="FG76">
        <v>20.9639</v>
      </c>
      <c r="FH76">
        <v>0</v>
      </c>
      <c r="FI76">
        <v>100</v>
      </c>
      <c r="FJ76">
        <v>-999.9</v>
      </c>
      <c r="FK76">
        <v>400</v>
      </c>
      <c r="FL76">
        <v>34.2146</v>
      </c>
      <c r="FM76">
        <v>101.273</v>
      </c>
      <c r="FN76">
        <v>100.524</v>
      </c>
    </row>
    <row r="77" spans="1:170">
      <c r="A77">
        <v>61</v>
      </c>
      <c r="B77">
        <v>1607465801.5</v>
      </c>
      <c r="C77">
        <v>12357.4000000954</v>
      </c>
      <c r="D77" t="s">
        <v>597</v>
      </c>
      <c r="E77" t="s">
        <v>598</v>
      </c>
      <c r="F77" t="s">
        <v>354</v>
      </c>
      <c r="G77" t="s">
        <v>416</v>
      </c>
      <c r="H77">
        <v>1607465793.5</v>
      </c>
      <c r="I77">
        <f>BW77*AG77*(BS77-BT77)/(100*BL77*(1000-AG77*BS77))</f>
        <v>0</v>
      </c>
      <c r="J77">
        <f>BW77*AG77*(BR77-BQ77*(1000-AG77*BT77)/(1000-AG77*BS77))/(100*BL77)</f>
        <v>0</v>
      </c>
      <c r="K77">
        <f>BQ77 - IF(AG77&gt;1, J77*BL77*100.0/(AI77*CE77), 0)</f>
        <v>0</v>
      </c>
      <c r="L77">
        <f>((R77-I77/2)*K77-J77)/(R77+I77/2)</f>
        <v>0</v>
      </c>
      <c r="M77">
        <f>L77*(BX77+BY77)/1000.0</f>
        <v>0</v>
      </c>
      <c r="N77">
        <f>(BQ77 - IF(AG77&gt;1, J77*BL77*100.0/(AI77*CE77), 0))*(BX77+BY77)/1000.0</f>
        <v>0</v>
      </c>
      <c r="O77">
        <f>2.0/((1/Q77-1/P77)+SIGN(Q77)*SQRT((1/Q77-1/P77)*(1/Q77-1/P77) + 4*BM77/((BM77+1)*(BM77+1))*(2*1/Q77*1/P77-1/P77*1/P77)))</f>
        <v>0</v>
      </c>
      <c r="P77">
        <f>IF(LEFT(BN77,1)&lt;&gt;"0",IF(LEFT(BN77,1)="1",3.0,BO77),$D$5+$E$5*(CE77*BX77/($K$5*1000))+$F$5*(CE77*BX77/($K$5*1000))*MAX(MIN(BL77,$J$5),$I$5)*MAX(MIN(BL77,$J$5),$I$5)+$G$5*MAX(MIN(BL77,$J$5),$I$5)*(CE77*BX77/($K$5*1000))+$H$5*(CE77*BX77/($K$5*1000))*(CE77*BX77/($K$5*1000)))</f>
        <v>0</v>
      </c>
      <c r="Q77">
        <f>I77*(1000-(1000*0.61365*exp(17.502*U77/(240.97+U77))/(BX77+BY77)+BS77)/2)/(1000*0.61365*exp(17.502*U77/(240.97+U77))/(BX77+BY77)-BS77)</f>
        <v>0</v>
      </c>
      <c r="R77">
        <f>1/((BM77+1)/(O77/1.6)+1/(P77/1.37)) + BM77/((BM77+1)/(O77/1.6) + BM77/(P77/1.37))</f>
        <v>0</v>
      </c>
      <c r="S77">
        <f>(BI77*BK77)</f>
        <v>0</v>
      </c>
      <c r="T77">
        <f>(BZ77+(S77+2*0.95*5.67E-8*(((BZ77+$B$7)+273)^4-(BZ77+273)^4)-44100*I77)/(1.84*29.3*P77+8*0.95*5.67E-8*(BZ77+273)^3))</f>
        <v>0</v>
      </c>
      <c r="U77">
        <f>($C$7*CA77+$D$7*CB77+$E$7*T77)</f>
        <v>0</v>
      </c>
      <c r="V77">
        <f>0.61365*exp(17.502*U77/(240.97+U77))</f>
        <v>0</v>
      </c>
      <c r="W77">
        <f>(X77/Y77*100)</f>
        <v>0</v>
      </c>
      <c r="X77">
        <f>BS77*(BX77+BY77)/1000</f>
        <v>0</v>
      </c>
      <c r="Y77">
        <f>0.61365*exp(17.502*BZ77/(240.97+BZ77))</f>
        <v>0</v>
      </c>
      <c r="Z77">
        <f>(V77-BS77*(BX77+BY77)/1000)</f>
        <v>0</v>
      </c>
      <c r="AA77">
        <f>(-I77*44100)</f>
        <v>0</v>
      </c>
      <c r="AB77">
        <f>2*29.3*P77*0.92*(BZ77-U77)</f>
        <v>0</v>
      </c>
      <c r="AC77">
        <f>2*0.95*5.67E-8*(((BZ77+$B$7)+273)^4-(U77+273)^4)</f>
        <v>0</v>
      </c>
      <c r="AD77">
        <f>S77+AC77+AA77+AB77</f>
        <v>0</v>
      </c>
      <c r="AE77">
        <v>0</v>
      </c>
      <c r="AF77">
        <v>0</v>
      </c>
      <c r="AG77">
        <f>IF(AE77*$H$13&gt;=AI77,1.0,(AI77/(AI77-AE77*$H$13)))</f>
        <v>0</v>
      </c>
      <c r="AH77">
        <f>(AG77-1)*100</f>
        <v>0</v>
      </c>
      <c r="AI77">
        <f>MAX(0,($B$13+$C$13*CE77)/(1+$D$13*CE77)*BX77/(BZ77+273)*$E$13)</f>
        <v>0</v>
      </c>
      <c r="AJ77" t="s">
        <v>288</v>
      </c>
      <c r="AK77">
        <v>715.476923076923</v>
      </c>
      <c r="AL77">
        <v>3262.08</v>
      </c>
      <c r="AM77">
        <f>AL77-AK77</f>
        <v>0</v>
      </c>
      <c r="AN77">
        <f>AM77/AL77</f>
        <v>0</v>
      </c>
      <c r="AO77">
        <v>-0.577747479816223</v>
      </c>
      <c r="AP77" t="s">
        <v>599</v>
      </c>
      <c r="AQ77">
        <v>784.130423076923</v>
      </c>
      <c r="AR77">
        <v>914</v>
      </c>
      <c r="AS77">
        <f>1-AQ77/AR77</f>
        <v>0</v>
      </c>
      <c r="AT77">
        <v>0.5</v>
      </c>
      <c r="AU77">
        <f>BI77</f>
        <v>0</v>
      </c>
      <c r="AV77">
        <f>J77</f>
        <v>0</v>
      </c>
      <c r="AW77">
        <f>AS77*AT77*AU77</f>
        <v>0</v>
      </c>
      <c r="AX77">
        <f>BC77/AR77</f>
        <v>0</v>
      </c>
      <c r="AY77">
        <f>(AV77-AO77)/AU77</f>
        <v>0</v>
      </c>
      <c r="AZ77">
        <f>(AL77-AR77)/AR77</f>
        <v>0</v>
      </c>
      <c r="BA77" t="s">
        <v>600</v>
      </c>
      <c r="BB77">
        <v>542.25</v>
      </c>
      <c r="BC77">
        <f>AR77-BB77</f>
        <v>0</v>
      </c>
      <c r="BD77">
        <f>(AR77-AQ77)/(AR77-BB77)</f>
        <v>0</v>
      </c>
      <c r="BE77">
        <f>(AL77-AR77)/(AL77-BB77)</f>
        <v>0</v>
      </c>
      <c r="BF77">
        <f>(AR77-AQ77)/(AR77-AK77)</f>
        <v>0</v>
      </c>
      <c r="BG77">
        <f>(AL77-AR77)/(AL77-AK77)</f>
        <v>0</v>
      </c>
      <c r="BH77">
        <f>$B$11*CF77+$C$11*CG77+$F$11*CH77*(1-CK77)</f>
        <v>0</v>
      </c>
      <c r="BI77">
        <f>BH77*BJ77</f>
        <v>0</v>
      </c>
      <c r="BJ77">
        <f>($B$11*$D$9+$C$11*$D$9+$F$11*((CU77+CM77)/MAX(CU77+CM77+CV77, 0.1)*$I$9+CV77/MAX(CU77+CM77+CV77, 0.1)*$J$9))/($B$11+$C$11+$F$11)</f>
        <v>0</v>
      </c>
      <c r="BK77">
        <f>($B$11*$K$9+$C$11*$K$9+$F$11*((CU77+CM77)/MAX(CU77+CM77+CV77, 0.1)*$P$9+CV77/MAX(CU77+CM77+CV77, 0.1)*$Q$9))/($B$11+$C$11+$F$11)</f>
        <v>0</v>
      </c>
      <c r="BL77">
        <v>6</v>
      </c>
      <c r="BM77">
        <v>0.5</v>
      </c>
      <c r="BN77" t="s">
        <v>291</v>
      </c>
      <c r="BO77">
        <v>2</v>
      </c>
      <c r="BP77">
        <v>1607465793.5</v>
      </c>
      <c r="BQ77">
        <v>395.357258064516</v>
      </c>
      <c r="BR77">
        <v>399.99835483871</v>
      </c>
      <c r="BS77">
        <v>34.2145096774194</v>
      </c>
      <c r="BT77">
        <v>33.6459290322581</v>
      </c>
      <c r="BU77">
        <v>392.98564516129</v>
      </c>
      <c r="BV77">
        <v>33.7885967741936</v>
      </c>
      <c r="BW77">
        <v>500.006903225806</v>
      </c>
      <c r="BX77">
        <v>101.795709677419</v>
      </c>
      <c r="BY77">
        <v>0.0999797225806452</v>
      </c>
      <c r="BZ77">
        <v>36.0487161290323</v>
      </c>
      <c r="CA77">
        <v>36.2932612903226</v>
      </c>
      <c r="CB77">
        <v>999.9</v>
      </c>
      <c r="CC77">
        <v>0</v>
      </c>
      <c r="CD77">
        <v>0</v>
      </c>
      <c r="CE77">
        <v>10007.1890322581</v>
      </c>
      <c r="CF77">
        <v>0</v>
      </c>
      <c r="CG77">
        <v>141.470387096774</v>
      </c>
      <c r="CH77">
        <v>1400.00387096774</v>
      </c>
      <c r="CI77">
        <v>0.900001129032258</v>
      </c>
      <c r="CJ77">
        <v>0.0999989096774194</v>
      </c>
      <c r="CK77">
        <v>0</v>
      </c>
      <c r="CL77">
        <v>784.712483870968</v>
      </c>
      <c r="CM77">
        <v>4.99938</v>
      </c>
      <c r="CN77">
        <v>11137.6709677419</v>
      </c>
      <c r="CO77">
        <v>11164.3677419355</v>
      </c>
      <c r="CP77">
        <v>48.26</v>
      </c>
      <c r="CQ77">
        <v>49.756</v>
      </c>
      <c r="CR77">
        <v>48.804</v>
      </c>
      <c r="CS77">
        <v>50.187</v>
      </c>
      <c r="CT77">
        <v>50.5</v>
      </c>
      <c r="CU77">
        <v>1255.50516129032</v>
      </c>
      <c r="CV77">
        <v>139.49935483871</v>
      </c>
      <c r="CW77">
        <v>0</v>
      </c>
      <c r="CX77">
        <v>195.199999809265</v>
      </c>
      <c r="CY77">
        <v>0</v>
      </c>
      <c r="CZ77">
        <v>784.130423076923</v>
      </c>
      <c r="DA77">
        <v>-74.9128547137073</v>
      </c>
      <c r="DB77">
        <v>-1018.70427370209</v>
      </c>
      <c r="DC77">
        <v>11129.85</v>
      </c>
      <c r="DD77">
        <v>15</v>
      </c>
      <c r="DE77">
        <v>1607465269.6</v>
      </c>
      <c r="DF77" t="s">
        <v>588</v>
      </c>
      <c r="DG77">
        <v>1607465268.6</v>
      </c>
      <c r="DH77">
        <v>1607465269.6</v>
      </c>
      <c r="DI77">
        <v>26</v>
      </c>
      <c r="DJ77">
        <v>0.204</v>
      </c>
      <c r="DK77">
        <v>0.18</v>
      </c>
      <c r="DL77">
        <v>2.372</v>
      </c>
      <c r="DM77">
        <v>0.426</v>
      </c>
      <c r="DN77">
        <v>400</v>
      </c>
      <c r="DO77">
        <v>32</v>
      </c>
      <c r="DP77">
        <v>0.14</v>
      </c>
      <c r="DQ77">
        <v>0.05</v>
      </c>
      <c r="DR77">
        <v>3.69201210402412</v>
      </c>
      <c r="DS77">
        <v>-1.0712378595975</v>
      </c>
      <c r="DT77">
        <v>0.0824893147946942</v>
      </c>
      <c r="DU77">
        <v>0</v>
      </c>
      <c r="DV77">
        <v>-4.64686666666667</v>
      </c>
      <c r="DW77">
        <v>1.3664564182425</v>
      </c>
      <c r="DX77">
        <v>0.101801367945404</v>
      </c>
      <c r="DY77">
        <v>0</v>
      </c>
      <c r="DZ77">
        <v>0.5691492</v>
      </c>
      <c r="EA77">
        <v>-0.15621960400445</v>
      </c>
      <c r="EB77">
        <v>0.0113827867103506</v>
      </c>
      <c r="EC77">
        <v>1</v>
      </c>
      <c r="ED77">
        <v>1</v>
      </c>
      <c r="EE77">
        <v>3</v>
      </c>
      <c r="EF77" t="s">
        <v>331</v>
      </c>
      <c r="EG77">
        <v>100</v>
      </c>
      <c r="EH77">
        <v>100</v>
      </c>
      <c r="EI77">
        <v>2.371</v>
      </c>
      <c r="EJ77">
        <v>0.4259</v>
      </c>
      <c r="EK77">
        <v>2.37169999999998</v>
      </c>
      <c r="EL77">
        <v>0</v>
      </c>
      <c r="EM77">
        <v>0</v>
      </c>
      <c r="EN77">
        <v>0</v>
      </c>
      <c r="EO77">
        <v>0.425914999999996</v>
      </c>
      <c r="EP77">
        <v>0</v>
      </c>
      <c r="EQ77">
        <v>0</v>
      </c>
      <c r="ER77">
        <v>0</v>
      </c>
      <c r="ES77">
        <v>-1</v>
      </c>
      <c r="ET77">
        <v>-1</v>
      </c>
      <c r="EU77">
        <v>-1</v>
      </c>
      <c r="EV77">
        <v>-1</v>
      </c>
      <c r="EW77">
        <v>8.9</v>
      </c>
      <c r="EX77">
        <v>8.9</v>
      </c>
      <c r="EY77">
        <v>2</v>
      </c>
      <c r="EZ77">
        <v>491.128</v>
      </c>
      <c r="FA77">
        <v>558.486</v>
      </c>
      <c r="FB77">
        <v>34.7733</v>
      </c>
      <c r="FC77">
        <v>32.4455</v>
      </c>
      <c r="FD77">
        <v>29.9997</v>
      </c>
      <c r="FE77">
        <v>32.0466</v>
      </c>
      <c r="FF77">
        <v>32.0608</v>
      </c>
      <c r="FG77">
        <v>20.9653</v>
      </c>
      <c r="FH77">
        <v>0</v>
      </c>
      <c r="FI77">
        <v>100</v>
      </c>
      <c r="FJ77">
        <v>-999.9</v>
      </c>
      <c r="FK77">
        <v>400</v>
      </c>
      <c r="FL77">
        <v>33.8861</v>
      </c>
      <c r="FM77">
        <v>101.259</v>
      </c>
      <c r="FN77">
        <v>100.512</v>
      </c>
    </row>
    <row r="78" spans="1:170">
      <c r="A78">
        <v>62</v>
      </c>
      <c r="B78">
        <v>1607466084</v>
      </c>
      <c r="C78">
        <v>12639.9000000954</v>
      </c>
      <c r="D78" t="s">
        <v>601</v>
      </c>
      <c r="E78" t="s">
        <v>602</v>
      </c>
      <c r="F78" t="s">
        <v>405</v>
      </c>
      <c r="G78" t="s">
        <v>345</v>
      </c>
      <c r="H78">
        <v>1607466076.25</v>
      </c>
      <c r="I78">
        <f>BW78*AG78*(BS78-BT78)/(100*BL78*(1000-AG78*BS78))</f>
        <v>0</v>
      </c>
      <c r="J78">
        <f>BW78*AG78*(BR78-BQ78*(1000-AG78*BT78)/(1000-AG78*BS78))/(100*BL78)</f>
        <v>0</v>
      </c>
      <c r="K78">
        <f>BQ78 - IF(AG78&gt;1, J78*BL78*100.0/(AI78*CE78), 0)</f>
        <v>0</v>
      </c>
      <c r="L78">
        <f>((R78-I78/2)*K78-J78)/(R78+I78/2)</f>
        <v>0</v>
      </c>
      <c r="M78">
        <f>L78*(BX78+BY78)/1000.0</f>
        <v>0</v>
      </c>
      <c r="N78">
        <f>(BQ78 - IF(AG78&gt;1, J78*BL78*100.0/(AI78*CE78), 0))*(BX78+BY78)/1000.0</f>
        <v>0</v>
      </c>
      <c r="O78">
        <f>2.0/((1/Q78-1/P78)+SIGN(Q78)*SQRT((1/Q78-1/P78)*(1/Q78-1/P78) + 4*BM78/((BM78+1)*(BM78+1))*(2*1/Q78*1/P78-1/P78*1/P78)))</f>
        <v>0</v>
      </c>
      <c r="P78">
        <f>IF(LEFT(BN78,1)&lt;&gt;"0",IF(LEFT(BN78,1)="1",3.0,BO78),$D$5+$E$5*(CE78*BX78/($K$5*1000))+$F$5*(CE78*BX78/($K$5*1000))*MAX(MIN(BL78,$J$5),$I$5)*MAX(MIN(BL78,$J$5),$I$5)+$G$5*MAX(MIN(BL78,$J$5),$I$5)*(CE78*BX78/($K$5*1000))+$H$5*(CE78*BX78/($K$5*1000))*(CE78*BX78/($K$5*1000)))</f>
        <v>0</v>
      </c>
      <c r="Q78">
        <f>I78*(1000-(1000*0.61365*exp(17.502*U78/(240.97+U78))/(BX78+BY78)+BS78)/2)/(1000*0.61365*exp(17.502*U78/(240.97+U78))/(BX78+BY78)-BS78)</f>
        <v>0</v>
      </c>
      <c r="R78">
        <f>1/((BM78+1)/(O78/1.6)+1/(P78/1.37)) + BM78/((BM78+1)/(O78/1.6) + BM78/(P78/1.37))</f>
        <v>0</v>
      </c>
      <c r="S78">
        <f>(BI78*BK78)</f>
        <v>0</v>
      </c>
      <c r="T78">
        <f>(BZ78+(S78+2*0.95*5.67E-8*(((BZ78+$B$7)+273)^4-(BZ78+273)^4)-44100*I78)/(1.84*29.3*P78+8*0.95*5.67E-8*(BZ78+273)^3))</f>
        <v>0</v>
      </c>
      <c r="U78">
        <f>($C$7*CA78+$D$7*CB78+$E$7*T78)</f>
        <v>0</v>
      </c>
      <c r="V78">
        <f>0.61365*exp(17.502*U78/(240.97+U78))</f>
        <v>0</v>
      </c>
      <c r="W78">
        <f>(X78/Y78*100)</f>
        <v>0</v>
      </c>
      <c r="X78">
        <f>BS78*(BX78+BY78)/1000</f>
        <v>0</v>
      </c>
      <c r="Y78">
        <f>0.61365*exp(17.502*BZ78/(240.97+BZ78))</f>
        <v>0</v>
      </c>
      <c r="Z78">
        <f>(V78-BS78*(BX78+BY78)/1000)</f>
        <v>0</v>
      </c>
      <c r="AA78">
        <f>(-I78*44100)</f>
        <v>0</v>
      </c>
      <c r="AB78">
        <f>2*29.3*P78*0.92*(BZ78-U78)</f>
        <v>0</v>
      </c>
      <c r="AC78">
        <f>2*0.95*5.67E-8*(((BZ78+$B$7)+273)^4-(U78+273)^4)</f>
        <v>0</v>
      </c>
      <c r="AD78">
        <f>S78+AC78+AA78+AB78</f>
        <v>0</v>
      </c>
      <c r="AE78">
        <v>0</v>
      </c>
      <c r="AF78">
        <v>0</v>
      </c>
      <c r="AG78">
        <f>IF(AE78*$H$13&gt;=AI78,1.0,(AI78/(AI78-AE78*$H$13)))</f>
        <v>0</v>
      </c>
      <c r="AH78">
        <f>(AG78-1)*100</f>
        <v>0</v>
      </c>
      <c r="AI78">
        <f>MAX(0,($B$13+$C$13*CE78)/(1+$D$13*CE78)*BX78/(BZ78+273)*$E$13)</f>
        <v>0</v>
      </c>
      <c r="AJ78" t="s">
        <v>288</v>
      </c>
      <c r="AK78">
        <v>715.476923076923</v>
      </c>
      <c r="AL78">
        <v>3262.08</v>
      </c>
      <c r="AM78">
        <f>AL78-AK78</f>
        <v>0</v>
      </c>
      <c r="AN78">
        <f>AM78/AL78</f>
        <v>0</v>
      </c>
      <c r="AO78">
        <v>-0.577747479816223</v>
      </c>
      <c r="AP78" t="s">
        <v>603</v>
      </c>
      <c r="AQ78">
        <v>828.419576923077</v>
      </c>
      <c r="AR78">
        <v>961.33</v>
      </c>
      <c r="AS78">
        <f>1-AQ78/AR78</f>
        <v>0</v>
      </c>
      <c r="AT78">
        <v>0.5</v>
      </c>
      <c r="AU78">
        <f>BI78</f>
        <v>0</v>
      </c>
      <c r="AV78">
        <f>J78</f>
        <v>0</v>
      </c>
      <c r="AW78">
        <f>AS78*AT78*AU78</f>
        <v>0</v>
      </c>
      <c r="AX78">
        <f>BC78/AR78</f>
        <v>0</v>
      </c>
      <c r="AY78">
        <f>(AV78-AO78)/AU78</f>
        <v>0</v>
      </c>
      <c r="AZ78">
        <f>(AL78-AR78)/AR78</f>
        <v>0</v>
      </c>
      <c r="BA78" t="s">
        <v>604</v>
      </c>
      <c r="BB78">
        <v>571.94</v>
      </c>
      <c r="BC78">
        <f>AR78-BB78</f>
        <v>0</v>
      </c>
      <c r="BD78">
        <f>(AR78-AQ78)/(AR78-BB78)</f>
        <v>0</v>
      </c>
      <c r="BE78">
        <f>(AL78-AR78)/(AL78-BB78)</f>
        <v>0</v>
      </c>
      <c r="BF78">
        <f>(AR78-AQ78)/(AR78-AK78)</f>
        <v>0</v>
      </c>
      <c r="BG78">
        <f>(AL78-AR78)/(AL78-AK78)</f>
        <v>0</v>
      </c>
      <c r="BH78">
        <f>$B$11*CF78+$C$11*CG78+$F$11*CH78*(1-CK78)</f>
        <v>0</v>
      </c>
      <c r="BI78">
        <f>BH78*BJ78</f>
        <v>0</v>
      </c>
      <c r="BJ78">
        <f>($B$11*$D$9+$C$11*$D$9+$F$11*((CU78+CM78)/MAX(CU78+CM78+CV78, 0.1)*$I$9+CV78/MAX(CU78+CM78+CV78, 0.1)*$J$9))/($B$11+$C$11+$F$11)</f>
        <v>0</v>
      </c>
      <c r="BK78">
        <f>($B$11*$K$9+$C$11*$K$9+$F$11*((CU78+CM78)/MAX(CU78+CM78+CV78, 0.1)*$P$9+CV78/MAX(CU78+CM78+CV78, 0.1)*$Q$9))/($B$11+$C$11+$F$11)</f>
        <v>0</v>
      </c>
      <c r="BL78">
        <v>6</v>
      </c>
      <c r="BM78">
        <v>0.5</v>
      </c>
      <c r="BN78" t="s">
        <v>291</v>
      </c>
      <c r="BO78">
        <v>2</v>
      </c>
      <c r="BP78">
        <v>1607466076.25</v>
      </c>
      <c r="BQ78">
        <v>391.9829</v>
      </c>
      <c r="BR78">
        <v>399.9918</v>
      </c>
      <c r="BS78">
        <v>34.75336</v>
      </c>
      <c r="BT78">
        <v>33.1743966666667</v>
      </c>
      <c r="BU78">
        <v>389.598333333333</v>
      </c>
      <c r="BV78">
        <v>34.2787866666667</v>
      </c>
      <c r="BW78">
        <v>500.006266666667</v>
      </c>
      <c r="BX78">
        <v>101.795733333333</v>
      </c>
      <c r="BY78">
        <v>0.0999779933333333</v>
      </c>
      <c r="BZ78">
        <v>36.1951433333333</v>
      </c>
      <c r="CA78">
        <v>36.1292666666667</v>
      </c>
      <c r="CB78">
        <v>999.9</v>
      </c>
      <c r="CC78">
        <v>0</v>
      </c>
      <c r="CD78">
        <v>0</v>
      </c>
      <c r="CE78">
        <v>10003.2043333333</v>
      </c>
      <c r="CF78">
        <v>0</v>
      </c>
      <c r="CG78">
        <v>139.371466666667</v>
      </c>
      <c r="CH78">
        <v>1399.99933333333</v>
      </c>
      <c r="CI78">
        <v>0.9000057</v>
      </c>
      <c r="CJ78">
        <v>0.09999444</v>
      </c>
      <c r="CK78">
        <v>0</v>
      </c>
      <c r="CL78">
        <v>828.4769</v>
      </c>
      <c r="CM78">
        <v>4.99938</v>
      </c>
      <c r="CN78">
        <v>11842.27</v>
      </c>
      <c r="CO78">
        <v>11164.3366666667</v>
      </c>
      <c r="CP78">
        <v>48.9328666666666</v>
      </c>
      <c r="CQ78">
        <v>50.3874</v>
      </c>
      <c r="CR78">
        <v>49.5</v>
      </c>
      <c r="CS78">
        <v>50.7541333333333</v>
      </c>
      <c r="CT78">
        <v>51.1208</v>
      </c>
      <c r="CU78">
        <v>1255.50933333333</v>
      </c>
      <c r="CV78">
        <v>139.49</v>
      </c>
      <c r="CW78">
        <v>0</v>
      </c>
      <c r="CX78">
        <v>281.599999904633</v>
      </c>
      <c r="CY78">
        <v>0</v>
      </c>
      <c r="CZ78">
        <v>828.419576923077</v>
      </c>
      <c r="DA78">
        <v>-19.5343931276777</v>
      </c>
      <c r="DB78">
        <v>-252.017093742589</v>
      </c>
      <c r="DC78">
        <v>11841.3423076923</v>
      </c>
      <c r="DD78">
        <v>15</v>
      </c>
      <c r="DE78">
        <v>1607465887</v>
      </c>
      <c r="DF78" t="s">
        <v>605</v>
      </c>
      <c r="DG78">
        <v>1607465879</v>
      </c>
      <c r="DH78">
        <v>1607465887</v>
      </c>
      <c r="DI78">
        <v>27</v>
      </c>
      <c r="DJ78">
        <v>0.013</v>
      </c>
      <c r="DK78">
        <v>0.049</v>
      </c>
      <c r="DL78">
        <v>2.385</v>
      </c>
      <c r="DM78">
        <v>0.475</v>
      </c>
      <c r="DN78">
        <v>400</v>
      </c>
      <c r="DO78">
        <v>34</v>
      </c>
      <c r="DP78">
        <v>0.23</v>
      </c>
      <c r="DQ78">
        <v>0.03</v>
      </c>
      <c r="DR78">
        <v>6.13661090774438</v>
      </c>
      <c r="DS78">
        <v>0.208850489612468</v>
      </c>
      <c r="DT78">
        <v>0.0198289922421539</v>
      </c>
      <c r="DU78">
        <v>1</v>
      </c>
      <c r="DV78">
        <v>-8.00883833333333</v>
      </c>
      <c r="DW78">
        <v>-0.308665895439379</v>
      </c>
      <c r="DX78">
        <v>0.0271455526232607</v>
      </c>
      <c r="DY78">
        <v>0</v>
      </c>
      <c r="DZ78">
        <v>1.57895933333333</v>
      </c>
      <c r="EA78">
        <v>0.14434598442714</v>
      </c>
      <c r="EB78">
        <v>0.0104363751476373</v>
      </c>
      <c r="EC78">
        <v>1</v>
      </c>
      <c r="ED78">
        <v>2</v>
      </c>
      <c r="EE78">
        <v>3</v>
      </c>
      <c r="EF78" t="s">
        <v>293</v>
      </c>
      <c r="EG78">
        <v>100</v>
      </c>
      <c r="EH78">
        <v>100</v>
      </c>
      <c r="EI78">
        <v>2.384</v>
      </c>
      <c r="EJ78">
        <v>0.4746</v>
      </c>
      <c r="EK78">
        <v>2.38460000000009</v>
      </c>
      <c r="EL78">
        <v>0</v>
      </c>
      <c r="EM78">
        <v>0</v>
      </c>
      <c r="EN78">
        <v>0</v>
      </c>
      <c r="EO78">
        <v>0.474575000000002</v>
      </c>
      <c r="EP78">
        <v>0</v>
      </c>
      <c r="EQ78">
        <v>0</v>
      </c>
      <c r="ER78">
        <v>0</v>
      </c>
      <c r="ES78">
        <v>-1</v>
      </c>
      <c r="ET78">
        <v>-1</v>
      </c>
      <c r="EU78">
        <v>-1</v>
      </c>
      <c r="EV78">
        <v>-1</v>
      </c>
      <c r="EW78">
        <v>3.4</v>
      </c>
      <c r="EX78">
        <v>3.3</v>
      </c>
      <c r="EY78">
        <v>2</v>
      </c>
      <c r="EZ78">
        <v>488.463</v>
      </c>
      <c r="FA78">
        <v>556.345</v>
      </c>
      <c r="FB78">
        <v>34.8607</v>
      </c>
      <c r="FC78">
        <v>32.3423</v>
      </c>
      <c r="FD78">
        <v>30</v>
      </c>
      <c r="FE78">
        <v>31.976</v>
      </c>
      <c r="FF78">
        <v>31.9923</v>
      </c>
      <c r="FG78">
        <v>20.9685</v>
      </c>
      <c r="FH78">
        <v>0</v>
      </c>
      <c r="FI78">
        <v>100</v>
      </c>
      <c r="FJ78">
        <v>-999.9</v>
      </c>
      <c r="FK78">
        <v>400</v>
      </c>
      <c r="FL78">
        <v>34.2088</v>
      </c>
      <c r="FM78">
        <v>101.276</v>
      </c>
      <c r="FN78">
        <v>100.531</v>
      </c>
    </row>
    <row r="79" spans="1:170">
      <c r="A79">
        <v>63</v>
      </c>
      <c r="B79">
        <v>1607466288.5</v>
      </c>
      <c r="C79">
        <v>12844.4000000954</v>
      </c>
      <c r="D79" t="s">
        <v>606</v>
      </c>
      <c r="E79" t="s">
        <v>607</v>
      </c>
      <c r="F79" t="s">
        <v>405</v>
      </c>
      <c r="G79" t="s">
        <v>345</v>
      </c>
      <c r="H79">
        <v>1607466280.5</v>
      </c>
      <c r="I79">
        <f>BW79*AG79*(BS79-BT79)/(100*BL79*(1000-AG79*BS79))</f>
        <v>0</v>
      </c>
      <c r="J79">
        <f>BW79*AG79*(BR79-BQ79*(1000-AG79*BT79)/(1000-AG79*BS79))/(100*BL79)</f>
        <v>0</v>
      </c>
      <c r="K79">
        <f>BQ79 - IF(AG79&gt;1, J79*BL79*100.0/(AI79*CE79), 0)</f>
        <v>0</v>
      </c>
      <c r="L79">
        <f>((R79-I79/2)*K79-J79)/(R79+I79/2)</f>
        <v>0</v>
      </c>
      <c r="M79">
        <f>L79*(BX79+BY79)/1000.0</f>
        <v>0</v>
      </c>
      <c r="N79">
        <f>(BQ79 - IF(AG79&gt;1, J79*BL79*100.0/(AI79*CE79), 0))*(BX79+BY79)/1000.0</f>
        <v>0</v>
      </c>
      <c r="O79">
        <f>2.0/((1/Q79-1/P79)+SIGN(Q79)*SQRT((1/Q79-1/P79)*(1/Q79-1/P79) + 4*BM79/((BM79+1)*(BM79+1))*(2*1/Q79*1/P79-1/P79*1/P79)))</f>
        <v>0</v>
      </c>
      <c r="P79">
        <f>IF(LEFT(BN79,1)&lt;&gt;"0",IF(LEFT(BN79,1)="1",3.0,BO79),$D$5+$E$5*(CE79*BX79/($K$5*1000))+$F$5*(CE79*BX79/($K$5*1000))*MAX(MIN(BL79,$J$5),$I$5)*MAX(MIN(BL79,$J$5),$I$5)+$G$5*MAX(MIN(BL79,$J$5),$I$5)*(CE79*BX79/($K$5*1000))+$H$5*(CE79*BX79/($K$5*1000))*(CE79*BX79/($K$5*1000)))</f>
        <v>0</v>
      </c>
      <c r="Q79">
        <f>I79*(1000-(1000*0.61365*exp(17.502*U79/(240.97+U79))/(BX79+BY79)+BS79)/2)/(1000*0.61365*exp(17.502*U79/(240.97+U79))/(BX79+BY79)-BS79)</f>
        <v>0</v>
      </c>
      <c r="R79">
        <f>1/((BM79+1)/(O79/1.6)+1/(P79/1.37)) + BM79/((BM79+1)/(O79/1.6) + BM79/(P79/1.37))</f>
        <v>0</v>
      </c>
      <c r="S79">
        <f>(BI79*BK79)</f>
        <v>0</v>
      </c>
      <c r="T79">
        <f>(BZ79+(S79+2*0.95*5.67E-8*(((BZ79+$B$7)+273)^4-(BZ79+273)^4)-44100*I79)/(1.84*29.3*P79+8*0.95*5.67E-8*(BZ79+273)^3))</f>
        <v>0</v>
      </c>
      <c r="U79">
        <f>($C$7*CA79+$D$7*CB79+$E$7*T79)</f>
        <v>0</v>
      </c>
      <c r="V79">
        <f>0.61365*exp(17.502*U79/(240.97+U79))</f>
        <v>0</v>
      </c>
      <c r="W79">
        <f>(X79/Y79*100)</f>
        <v>0</v>
      </c>
      <c r="X79">
        <f>BS79*(BX79+BY79)/1000</f>
        <v>0</v>
      </c>
      <c r="Y79">
        <f>0.61365*exp(17.502*BZ79/(240.97+BZ79))</f>
        <v>0</v>
      </c>
      <c r="Z79">
        <f>(V79-BS79*(BX79+BY79)/1000)</f>
        <v>0</v>
      </c>
      <c r="AA79">
        <f>(-I79*44100)</f>
        <v>0</v>
      </c>
      <c r="AB79">
        <f>2*29.3*P79*0.92*(BZ79-U79)</f>
        <v>0</v>
      </c>
      <c r="AC79">
        <f>2*0.95*5.67E-8*(((BZ79+$B$7)+273)^4-(U79+273)^4)</f>
        <v>0</v>
      </c>
      <c r="AD79">
        <f>S79+AC79+AA79+AB79</f>
        <v>0</v>
      </c>
      <c r="AE79">
        <v>0</v>
      </c>
      <c r="AF79">
        <v>0</v>
      </c>
      <c r="AG79">
        <f>IF(AE79*$H$13&gt;=AI79,1.0,(AI79/(AI79-AE79*$H$13)))</f>
        <v>0</v>
      </c>
      <c r="AH79">
        <f>(AG79-1)*100</f>
        <v>0</v>
      </c>
      <c r="AI79">
        <f>MAX(0,($B$13+$C$13*CE79)/(1+$D$13*CE79)*BX79/(BZ79+273)*$E$13)</f>
        <v>0</v>
      </c>
      <c r="AJ79" t="s">
        <v>288</v>
      </c>
      <c r="AK79">
        <v>715.476923076923</v>
      </c>
      <c r="AL79">
        <v>3262.08</v>
      </c>
      <c r="AM79">
        <f>AL79-AK79</f>
        <v>0</v>
      </c>
      <c r="AN79">
        <f>AM79/AL79</f>
        <v>0</v>
      </c>
      <c r="AO79">
        <v>-0.577747479816223</v>
      </c>
      <c r="AP79" t="s">
        <v>608</v>
      </c>
      <c r="AQ79">
        <v>684.249076923077</v>
      </c>
      <c r="AR79">
        <v>806.4</v>
      </c>
      <c r="AS79">
        <f>1-AQ79/AR79</f>
        <v>0</v>
      </c>
      <c r="AT79">
        <v>0.5</v>
      </c>
      <c r="AU79">
        <f>BI79</f>
        <v>0</v>
      </c>
      <c r="AV79">
        <f>J79</f>
        <v>0</v>
      </c>
      <c r="AW79">
        <f>AS79*AT79*AU79</f>
        <v>0</v>
      </c>
      <c r="AX79">
        <f>BC79/AR79</f>
        <v>0</v>
      </c>
      <c r="AY79">
        <f>(AV79-AO79)/AU79</f>
        <v>0</v>
      </c>
      <c r="AZ79">
        <f>(AL79-AR79)/AR79</f>
        <v>0</v>
      </c>
      <c r="BA79" t="s">
        <v>609</v>
      </c>
      <c r="BB79">
        <v>557.33</v>
      </c>
      <c r="BC79">
        <f>AR79-BB79</f>
        <v>0</v>
      </c>
      <c r="BD79">
        <f>(AR79-AQ79)/(AR79-BB79)</f>
        <v>0</v>
      </c>
      <c r="BE79">
        <f>(AL79-AR79)/(AL79-BB79)</f>
        <v>0</v>
      </c>
      <c r="BF79">
        <f>(AR79-AQ79)/(AR79-AK79)</f>
        <v>0</v>
      </c>
      <c r="BG79">
        <f>(AL79-AR79)/(AL79-AK79)</f>
        <v>0</v>
      </c>
      <c r="BH79">
        <f>$B$11*CF79+$C$11*CG79+$F$11*CH79*(1-CK79)</f>
        <v>0</v>
      </c>
      <c r="BI79">
        <f>BH79*BJ79</f>
        <v>0</v>
      </c>
      <c r="BJ79">
        <f>($B$11*$D$9+$C$11*$D$9+$F$11*((CU79+CM79)/MAX(CU79+CM79+CV79, 0.1)*$I$9+CV79/MAX(CU79+CM79+CV79, 0.1)*$J$9))/($B$11+$C$11+$F$11)</f>
        <v>0</v>
      </c>
      <c r="BK79">
        <f>($B$11*$K$9+$C$11*$K$9+$F$11*((CU79+CM79)/MAX(CU79+CM79+CV79, 0.1)*$P$9+CV79/MAX(CU79+CM79+CV79, 0.1)*$Q$9))/($B$11+$C$11+$F$11)</f>
        <v>0</v>
      </c>
      <c r="BL79">
        <v>6</v>
      </c>
      <c r="BM79">
        <v>0.5</v>
      </c>
      <c r="BN79" t="s">
        <v>291</v>
      </c>
      <c r="BO79">
        <v>2</v>
      </c>
      <c r="BP79">
        <v>1607466280.5</v>
      </c>
      <c r="BQ79">
        <v>394.618193548387</v>
      </c>
      <c r="BR79">
        <v>399.999</v>
      </c>
      <c r="BS79">
        <v>34.1383709677419</v>
      </c>
      <c r="BT79">
        <v>33.5481709677419</v>
      </c>
      <c r="BU79">
        <v>392.233548387097</v>
      </c>
      <c r="BV79">
        <v>33.6637935483871</v>
      </c>
      <c r="BW79">
        <v>500.001387096774</v>
      </c>
      <c r="BX79">
        <v>101.781774193548</v>
      </c>
      <c r="BY79">
        <v>0.0999798387096774</v>
      </c>
      <c r="BZ79">
        <v>36.289535483871</v>
      </c>
      <c r="CA79">
        <v>36.4183870967742</v>
      </c>
      <c r="CB79">
        <v>999.9</v>
      </c>
      <c r="CC79">
        <v>0</v>
      </c>
      <c r="CD79">
        <v>0</v>
      </c>
      <c r="CE79">
        <v>9996.65290322581</v>
      </c>
      <c r="CF79">
        <v>0</v>
      </c>
      <c r="CG79">
        <v>140.624838709677</v>
      </c>
      <c r="CH79">
        <v>1400.00064516129</v>
      </c>
      <c r="CI79">
        <v>0.899999838709678</v>
      </c>
      <c r="CJ79">
        <v>0.100000316129032</v>
      </c>
      <c r="CK79">
        <v>0</v>
      </c>
      <c r="CL79">
        <v>684.587451612903</v>
      </c>
      <c r="CM79">
        <v>4.99938</v>
      </c>
      <c r="CN79">
        <v>9737.02387096775</v>
      </c>
      <c r="CO79">
        <v>11164.3387096774</v>
      </c>
      <c r="CP79">
        <v>49.312</v>
      </c>
      <c r="CQ79">
        <v>50.745935483871</v>
      </c>
      <c r="CR79">
        <v>49.879</v>
      </c>
      <c r="CS79">
        <v>51.157</v>
      </c>
      <c r="CT79">
        <v>51.5</v>
      </c>
      <c r="CU79">
        <v>1255.49838709677</v>
      </c>
      <c r="CV79">
        <v>139.502903225806</v>
      </c>
      <c r="CW79">
        <v>0</v>
      </c>
      <c r="CX79">
        <v>203.599999904633</v>
      </c>
      <c r="CY79">
        <v>0</v>
      </c>
      <c r="CZ79">
        <v>684.249076923077</v>
      </c>
      <c r="DA79">
        <v>-54.6738460707208</v>
      </c>
      <c r="DB79">
        <v>-751.734699814293</v>
      </c>
      <c r="DC79">
        <v>9732.52461538462</v>
      </c>
      <c r="DD79">
        <v>15</v>
      </c>
      <c r="DE79">
        <v>1607465887</v>
      </c>
      <c r="DF79" t="s">
        <v>605</v>
      </c>
      <c r="DG79">
        <v>1607465879</v>
      </c>
      <c r="DH79">
        <v>1607465887</v>
      </c>
      <c r="DI79">
        <v>27</v>
      </c>
      <c r="DJ79">
        <v>0.013</v>
      </c>
      <c r="DK79">
        <v>0.049</v>
      </c>
      <c r="DL79">
        <v>2.385</v>
      </c>
      <c r="DM79">
        <v>0.475</v>
      </c>
      <c r="DN79">
        <v>400</v>
      </c>
      <c r="DO79">
        <v>34</v>
      </c>
      <c r="DP79">
        <v>0.23</v>
      </c>
      <c r="DQ79">
        <v>0.03</v>
      </c>
      <c r="DR79">
        <v>4.28719014166186</v>
      </c>
      <c r="DS79">
        <v>-0.196430989573447</v>
      </c>
      <c r="DT79">
        <v>0.0262088704298987</v>
      </c>
      <c r="DU79">
        <v>1</v>
      </c>
      <c r="DV79">
        <v>-5.38127633333333</v>
      </c>
      <c r="DW79">
        <v>-0.00529041156840509</v>
      </c>
      <c r="DX79">
        <v>0.026181003352728</v>
      </c>
      <c r="DY79">
        <v>1</v>
      </c>
      <c r="DZ79">
        <v>0.5883598</v>
      </c>
      <c r="EA79">
        <v>0.502996591768634</v>
      </c>
      <c r="EB79">
        <v>0.0363664220340687</v>
      </c>
      <c r="EC79">
        <v>0</v>
      </c>
      <c r="ED79">
        <v>2</v>
      </c>
      <c r="EE79">
        <v>3</v>
      </c>
      <c r="EF79" t="s">
        <v>293</v>
      </c>
      <c r="EG79">
        <v>100</v>
      </c>
      <c r="EH79">
        <v>100</v>
      </c>
      <c r="EI79">
        <v>2.385</v>
      </c>
      <c r="EJ79">
        <v>0.4746</v>
      </c>
      <c r="EK79">
        <v>2.38460000000009</v>
      </c>
      <c r="EL79">
        <v>0</v>
      </c>
      <c r="EM79">
        <v>0</v>
      </c>
      <c r="EN79">
        <v>0</v>
      </c>
      <c r="EO79">
        <v>0.474575000000002</v>
      </c>
      <c r="EP79">
        <v>0</v>
      </c>
      <c r="EQ79">
        <v>0</v>
      </c>
      <c r="ER79">
        <v>0</v>
      </c>
      <c r="ES79">
        <v>-1</v>
      </c>
      <c r="ET79">
        <v>-1</v>
      </c>
      <c r="EU79">
        <v>-1</v>
      </c>
      <c r="EV79">
        <v>-1</v>
      </c>
      <c r="EW79">
        <v>6.8</v>
      </c>
      <c r="EX79">
        <v>6.7</v>
      </c>
      <c r="EY79">
        <v>2</v>
      </c>
      <c r="EZ79">
        <v>492.185</v>
      </c>
      <c r="FA79">
        <v>555.431</v>
      </c>
      <c r="FB79">
        <v>34.9224</v>
      </c>
      <c r="FC79">
        <v>32.203</v>
      </c>
      <c r="FD79">
        <v>29.9998</v>
      </c>
      <c r="FE79">
        <v>31.8484</v>
      </c>
      <c r="FF79">
        <v>31.8654</v>
      </c>
      <c r="FG79">
        <v>20.9806</v>
      </c>
      <c r="FH79">
        <v>0</v>
      </c>
      <c r="FI79">
        <v>100</v>
      </c>
      <c r="FJ79">
        <v>-999.9</v>
      </c>
      <c r="FK79">
        <v>400</v>
      </c>
      <c r="FL79">
        <v>34.6697</v>
      </c>
      <c r="FM79">
        <v>101.3</v>
      </c>
      <c r="FN79">
        <v>100.554</v>
      </c>
    </row>
    <row r="80" spans="1:170">
      <c r="A80">
        <v>64</v>
      </c>
      <c r="B80">
        <v>1607466427.5</v>
      </c>
      <c r="C80">
        <v>12983.4000000954</v>
      </c>
      <c r="D80" t="s">
        <v>610</v>
      </c>
      <c r="E80" t="s">
        <v>611</v>
      </c>
      <c r="F80" t="s">
        <v>365</v>
      </c>
      <c r="G80" t="s">
        <v>556</v>
      </c>
      <c r="H80">
        <v>1607466419.5</v>
      </c>
      <c r="I80">
        <f>BW80*AG80*(BS80-BT80)/(100*BL80*(1000-AG80*BS80))</f>
        <v>0</v>
      </c>
      <c r="J80">
        <f>BW80*AG80*(BR80-BQ80*(1000-AG80*BT80)/(1000-AG80*BS80))/(100*BL80)</f>
        <v>0</v>
      </c>
      <c r="K80">
        <f>BQ80 - IF(AG80&gt;1, J80*BL80*100.0/(AI80*CE80), 0)</f>
        <v>0</v>
      </c>
      <c r="L80">
        <f>((R80-I80/2)*K80-J80)/(R80+I80/2)</f>
        <v>0</v>
      </c>
      <c r="M80">
        <f>L80*(BX80+BY80)/1000.0</f>
        <v>0</v>
      </c>
      <c r="N80">
        <f>(BQ80 - IF(AG80&gt;1, J80*BL80*100.0/(AI80*CE80), 0))*(BX80+BY80)/1000.0</f>
        <v>0</v>
      </c>
      <c r="O80">
        <f>2.0/((1/Q80-1/P80)+SIGN(Q80)*SQRT((1/Q80-1/P80)*(1/Q80-1/P80) + 4*BM80/((BM80+1)*(BM80+1))*(2*1/Q80*1/P80-1/P80*1/P80)))</f>
        <v>0</v>
      </c>
      <c r="P80">
        <f>IF(LEFT(BN80,1)&lt;&gt;"0",IF(LEFT(BN80,1)="1",3.0,BO80),$D$5+$E$5*(CE80*BX80/($K$5*1000))+$F$5*(CE80*BX80/($K$5*1000))*MAX(MIN(BL80,$J$5),$I$5)*MAX(MIN(BL80,$J$5),$I$5)+$G$5*MAX(MIN(BL80,$J$5),$I$5)*(CE80*BX80/($K$5*1000))+$H$5*(CE80*BX80/($K$5*1000))*(CE80*BX80/($K$5*1000)))</f>
        <v>0</v>
      </c>
      <c r="Q80">
        <f>I80*(1000-(1000*0.61365*exp(17.502*U80/(240.97+U80))/(BX80+BY80)+BS80)/2)/(1000*0.61365*exp(17.502*U80/(240.97+U80))/(BX80+BY80)-BS80)</f>
        <v>0</v>
      </c>
      <c r="R80">
        <f>1/((BM80+1)/(O80/1.6)+1/(P80/1.37)) + BM80/((BM80+1)/(O80/1.6) + BM80/(P80/1.37))</f>
        <v>0</v>
      </c>
      <c r="S80">
        <f>(BI80*BK80)</f>
        <v>0</v>
      </c>
      <c r="T80">
        <f>(BZ80+(S80+2*0.95*5.67E-8*(((BZ80+$B$7)+273)^4-(BZ80+273)^4)-44100*I80)/(1.84*29.3*P80+8*0.95*5.67E-8*(BZ80+273)^3))</f>
        <v>0</v>
      </c>
      <c r="U80">
        <f>($C$7*CA80+$D$7*CB80+$E$7*T80)</f>
        <v>0</v>
      </c>
      <c r="V80">
        <f>0.61365*exp(17.502*U80/(240.97+U80))</f>
        <v>0</v>
      </c>
      <c r="W80">
        <f>(X80/Y80*100)</f>
        <v>0</v>
      </c>
      <c r="X80">
        <f>BS80*(BX80+BY80)/1000</f>
        <v>0</v>
      </c>
      <c r="Y80">
        <f>0.61365*exp(17.502*BZ80/(240.97+BZ80))</f>
        <v>0</v>
      </c>
      <c r="Z80">
        <f>(V80-BS80*(BX80+BY80)/1000)</f>
        <v>0</v>
      </c>
      <c r="AA80">
        <f>(-I80*44100)</f>
        <v>0</v>
      </c>
      <c r="AB80">
        <f>2*29.3*P80*0.92*(BZ80-U80)</f>
        <v>0</v>
      </c>
      <c r="AC80">
        <f>2*0.95*5.67E-8*(((BZ80+$B$7)+273)^4-(U80+273)^4)</f>
        <v>0</v>
      </c>
      <c r="AD80">
        <f>S80+AC80+AA80+AB80</f>
        <v>0</v>
      </c>
      <c r="AE80">
        <v>8</v>
      </c>
      <c r="AF80">
        <v>2</v>
      </c>
      <c r="AG80">
        <f>IF(AE80*$H$13&gt;=AI80,1.0,(AI80/(AI80-AE80*$H$13)))</f>
        <v>0</v>
      </c>
      <c r="AH80">
        <f>(AG80-1)*100</f>
        <v>0</v>
      </c>
      <c r="AI80">
        <f>MAX(0,($B$13+$C$13*CE80)/(1+$D$13*CE80)*BX80/(BZ80+273)*$E$13)</f>
        <v>0</v>
      </c>
      <c r="AJ80" t="s">
        <v>288</v>
      </c>
      <c r="AK80">
        <v>715.476923076923</v>
      </c>
      <c r="AL80">
        <v>3262.08</v>
      </c>
      <c r="AM80">
        <f>AL80-AK80</f>
        <v>0</v>
      </c>
      <c r="AN80">
        <f>AM80/AL80</f>
        <v>0</v>
      </c>
      <c r="AO80">
        <v>-0.577747479816223</v>
      </c>
      <c r="AP80" t="s">
        <v>612</v>
      </c>
      <c r="AQ80">
        <v>1135.25307692308</v>
      </c>
      <c r="AR80">
        <v>1220.36</v>
      </c>
      <c r="AS80">
        <f>1-AQ80/AR80</f>
        <v>0</v>
      </c>
      <c r="AT80">
        <v>0.5</v>
      </c>
      <c r="AU80">
        <f>BI80</f>
        <v>0</v>
      </c>
      <c r="AV80">
        <f>J80</f>
        <v>0</v>
      </c>
      <c r="AW80">
        <f>AS80*AT80*AU80</f>
        <v>0</v>
      </c>
      <c r="AX80">
        <f>BC80/AR80</f>
        <v>0</v>
      </c>
      <c r="AY80">
        <f>(AV80-AO80)/AU80</f>
        <v>0</v>
      </c>
      <c r="AZ80">
        <f>(AL80-AR80)/AR80</f>
        <v>0</v>
      </c>
      <c r="BA80" t="s">
        <v>613</v>
      </c>
      <c r="BB80">
        <v>718.69</v>
      </c>
      <c r="BC80">
        <f>AR80-BB80</f>
        <v>0</v>
      </c>
      <c r="BD80">
        <f>(AR80-AQ80)/(AR80-BB80)</f>
        <v>0</v>
      </c>
      <c r="BE80">
        <f>(AL80-AR80)/(AL80-BB80)</f>
        <v>0</v>
      </c>
      <c r="BF80">
        <f>(AR80-AQ80)/(AR80-AK80)</f>
        <v>0</v>
      </c>
      <c r="BG80">
        <f>(AL80-AR80)/(AL80-AK80)</f>
        <v>0</v>
      </c>
      <c r="BH80">
        <f>$B$11*CF80+$C$11*CG80+$F$11*CH80*(1-CK80)</f>
        <v>0</v>
      </c>
      <c r="BI80">
        <f>BH80*BJ80</f>
        <v>0</v>
      </c>
      <c r="BJ80">
        <f>($B$11*$D$9+$C$11*$D$9+$F$11*((CU80+CM80)/MAX(CU80+CM80+CV80, 0.1)*$I$9+CV80/MAX(CU80+CM80+CV80, 0.1)*$J$9))/($B$11+$C$11+$F$11)</f>
        <v>0</v>
      </c>
      <c r="BK80">
        <f>($B$11*$K$9+$C$11*$K$9+$F$11*((CU80+CM80)/MAX(CU80+CM80+CV80, 0.1)*$P$9+CV80/MAX(CU80+CM80+CV80, 0.1)*$Q$9))/($B$11+$C$11+$F$11)</f>
        <v>0</v>
      </c>
      <c r="BL80">
        <v>6</v>
      </c>
      <c r="BM80">
        <v>0.5</v>
      </c>
      <c r="BN80" t="s">
        <v>291</v>
      </c>
      <c r="BO80">
        <v>2</v>
      </c>
      <c r="BP80">
        <v>1607466419.5</v>
      </c>
      <c r="BQ80">
        <v>398.380419354839</v>
      </c>
      <c r="BR80">
        <v>399.98435483871</v>
      </c>
      <c r="BS80">
        <v>33.9358903225806</v>
      </c>
      <c r="BT80">
        <v>33.811935483871</v>
      </c>
      <c r="BU80">
        <v>395.995838709677</v>
      </c>
      <c r="BV80">
        <v>33.4613064516129</v>
      </c>
      <c r="BW80">
        <v>500.005258064516</v>
      </c>
      <c r="BX80">
        <v>101.775548387097</v>
      </c>
      <c r="BY80">
        <v>0.0999528225806452</v>
      </c>
      <c r="BZ80">
        <v>36.4136741935484</v>
      </c>
      <c r="CA80">
        <v>36.5862161290323</v>
      </c>
      <c r="CB80">
        <v>999.9</v>
      </c>
      <c r="CC80">
        <v>0</v>
      </c>
      <c r="CD80">
        <v>0</v>
      </c>
      <c r="CE80">
        <v>10017.3164516129</v>
      </c>
      <c r="CF80">
        <v>0</v>
      </c>
      <c r="CG80">
        <v>117.421548387097</v>
      </c>
      <c r="CH80">
        <v>1399.98935483871</v>
      </c>
      <c r="CI80">
        <v>0.899996419354839</v>
      </c>
      <c r="CJ80">
        <v>0.100003606451613</v>
      </c>
      <c r="CK80">
        <v>0</v>
      </c>
      <c r="CL80">
        <v>1136.67806451613</v>
      </c>
      <c r="CM80">
        <v>4.99938</v>
      </c>
      <c r="CN80">
        <v>16108.1032258064</v>
      </c>
      <c r="CO80">
        <v>11164.2225806452</v>
      </c>
      <c r="CP80">
        <v>49.562</v>
      </c>
      <c r="CQ80">
        <v>50.937</v>
      </c>
      <c r="CR80">
        <v>50.125</v>
      </c>
      <c r="CS80">
        <v>51.312</v>
      </c>
      <c r="CT80">
        <v>51.7032580645161</v>
      </c>
      <c r="CU80">
        <v>1255.48580645161</v>
      </c>
      <c r="CV80">
        <v>139.503870967742</v>
      </c>
      <c r="CW80">
        <v>0</v>
      </c>
      <c r="CX80">
        <v>138.200000047684</v>
      </c>
      <c r="CY80">
        <v>0</v>
      </c>
      <c r="CZ80">
        <v>1135.25307692308</v>
      </c>
      <c r="DA80">
        <v>-154.544957369669</v>
      </c>
      <c r="DB80">
        <v>-2179.91453134285</v>
      </c>
      <c r="DC80">
        <v>16087.9653846154</v>
      </c>
      <c r="DD80">
        <v>15</v>
      </c>
      <c r="DE80">
        <v>1607465887</v>
      </c>
      <c r="DF80" t="s">
        <v>605</v>
      </c>
      <c r="DG80">
        <v>1607465879</v>
      </c>
      <c r="DH80">
        <v>1607465887</v>
      </c>
      <c r="DI80">
        <v>27</v>
      </c>
      <c r="DJ80">
        <v>0.013</v>
      </c>
      <c r="DK80">
        <v>0.049</v>
      </c>
      <c r="DL80">
        <v>2.385</v>
      </c>
      <c r="DM80">
        <v>0.475</v>
      </c>
      <c r="DN80">
        <v>400</v>
      </c>
      <c r="DO80">
        <v>34</v>
      </c>
      <c r="DP80">
        <v>0.23</v>
      </c>
      <c r="DQ80">
        <v>0.03</v>
      </c>
      <c r="DR80">
        <v>1.2943058899592</v>
      </c>
      <c r="DS80">
        <v>-0.247600857951789</v>
      </c>
      <c r="DT80">
        <v>0.0247037397009429</v>
      </c>
      <c r="DU80">
        <v>1</v>
      </c>
      <c r="DV80">
        <v>-1.60309666666667</v>
      </c>
      <c r="DW80">
        <v>0.143412680756394</v>
      </c>
      <c r="DX80">
        <v>0.023991635949963</v>
      </c>
      <c r="DY80">
        <v>1</v>
      </c>
      <c r="DZ80">
        <v>0.122963046666667</v>
      </c>
      <c r="EA80">
        <v>0.284923579087876</v>
      </c>
      <c r="EB80">
        <v>0.0206014897109527</v>
      </c>
      <c r="EC80">
        <v>0</v>
      </c>
      <c r="ED80">
        <v>2</v>
      </c>
      <c r="EE80">
        <v>3</v>
      </c>
      <c r="EF80" t="s">
        <v>293</v>
      </c>
      <c r="EG80">
        <v>100</v>
      </c>
      <c r="EH80">
        <v>100</v>
      </c>
      <c r="EI80">
        <v>2.385</v>
      </c>
      <c r="EJ80">
        <v>0.4746</v>
      </c>
      <c r="EK80">
        <v>2.38460000000009</v>
      </c>
      <c r="EL80">
        <v>0</v>
      </c>
      <c r="EM80">
        <v>0</v>
      </c>
      <c r="EN80">
        <v>0</v>
      </c>
      <c r="EO80">
        <v>0.474575000000002</v>
      </c>
      <c r="EP80">
        <v>0</v>
      </c>
      <c r="EQ80">
        <v>0</v>
      </c>
      <c r="ER80">
        <v>0</v>
      </c>
      <c r="ES80">
        <v>-1</v>
      </c>
      <c r="ET80">
        <v>-1</v>
      </c>
      <c r="EU80">
        <v>-1</v>
      </c>
      <c r="EV80">
        <v>-1</v>
      </c>
      <c r="EW80">
        <v>9.1</v>
      </c>
      <c r="EX80">
        <v>9</v>
      </c>
      <c r="EY80">
        <v>2</v>
      </c>
      <c r="EZ80">
        <v>473.597</v>
      </c>
      <c r="FA80">
        <v>554.535</v>
      </c>
      <c r="FB80">
        <v>34.9681</v>
      </c>
      <c r="FC80">
        <v>32.1514</v>
      </c>
      <c r="FD80">
        <v>30.0002</v>
      </c>
      <c r="FE80">
        <v>31.7933</v>
      </c>
      <c r="FF80">
        <v>31.8129</v>
      </c>
      <c r="FG80">
        <v>20.9885</v>
      </c>
      <c r="FH80">
        <v>0</v>
      </c>
      <c r="FI80">
        <v>100</v>
      </c>
      <c r="FJ80">
        <v>-999.9</v>
      </c>
      <c r="FK80">
        <v>400</v>
      </c>
      <c r="FL80">
        <v>34.1438</v>
      </c>
      <c r="FM80">
        <v>101.308</v>
      </c>
      <c r="FN80">
        <v>100.557</v>
      </c>
    </row>
    <row r="81" spans="1:170">
      <c r="A81">
        <v>65</v>
      </c>
      <c r="B81">
        <v>1607466516</v>
      </c>
      <c r="C81">
        <v>13071.9000000954</v>
      </c>
      <c r="D81" t="s">
        <v>614</v>
      </c>
      <c r="E81" t="s">
        <v>615</v>
      </c>
      <c r="F81" t="s">
        <v>365</v>
      </c>
      <c r="G81" t="s">
        <v>556</v>
      </c>
      <c r="H81">
        <v>1607466508</v>
      </c>
      <c r="I81">
        <f>BW81*AG81*(BS81-BT81)/(100*BL81*(1000-AG81*BS81))</f>
        <v>0</v>
      </c>
      <c r="J81">
        <f>BW81*AG81*(BR81-BQ81*(1000-AG81*BT81)/(1000-AG81*BS81))/(100*BL81)</f>
        <v>0</v>
      </c>
      <c r="K81">
        <f>BQ81 - IF(AG81&gt;1, J81*BL81*100.0/(AI81*CE81), 0)</f>
        <v>0</v>
      </c>
      <c r="L81">
        <f>((R81-I81/2)*K81-J81)/(R81+I81/2)</f>
        <v>0</v>
      </c>
      <c r="M81">
        <f>L81*(BX81+BY81)/1000.0</f>
        <v>0</v>
      </c>
      <c r="N81">
        <f>(BQ81 - IF(AG81&gt;1, J81*BL81*100.0/(AI81*CE81), 0))*(BX81+BY81)/1000.0</f>
        <v>0</v>
      </c>
      <c r="O81">
        <f>2.0/((1/Q81-1/P81)+SIGN(Q81)*SQRT((1/Q81-1/P81)*(1/Q81-1/P81) + 4*BM81/((BM81+1)*(BM81+1))*(2*1/Q81*1/P81-1/P81*1/P81)))</f>
        <v>0</v>
      </c>
      <c r="P81">
        <f>IF(LEFT(BN81,1)&lt;&gt;"0",IF(LEFT(BN81,1)="1",3.0,BO81),$D$5+$E$5*(CE81*BX81/($K$5*1000))+$F$5*(CE81*BX81/($K$5*1000))*MAX(MIN(BL81,$J$5),$I$5)*MAX(MIN(BL81,$J$5),$I$5)+$G$5*MAX(MIN(BL81,$J$5),$I$5)*(CE81*BX81/($K$5*1000))+$H$5*(CE81*BX81/($K$5*1000))*(CE81*BX81/($K$5*1000)))</f>
        <v>0</v>
      </c>
      <c r="Q81">
        <f>I81*(1000-(1000*0.61365*exp(17.502*U81/(240.97+U81))/(BX81+BY81)+BS81)/2)/(1000*0.61365*exp(17.502*U81/(240.97+U81))/(BX81+BY81)-BS81)</f>
        <v>0</v>
      </c>
      <c r="R81">
        <f>1/((BM81+1)/(O81/1.6)+1/(P81/1.37)) + BM81/((BM81+1)/(O81/1.6) + BM81/(P81/1.37))</f>
        <v>0</v>
      </c>
      <c r="S81">
        <f>(BI81*BK81)</f>
        <v>0</v>
      </c>
      <c r="T81">
        <f>(BZ81+(S81+2*0.95*5.67E-8*(((BZ81+$B$7)+273)^4-(BZ81+273)^4)-44100*I81)/(1.84*29.3*P81+8*0.95*5.67E-8*(BZ81+273)^3))</f>
        <v>0</v>
      </c>
      <c r="U81">
        <f>($C$7*CA81+$D$7*CB81+$E$7*T81)</f>
        <v>0</v>
      </c>
      <c r="V81">
        <f>0.61365*exp(17.502*U81/(240.97+U81))</f>
        <v>0</v>
      </c>
      <c r="W81">
        <f>(X81/Y81*100)</f>
        <v>0</v>
      </c>
      <c r="X81">
        <f>BS81*(BX81+BY81)/1000</f>
        <v>0</v>
      </c>
      <c r="Y81">
        <f>0.61365*exp(17.502*BZ81/(240.97+BZ81))</f>
        <v>0</v>
      </c>
      <c r="Z81">
        <f>(V81-BS81*(BX81+BY81)/1000)</f>
        <v>0</v>
      </c>
      <c r="AA81">
        <f>(-I81*44100)</f>
        <v>0</v>
      </c>
      <c r="AB81">
        <f>2*29.3*P81*0.92*(BZ81-U81)</f>
        <v>0</v>
      </c>
      <c r="AC81">
        <f>2*0.95*5.67E-8*(((BZ81+$B$7)+273)^4-(U81+273)^4)</f>
        <v>0</v>
      </c>
      <c r="AD81">
        <f>S81+AC81+AA81+AB81</f>
        <v>0</v>
      </c>
      <c r="AE81">
        <v>6</v>
      </c>
      <c r="AF81">
        <v>1</v>
      </c>
      <c r="AG81">
        <f>IF(AE81*$H$13&gt;=AI81,1.0,(AI81/(AI81-AE81*$H$13)))</f>
        <v>0</v>
      </c>
      <c r="AH81">
        <f>(AG81-1)*100</f>
        <v>0</v>
      </c>
      <c r="AI81">
        <f>MAX(0,($B$13+$C$13*CE81)/(1+$D$13*CE81)*BX81/(BZ81+273)*$E$13)</f>
        <v>0</v>
      </c>
      <c r="AJ81" t="s">
        <v>288</v>
      </c>
      <c r="AK81">
        <v>715.476923076923</v>
      </c>
      <c r="AL81">
        <v>3262.08</v>
      </c>
      <c r="AM81">
        <f>AL81-AK81</f>
        <v>0</v>
      </c>
      <c r="AN81">
        <f>AM81/AL81</f>
        <v>0</v>
      </c>
      <c r="AO81">
        <v>-0.577747479816223</v>
      </c>
      <c r="AP81" t="s">
        <v>616</v>
      </c>
      <c r="AQ81">
        <v>914.72628</v>
      </c>
      <c r="AR81">
        <v>994.91</v>
      </c>
      <c r="AS81">
        <f>1-AQ81/AR81</f>
        <v>0</v>
      </c>
      <c r="AT81">
        <v>0.5</v>
      </c>
      <c r="AU81">
        <f>BI81</f>
        <v>0</v>
      </c>
      <c r="AV81">
        <f>J81</f>
        <v>0</v>
      </c>
      <c r="AW81">
        <f>AS81*AT81*AU81</f>
        <v>0</v>
      </c>
      <c r="AX81">
        <f>BC81/AR81</f>
        <v>0</v>
      </c>
      <c r="AY81">
        <f>(AV81-AO81)/AU81</f>
        <v>0</v>
      </c>
      <c r="AZ81">
        <f>(AL81-AR81)/AR81</f>
        <v>0</v>
      </c>
      <c r="BA81" t="s">
        <v>617</v>
      </c>
      <c r="BB81">
        <v>642.07</v>
      </c>
      <c r="BC81">
        <f>AR81-BB81</f>
        <v>0</v>
      </c>
      <c r="BD81">
        <f>(AR81-AQ81)/(AR81-BB81)</f>
        <v>0</v>
      </c>
      <c r="BE81">
        <f>(AL81-AR81)/(AL81-BB81)</f>
        <v>0</v>
      </c>
      <c r="BF81">
        <f>(AR81-AQ81)/(AR81-AK81)</f>
        <v>0</v>
      </c>
      <c r="BG81">
        <f>(AL81-AR81)/(AL81-AK81)</f>
        <v>0</v>
      </c>
      <c r="BH81">
        <f>$B$11*CF81+$C$11*CG81+$F$11*CH81*(1-CK81)</f>
        <v>0</v>
      </c>
      <c r="BI81">
        <f>BH81*BJ81</f>
        <v>0</v>
      </c>
      <c r="BJ81">
        <f>($B$11*$D$9+$C$11*$D$9+$F$11*((CU81+CM81)/MAX(CU81+CM81+CV81, 0.1)*$I$9+CV81/MAX(CU81+CM81+CV81, 0.1)*$J$9))/($B$11+$C$11+$F$11)</f>
        <v>0</v>
      </c>
      <c r="BK81">
        <f>($B$11*$K$9+$C$11*$K$9+$F$11*((CU81+CM81)/MAX(CU81+CM81+CV81, 0.1)*$P$9+CV81/MAX(CU81+CM81+CV81, 0.1)*$Q$9))/($B$11+$C$11+$F$11)</f>
        <v>0</v>
      </c>
      <c r="BL81">
        <v>6</v>
      </c>
      <c r="BM81">
        <v>0.5</v>
      </c>
      <c r="BN81" t="s">
        <v>291</v>
      </c>
      <c r="BO81">
        <v>2</v>
      </c>
      <c r="BP81">
        <v>1607466508</v>
      </c>
      <c r="BQ81">
        <v>398.576</v>
      </c>
      <c r="BR81">
        <v>399.994677419355</v>
      </c>
      <c r="BS81">
        <v>34.1746677419355</v>
      </c>
      <c r="BT81">
        <v>33.9488387096774</v>
      </c>
      <c r="BU81">
        <v>396.175</v>
      </c>
      <c r="BV81">
        <v>33.6856677419355</v>
      </c>
      <c r="BW81">
        <v>500.002548387097</v>
      </c>
      <c r="BX81">
        <v>101.777870967742</v>
      </c>
      <c r="BY81">
        <v>0.0999465290322581</v>
      </c>
      <c r="BZ81">
        <v>36.5189741935484</v>
      </c>
      <c r="CA81">
        <v>36.8634903225806</v>
      </c>
      <c r="CB81">
        <v>999.9</v>
      </c>
      <c r="CC81">
        <v>0</v>
      </c>
      <c r="CD81">
        <v>0</v>
      </c>
      <c r="CE81">
        <v>10010.6974193548</v>
      </c>
      <c r="CF81">
        <v>0</v>
      </c>
      <c r="CG81">
        <v>119.958838709677</v>
      </c>
      <c r="CH81">
        <v>1399.99322580645</v>
      </c>
      <c r="CI81">
        <v>0.900001709677419</v>
      </c>
      <c r="CJ81">
        <v>0.0999982903225806</v>
      </c>
      <c r="CK81">
        <v>0</v>
      </c>
      <c r="CL81">
        <v>915.845677419355</v>
      </c>
      <c r="CM81">
        <v>4.99938</v>
      </c>
      <c r="CN81">
        <v>13008.2032258065</v>
      </c>
      <c r="CO81">
        <v>11164.2741935484</v>
      </c>
      <c r="CP81">
        <v>49.75</v>
      </c>
      <c r="CQ81">
        <v>51.120935483871</v>
      </c>
      <c r="CR81">
        <v>50.312</v>
      </c>
      <c r="CS81">
        <v>51.437</v>
      </c>
      <c r="CT81">
        <v>51.885</v>
      </c>
      <c r="CU81">
        <v>1255.49806451613</v>
      </c>
      <c r="CV81">
        <v>139.495806451613</v>
      </c>
      <c r="CW81">
        <v>0</v>
      </c>
      <c r="CX81">
        <v>87.7999999523163</v>
      </c>
      <c r="CY81">
        <v>0</v>
      </c>
      <c r="CZ81">
        <v>914.72628</v>
      </c>
      <c r="DA81">
        <v>-71.4157693462643</v>
      </c>
      <c r="DB81">
        <v>-1013.60000139447</v>
      </c>
      <c r="DC81">
        <v>12992.148</v>
      </c>
      <c r="DD81">
        <v>15</v>
      </c>
      <c r="DE81">
        <v>1607466544.5</v>
      </c>
      <c r="DF81" t="s">
        <v>618</v>
      </c>
      <c r="DG81">
        <v>1607466531.5</v>
      </c>
      <c r="DH81">
        <v>1607466544.5</v>
      </c>
      <c r="DI81">
        <v>28</v>
      </c>
      <c r="DJ81">
        <v>0.017</v>
      </c>
      <c r="DK81">
        <v>0.015</v>
      </c>
      <c r="DL81">
        <v>2.401</v>
      </c>
      <c r="DM81">
        <v>0.489</v>
      </c>
      <c r="DN81">
        <v>400</v>
      </c>
      <c r="DO81">
        <v>34</v>
      </c>
      <c r="DP81">
        <v>0.63</v>
      </c>
      <c r="DQ81">
        <v>0.33</v>
      </c>
      <c r="DR81">
        <v>1.12510632504792</v>
      </c>
      <c r="DS81">
        <v>-0.154150672891872</v>
      </c>
      <c r="DT81">
        <v>0.0258790103612277</v>
      </c>
      <c r="DU81">
        <v>1</v>
      </c>
      <c r="DV81">
        <v>-1.43358166666667</v>
      </c>
      <c r="DW81">
        <v>0.13539764182425</v>
      </c>
      <c r="DX81">
        <v>0.0291105826213691</v>
      </c>
      <c r="DY81">
        <v>1</v>
      </c>
      <c r="DZ81">
        <v>0.2114712</v>
      </c>
      <c r="EA81">
        <v>0.0200314304783096</v>
      </c>
      <c r="EB81">
        <v>0.00164282870683464</v>
      </c>
      <c r="EC81">
        <v>1</v>
      </c>
      <c r="ED81">
        <v>3</v>
      </c>
      <c r="EE81">
        <v>3</v>
      </c>
      <c r="EF81" t="s">
        <v>449</v>
      </c>
      <c r="EG81">
        <v>100</v>
      </c>
      <c r="EH81">
        <v>100</v>
      </c>
      <c r="EI81">
        <v>2.401</v>
      </c>
      <c r="EJ81">
        <v>0.489</v>
      </c>
      <c r="EK81">
        <v>2.38460000000009</v>
      </c>
      <c r="EL81">
        <v>0</v>
      </c>
      <c r="EM81">
        <v>0</v>
      </c>
      <c r="EN81">
        <v>0</v>
      </c>
      <c r="EO81">
        <v>0.474575000000002</v>
      </c>
      <c r="EP81">
        <v>0</v>
      </c>
      <c r="EQ81">
        <v>0</v>
      </c>
      <c r="ER81">
        <v>0</v>
      </c>
      <c r="ES81">
        <v>-1</v>
      </c>
      <c r="ET81">
        <v>-1</v>
      </c>
      <c r="EU81">
        <v>-1</v>
      </c>
      <c r="EV81">
        <v>-1</v>
      </c>
      <c r="EW81">
        <v>10.6</v>
      </c>
      <c r="EX81">
        <v>10.5</v>
      </c>
      <c r="EY81">
        <v>2</v>
      </c>
      <c r="EZ81">
        <v>475.246</v>
      </c>
      <c r="FA81">
        <v>553.886</v>
      </c>
      <c r="FB81">
        <v>35.0241</v>
      </c>
      <c r="FC81">
        <v>32.1669</v>
      </c>
      <c r="FD81">
        <v>30.0002</v>
      </c>
      <c r="FE81">
        <v>31.796</v>
      </c>
      <c r="FF81">
        <v>31.8157</v>
      </c>
      <c r="FG81">
        <v>20.9943</v>
      </c>
      <c r="FH81">
        <v>0</v>
      </c>
      <c r="FI81">
        <v>100</v>
      </c>
      <c r="FJ81">
        <v>-999.9</v>
      </c>
      <c r="FK81">
        <v>400</v>
      </c>
      <c r="FL81">
        <v>33.9518</v>
      </c>
      <c r="FM81">
        <v>101.301</v>
      </c>
      <c r="FN81">
        <v>100.551</v>
      </c>
    </row>
    <row r="82" spans="1:170">
      <c r="A82">
        <v>66</v>
      </c>
      <c r="B82">
        <v>1607466635.5</v>
      </c>
      <c r="C82">
        <v>13191.4000000954</v>
      </c>
      <c r="D82" t="s">
        <v>625</v>
      </c>
      <c r="E82" t="s">
        <v>626</v>
      </c>
      <c r="F82" t="s">
        <v>365</v>
      </c>
      <c r="G82" t="s">
        <v>556</v>
      </c>
      <c r="H82">
        <v>1607466627.5</v>
      </c>
      <c r="I82">
        <f>BW82*AG82*(BS82-BT82)/(100*BL82*(1000-AG82*BS82))</f>
        <v>0</v>
      </c>
      <c r="J82">
        <f>BW82*AG82*(BR82-BQ82*(1000-AG82*BT82)/(1000-AG82*BS82))/(100*BL82)</f>
        <v>0</v>
      </c>
      <c r="K82">
        <f>BQ82 - IF(AG82&gt;1, J82*BL82*100.0/(AI82*CE82), 0)</f>
        <v>0</v>
      </c>
      <c r="L82">
        <f>((R82-I82/2)*K82-J82)/(R82+I82/2)</f>
        <v>0</v>
      </c>
      <c r="M82">
        <f>L82*(BX82+BY82)/1000.0</f>
        <v>0</v>
      </c>
      <c r="N82">
        <f>(BQ82 - IF(AG82&gt;1, J82*BL82*100.0/(AI82*CE82), 0))*(BX82+BY82)/1000.0</f>
        <v>0</v>
      </c>
      <c r="O82">
        <f>2.0/((1/Q82-1/P82)+SIGN(Q82)*SQRT((1/Q82-1/P82)*(1/Q82-1/P82) + 4*BM82/((BM82+1)*(BM82+1))*(2*1/Q82*1/P82-1/P82*1/P82)))</f>
        <v>0</v>
      </c>
      <c r="P82">
        <f>IF(LEFT(BN82,1)&lt;&gt;"0",IF(LEFT(BN82,1)="1",3.0,BO82),$D$5+$E$5*(CE82*BX82/($K$5*1000))+$F$5*(CE82*BX82/($K$5*1000))*MAX(MIN(BL82,$J$5),$I$5)*MAX(MIN(BL82,$J$5),$I$5)+$G$5*MAX(MIN(BL82,$J$5),$I$5)*(CE82*BX82/($K$5*1000))+$H$5*(CE82*BX82/($K$5*1000))*(CE82*BX82/($K$5*1000)))</f>
        <v>0</v>
      </c>
      <c r="Q82">
        <f>I82*(1000-(1000*0.61365*exp(17.502*U82/(240.97+U82))/(BX82+BY82)+BS82)/2)/(1000*0.61365*exp(17.502*U82/(240.97+U82))/(BX82+BY82)-BS82)</f>
        <v>0</v>
      </c>
      <c r="R82">
        <f>1/((BM82+1)/(O82/1.6)+1/(P82/1.37)) + BM82/((BM82+1)/(O82/1.6) + BM82/(P82/1.37))</f>
        <v>0</v>
      </c>
      <c r="S82">
        <f>(BI82*BK82)</f>
        <v>0</v>
      </c>
      <c r="T82">
        <f>(BZ82+(S82+2*0.95*5.67E-8*(((BZ82+$B$7)+273)^4-(BZ82+273)^4)-44100*I82)/(1.84*29.3*P82+8*0.95*5.67E-8*(BZ82+273)^3))</f>
        <v>0</v>
      </c>
      <c r="U82">
        <f>($C$7*CA82+$D$7*CB82+$E$7*T82)</f>
        <v>0</v>
      </c>
      <c r="V82">
        <f>0.61365*exp(17.502*U82/(240.97+U82))</f>
        <v>0</v>
      </c>
      <c r="W82">
        <f>(X82/Y82*100)</f>
        <v>0</v>
      </c>
      <c r="X82">
        <f>BS82*(BX82+BY82)/1000</f>
        <v>0</v>
      </c>
      <c r="Y82">
        <f>0.61365*exp(17.502*BZ82/(240.97+BZ82))</f>
        <v>0</v>
      </c>
      <c r="Z82">
        <f>(V82-BS82*(BX82+BY82)/1000)</f>
        <v>0</v>
      </c>
      <c r="AA82">
        <f>(-I82*44100)</f>
        <v>0</v>
      </c>
      <c r="AB82">
        <f>2*29.3*P82*0.92*(BZ82-U82)</f>
        <v>0</v>
      </c>
      <c r="AC82">
        <f>2*0.95*5.67E-8*(((BZ82+$B$7)+273)^4-(U82+273)^4)</f>
        <v>0</v>
      </c>
      <c r="AD82">
        <f>S82+AC82+AA82+AB82</f>
        <v>0</v>
      </c>
      <c r="AE82">
        <v>0</v>
      </c>
      <c r="AF82">
        <v>0</v>
      </c>
      <c r="AG82">
        <f>IF(AE82*$H$13&gt;=AI82,1.0,(AI82/(AI82-AE82*$H$13)))</f>
        <v>0</v>
      </c>
      <c r="AH82">
        <f>(AG82-1)*100</f>
        <v>0</v>
      </c>
      <c r="AI82">
        <f>MAX(0,($B$13+$C$13*CE82)/(1+$D$13*CE82)*BX82/(BZ82+273)*$E$13)</f>
        <v>0</v>
      </c>
      <c r="AJ82" t="s">
        <v>288</v>
      </c>
      <c r="AK82">
        <v>715.476923076923</v>
      </c>
      <c r="AL82">
        <v>3262.08</v>
      </c>
      <c r="AM82">
        <f>AL82-AK82</f>
        <v>0</v>
      </c>
      <c r="AN82">
        <f>AM82/AL82</f>
        <v>0</v>
      </c>
      <c r="AO82">
        <v>-0.577747479816223</v>
      </c>
      <c r="AP82" t="s">
        <v>627</v>
      </c>
      <c r="AQ82">
        <v>1129.13576923077</v>
      </c>
      <c r="AR82">
        <v>1268.96</v>
      </c>
      <c r="AS82">
        <f>1-AQ82/AR82</f>
        <v>0</v>
      </c>
      <c r="AT82">
        <v>0.5</v>
      </c>
      <c r="AU82">
        <f>BI82</f>
        <v>0</v>
      </c>
      <c r="AV82">
        <f>J82</f>
        <v>0</v>
      </c>
      <c r="AW82">
        <f>AS82*AT82*AU82</f>
        <v>0</v>
      </c>
      <c r="AX82">
        <f>BC82/AR82</f>
        <v>0</v>
      </c>
      <c r="AY82">
        <f>(AV82-AO82)/AU82</f>
        <v>0</v>
      </c>
      <c r="AZ82">
        <f>(AL82-AR82)/AR82</f>
        <v>0</v>
      </c>
      <c r="BA82" t="s">
        <v>628</v>
      </c>
      <c r="BB82">
        <v>707.23</v>
      </c>
      <c r="BC82">
        <f>AR82-BB82</f>
        <v>0</v>
      </c>
      <c r="BD82">
        <f>(AR82-AQ82)/(AR82-BB82)</f>
        <v>0</v>
      </c>
      <c r="BE82">
        <f>(AL82-AR82)/(AL82-BB82)</f>
        <v>0</v>
      </c>
      <c r="BF82">
        <f>(AR82-AQ82)/(AR82-AK82)</f>
        <v>0</v>
      </c>
      <c r="BG82">
        <f>(AL82-AR82)/(AL82-AK82)</f>
        <v>0</v>
      </c>
      <c r="BH82">
        <f>$B$11*CF82+$C$11*CG82+$F$11*CH82*(1-CK82)</f>
        <v>0</v>
      </c>
      <c r="BI82">
        <f>BH82*BJ82</f>
        <v>0</v>
      </c>
      <c r="BJ82">
        <f>($B$11*$D$9+$C$11*$D$9+$F$11*((CU82+CM82)/MAX(CU82+CM82+CV82, 0.1)*$I$9+CV82/MAX(CU82+CM82+CV82, 0.1)*$J$9))/($B$11+$C$11+$F$11)</f>
        <v>0</v>
      </c>
      <c r="BK82">
        <f>($B$11*$K$9+$C$11*$K$9+$F$11*((CU82+CM82)/MAX(CU82+CM82+CV82, 0.1)*$P$9+CV82/MAX(CU82+CM82+CV82, 0.1)*$Q$9))/($B$11+$C$11+$F$11)</f>
        <v>0</v>
      </c>
      <c r="BL82">
        <v>6</v>
      </c>
      <c r="BM82">
        <v>0.5</v>
      </c>
      <c r="BN82" t="s">
        <v>291</v>
      </c>
      <c r="BO82">
        <v>2</v>
      </c>
      <c r="BP82">
        <v>1607466627.5</v>
      </c>
      <c r="BQ82">
        <v>396.272870967742</v>
      </c>
      <c r="BR82">
        <v>399.991387096774</v>
      </c>
      <c r="BS82">
        <v>34.5741064516129</v>
      </c>
      <c r="BT82">
        <v>33.9697935483871</v>
      </c>
      <c r="BU82">
        <v>393.871419354839</v>
      </c>
      <c r="BV82">
        <v>34.0848064516129</v>
      </c>
      <c r="BW82">
        <v>499.994612903226</v>
      </c>
      <c r="BX82">
        <v>101.781322580645</v>
      </c>
      <c r="BY82">
        <v>0.0999736032258065</v>
      </c>
      <c r="BZ82">
        <v>36.563964516129</v>
      </c>
      <c r="CA82">
        <v>36.3547870967742</v>
      </c>
      <c r="CB82">
        <v>999.9</v>
      </c>
      <c r="CC82">
        <v>0</v>
      </c>
      <c r="CD82">
        <v>0</v>
      </c>
      <c r="CE82">
        <v>9999.31580645161</v>
      </c>
      <c r="CF82">
        <v>0</v>
      </c>
      <c r="CG82">
        <v>143.860322580645</v>
      </c>
      <c r="CH82">
        <v>1400.00290322581</v>
      </c>
      <c r="CI82">
        <v>0.899999677419355</v>
      </c>
      <c r="CJ82">
        <v>0.100000319354839</v>
      </c>
      <c r="CK82">
        <v>0</v>
      </c>
      <c r="CL82">
        <v>1129.52548387097</v>
      </c>
      <c r="CM82">
        <v>4.99938</v>
      </c>
      <c r="CN82">
        <v>16200.3612903226</v>
      </c>
      <c r="CO82">
        <v>11164.3612903226</v>
      </c>
      <c r="CP82">
        <v>49.2820322580645</v>
      </c>
      <c r="CQ82">
        <v>50.6226774193548</v>
      </c>
      <c r="CR82">
        <v>49.8062258064516</v>
      </c>
      <c r="CS82">
        <v>50.7436774193548</v>
      </c>
      <c r="CT82">
        <v>51.3646774193548</v>
      </c>
      <c r="CU82">
        <v>1255.50290322581</v>
      </c>
      <c r="CV82">
        <v>139.5</v>
      </c>
      <c r="CW82">
        <v>0</v>
      </c>
      <c r="CX82">
        <v>118.5</v>
      </c>
      <c r="CY82">
        <v>0</v>
      </c>
      <c r="CZ82">
        <v>1129.13576923077</v>
      </c>
      <c r="DA82">
        <v>-95.1039316322027</v>
      </c>
      <c r="DB82">
        <v>-1420.58803436375</v>
      </c>
      <c r="DC82">
        <v>16194.6692307692</v>
      </c>
      <c r="DD82">
        <v>15</v>
      </c>
      <c r="DE82">
        <v>1607466544.5</v>
      </c>
      <c r="DF82" t="s">
        <v>618</v>
      </c>
      <c r="DG82">
        <v>1607466531.5</v>
      </c>
      <c r="DH82">
        <v>1607466544.5</v>
      </c>
      <c r="DI82">
        <v>28</v>
      </c>
      <c r="DJ82">
        <v>0.017</v>
      </c>
      <c r="DK82">
        <v>0.015</v>
      </c>
      <c r="DL82">
        <v>2.401</v>
      </c>
      <c r="DM82">
        <v>0.489</v>
      </c>
      <c r="DN82">
        <v>400</v>
      </c>
      <c r="DO82">
        <v>34</v>
      </c>
      <c r="DP82">
        <v>0.63</v>
      </c>
      <c r="DQ82">
        <v>0.33</v>
      </c>
      <c r="DR82">
        <v>2.89901592633778</v>
      </c>
      <c r="DS82">
        <v>-0.663629600130449</v>
      </c>
      <c r="DT82">
        <v>0.0562945428995377</v>
      </c>
      <c r="DU82">
        <v>0</v>
      </c>
      <c r="DV82">
        <v>-3.720405</v>
      </c>
      <c r="DW82">
        <v>0.72987630700779</v>
      </c>
      <c r="DX82">
        <v>0.0607135694744868</v>
      </c>
      <c r="DY82">
        <v>0</v>
      </c>
      <c r="DZ82">
        <v>0.6032049</v>
      </c>
      <c r="EA82">
        <v>0.298693935483869</v>
      </c>
      <c r="EB82">
        <v>0.0215809961545646</v>
      </c>
      <c r="EC82">
        <v>0</v>
      </c>
      <c r="ED82">
        <v>0</v>
      </c>
      <c r="EE82">
        <v>3</v>
      </c>
      <c r="EF82" t="s">
        <v>305</v>
      </c>
      <c r="EG82">
        <v>100</v>
      </c>
      <c r="EH82">
        <v>100</v>
      </c>
      <c r="EI82">
        <v>2.402</v>
      </c>
      <c r="EJ82">
        <v>0.4893</v>
      </c>
      <c r="EK82">
        <v>2.40147619047622</v>
      </c>
      <c r="EL82">
        <v>0</v>
      </c>
      <c r="EM82">
        <v>0</v>
      </c>
      <c r="EN82">
        <v>0</v>
      </c>
      <c r="EO82">
        <v>0.489295238095245</v>
      </c>
      <c r="EP82">
        <v>0</v>
      </c>
      <c r="EQ82">
        <v>0</v>
      </c>
      <c r="ER82">
        <v>0</v>
      </c>
      <c r="ES82">
        <v>-1</v>
      </c>
      <c r="ET82">
        <v>-1</v>
      </c>
      <c r="EU82">
        <v>-1</v>
      </c>
      <c r="EV82">
        <v>-1</v>
      </c>
      <c r="EW82">
        <v>1.7</v>
      </c>
      <c r="EX82">
        <v>1.5</v>
      </c>
      <c r="EY82">
        <v>2</v>
      </c>
      <c r="EZ82">
        <v>494.807</v>
      </c>
      <c r="FA82">
        <v>553.08</v>
      </c>
      <c r="FB82">
        <v>35.1017</v>
      </c>
      <c r="FC82">
        <v>32.1855</v>
      </c>
      <c r="FD82">
        <v>30.0001</v>
      </c>
      <c r="FE82">
        <v>31.7973</v>
      </c>
      <c r="FF82">
        <v>31.8129</v>
      </c>
      <c r="FG82">
        <v>21.0044</v>
      </c>
      <c r="FH82">
        <v>0</v>
      </c>
      <c r="FI82">
        <v>100</v>
      </c>
      <c r="FJ82">
        <v>-999.9</v>
      </c>
      <c r="FK82">
        <v>400</v>
      </c>
      <c r="FL82">
        <v>33.9518</v>
      </c>
      <c r="FM82">
        <v>101.299</v>
      </c>
      <c r="FN82">
        <v>100.551</v>
      </c>
    </row>
    <row r="83" spans="1:170">
      <c r="A83">
        <v>67</v>
      </c>
      <c r="B83">
        <v>1607466815</v>
      </c>
      <c r="C83">
        <v>13370.9000000954</v>
      </c>
      <c r="D83" t="s">
        <v>629</v>
      </c>
      <c r="E83" t="s">
        <v>630</v>
      </c>
      <c r="F83" t="s">
        <v>515</v>
      </c>
      <c r="G83" t="s">
        <v>472</v>
      </c>
      <c r="H83">
        <v>1607466807.25</v>
      </c>
      <c r="I83">
        <f>BW83*AG83*(BS83-BT83)/(100*BL83*(1000-AG83*BS83))</f>
        <v>0</v>
      </c>
      <c r="J83">
        <f>BW83*AG83*(BR83-BQ83*(1000-AG83*BT83)/(1000-AG83*BS83))/(100*BL83)</f>
        <v>0</v>
      </c>
      <c r="K83">
        <f>BQ83 - IF(AG83&gt;1, J83*BL83*100.0/(AI83*CE83), 0)</f>
        <v>0</v>
      </c>
      <c r="L83">
        <f>((R83-I83/2)*K83-J83)/(R83+I83/2)</f>
        <v>0</v>
      </c>
      <c r="M83">
        <f>L83*(BX83+BY83)/1000.0</f>
        <v>0</v>
      </c>
      <c r="N83">
        <f>(BQ83 - IF(AG83&gt;1, J83*BL83*100.0/(AI83*CE83), 0))*(BX83+BY83)/1000.0</f>
        <v>0</v>
      </c>
      <c r="O83">
        <f>2.0/((1/Q83-1/P83)+SIGN(Q83)*SQRT((1/Q83-1/P83)*(1/Q83-1/P83) + 4*BM83/((BM83+1)*(BM83+1))*(2*1/Q83*1/P83-1/P83*1/P83)))</f>
        <v>0</v>
      </c>
      <c r="P83">
        <f>IF(LEFT(BN83,1)&lt;&gt;"0",IF(LEFT(BN83,1)="1",3.0,BO83),$D$5+$E$5*(CE83*BX83/($K$5*1000))+$F$5*(CE83*BX83/($K$5*1000))*MAX(MIN(BL83,$J$5),$I$5)*MAX(MIN(BL83,$J$5),$I$5)+$G$5*MAX(MIN(BL83,$J$5),$I$5)*(CE83*BX83/($K$5*1000))+$H$5*(CE83*BX83/($K$5*1000))*(CE83*BX83/($K$5*1000)))</f>
        <v>0</v>
      </c>
      <c r="Q83">
        <f>I83*(1000-(1000*0.61365*exp(17.502*U83/(240.97+U83))/(BX83+BY83)+BS83)/2)/(1000*0.61365*exp(17.502*U83/(240.97+U83))/(BX83+BY83)-BS83)</f>
        <v>0</v>
      </c>
      <c r="R83">
        <f>1/((BM83+1)/(O83/1.6)+1/(P83/1.37)) + BM83/((BM83+1)/(O83/1.6) + BM83/(P83/1.37))</f>
        <v>0</v>
      </c>
      <c r="S83">
        <f>(BI83*BK83)</f>
        <v>0</v>
      </c>
      <c r="T83">
        <f>(BZ83+(S83+2*0.95*5.67E-8*(((BZ83+$B$7)+273)^4-(BZ83+273)^4)-44100*I83)/(1.84*29.3*P83+8*0.95*5.67E-8*(BZ83+273)^3))</f>
        <v>0</v>
      </c>
      <c r="U83">
        <f>($C$7*CA83+$D$7*CB83+$E$7*T83)</f>
        <v>0</v>
      </c>
      <c r="V83">
        <f>0.61365*exp(17.502*U83/(240.97+U83))</f>
        <v>0</v>
      </c>
      <c r="W83">
        <f>(X83/Y83*100)</f>
        <v>0</v>
      </c>
      <c r="X83">
        <f>BS83*(BX83+BY83)/1000</f>
        <v>0</v>
      </c>
      <c r="Y83">
        <f>0.61365*exp(17.502*BZ83/(240.97+BZ83))</f>
        <v>0</v>
      </c>
      <c r="Z83">
        <f>(V83-BS83*(BX83+BY83)/1000)</f>
        <v>0</v>
      </c>
      <c r="AA83">
        <f>(-I83*44100)</f>
        <v>0</v>
      </c>
      <c r="AB83">
        <f>2*29.3*P83*0.92*(BZ83-U83)</f>
        <v>0</v>
      </c>
      <c r="AC83">
        <f>2*0.95*5.67E-8*(((BZ83+$B$7)+273)^4-(U83+273)^4)</f>
        <v>0</v>
      </c>
      <c r="AD83">
        <f>S83+AC83+AA83+AB83</f>
        <v>0</v>
      </c>
      <c r="AE83">
        <v>0</v>
      </c>
      <c r="AF83">
        <v>0</v>
      </c>
      <c r="AG83">
        <f>IF(AE83*$H$13&gt;=AI83,1.0,(AI83/(AI83-AE83*$H$13)))</f>
        <v>0</v>
      </c>
      <c r="AH83">
        <f>(AG83-1)*100</f>
        <v>0</v>
      </c>
      <c r="AI83">
        <f>MAX(0,($B$13+$C$13*CE83)/(1+$D$13*CE83)*BX83/(BZ83+273)*$E$13)</f>
        <v>0</v>
      </c>
      <c r="AJ83" t="s">
        <v>288</v>
      </c>
      <c r="AK83">
        <v>715.476923076923</v>
      </c>
      <c r="AL83">
        <v>3262.08</v>
      </c>
      <c r="AM83">
        <f>AL83-AK83</f>
        <v>0</v>
      </c>
      <c r="AN83">
        <f>AM83/AL83</f>
        <v>0</v>
      </c>
      <c r="AO83">
        <v>-0.577747479816223</v>
      </c>
      <c r="AP83" t="s">
        <v>631</v>
      </c>
      <c r="AQ83">
        <v>1116.20307692308</v>
      </c>
      <c r="AR83">
        <v>1411.62</v>
      </c>
      <c r="AS83">
        <f>1-AQ83/AR83</f>
        <v>0</v>
      </c>
      <c r="AT83">
        <v>0.5</v>
      </c>
      <c r="AU83">
        <f>BI83</f>
        <v>0</v>
      </c>
      <c r="AV83">
        <f>J83</f>
        <v>0</v>
      </c>
      <c r="AW83">
        <f>AS83*AT83*AU83</f>
        <v>0</v>
      </c>
      <c r="AX83">
        <f>BC83/AR83</f>
        <v>0</v>
      </c>
      <c r="AY83">
        <f>(AV83-AO83)/AU83</f>
        <v>0</v>
      </c>
      <c r="AZ83">
        <f>(AL83-AR83)/AR83</f>
        <v>0</v>
      </c>
      <c r="BA83" t="s">
        <v>632</v>
      </c>
      <c r="BB83">
        <v>701.46</v>
      </c>
      <c r="BC83">
        <f>AR83-BB83</f>
        <v>0</v>
      </c>
      <c r="BD83">
        <f>(AR83-AQ83)/(AR83-BB83)</f>
        <v>0</v>
      </c>
      <c r="BE83">
        <f>(AL83-AR83)/(AL83-BB83)</f>
        <v>0</v>
      </c>
      <c r="BF83">
        <f>(AR83-AQ83)/(AR83-AK83)</f>
        <v>0</v>
      </c>
      <c r="BG83">
        <f>(AL83-AR83)/(AL83-AK83)</f>
        <v>0</v>
      </c>
      <c r="BH83">
        <f>$B$11*CF83+$C$11*CG83+$F$11*CH83*(1-CK83)</f>
        <v>0</v>
      </c>
      <c r="BI83">
        <f>BH83*BJ83</f>
        <v>0</v>
      </c>
      <c r="BJ83">
        <f>($B$11*$D$9+$C$11*$D$9+$F$11*((CU83+CM83)/MAX(CU83+CM83+CV83, 0.1)*$I$9+CV83/MAX(CU83+CM83+CV83, 0.1)*$J$9))/($B$11+$C$11+$F$11)</f>
        <v>0</v>
      </c>
      <c r="BK83">
        <f>($B$11*$K$9+$C$11*$K$9+$F$11*((CU83+CM83)/MAX(CU83+CM83+CV83, 0.1)*$P$9+CV83/MAX(CU83+CM83+CV83, 0.1)*$Q$9))/($B$11+$C$11+$F$11)</f>
        <v>0</v>
      </c>
      <c r="BL83">
        <v>6</v>
      </c>
      <c r="BM83">
        <v>0.5</v>
      </c>
      <c r="BN83" t="s">
        <v>291</v>
      </c>
      <c r="BO83">
        <v>2</v>
      </c>
      <c r="BP83">
        <v>1607466807.25</v>
      </c>
      <c r="BQ83">
        <v>380.782233333333</v>
      </c>
      <c r="BR83">
        <v>399.989166666667</v>
      </c>
      <c r="BS83">
        <v>38.4246966666667</v>
      </c>
      <c r="BT83">
        <v>33.0306866666667</v>
      </c>
      <c r="BU83">
        <v>378.380733333333</v>
      </c>
      <c r="BV83">
        <v>37.9354</v>
      </c>
      <c r="BW83">
        <v>500.009666666667</v>
      </c>
      <c r="BX83">
        <v>101.777866666667</v>
      </c>
      <c r="BY83">
        <v>0.100038426666667</v>
      </c>
      <c r="BZ83">
        <v>36.3034433333333</v>
      </c>
      <c r="CA83">
        <v>35.8878</v>
      </c>
      <c r="CB83">
        <v>999.9</v>
      </c>
      <c r="CC83">
        <v>0</v>
      </c>
      <c r="CD83">
        <v>0</v>
      </c>
      <c r="CE83">
        <v>9990.64966666667</v>
      </c>
      <c r="CF83">
        <v>0</v>
      </c>
      <c r="CG83">
        <v>123.064133333333</v>
      </c>
      <c r="CH83">
        <v>1399.981</v>
      </c>
      <c r="CI83">
        <v>0.899993</v>
      </c>
      <c r="CJ83">
        <v>0.100007</v>
      </c>
      <c r="CK83">
        <v>0</v>
      </c>
      <c r="CL83">
        <v>1117.91666666667</v>
      </c>
      <c r="CM83">
        <v>4.99938</v>
      </c>
      <c r="CN83">
        <v>15717.8566666667</v>
      </c>
      <c r="CO83">
        <v>11164.1633333333</v>
      </c>
      <c r="CP83">
        <v>47.9122</v>
      </c>
      <c r="CQ83">
        <v>49.3456</v>
      </c>
      <c r="CR83">
        <v>48.4164</v>
      </c>
      <c r="CS83">
        <v>49.5579333333333</v>
      </c>
      <c r="CT83">
        <v>50.1456</v>
      </c>
      <c r="CU83">
        <v>1255.471</v>
      </c>
      <c r="CV83">
        <v>139.51</v>
      </c>
      <c r="CW83">
        <v>0</v>
      </c>
      <c r="CX83">
        <v>178.799999952316</v>
      </c>
      <c r="CY83">
        <v>0</v>
      </c>
      <c r="CZ83">
        <v>1116.20307692308</v>
      </c>
      <c r="DA83">
        <v>-214.358974518828</v>
      </c>
      <c r="DB83">
        <v>-3037.26495944222</v>
      </c>
      <c r="DC83">
        <v>15693.2538461538</v>
      </c>
      <c r="DD83">
        <v>15</v>
      </c>
      <c r="DE83">
        <v>1607466544.5</v>
      </c>
      <c r="DF83" t="s">
        <v>618</v>
      </c>
      <c r="DG83">
        <v>1607466531.5</v>
      </c>
      <c r="DH83">
        <v>1607466544.5</v>
      </c>
      <c r="DI83">
        <v>28</v>
      </c>
      <c r="DJ83">
        <v>0.017</v>
      </c>
      <c r="DK83">
        <v>0.015</v>
      </c>
      <c r="DL83">
        <v>2.401</v>
      </c>
      <c r="DM83">
        <v>0.489</v>
      </c>
      <c r="DN83">
        <v>400</v>
      </c>
      <c r="DO83">
        <v>34</v>
      </c>
      <c r="DP83">
        <v>0.63</v>
      </c>
      <c r="DQ83">
        <v>0.33</v>
      </c>
      <c r="DR83">
        <v>14.2215002410741</v>
      </c>
      <c r="DS83">
        <v>0.397567645636428</v>
      </c>
      <c r="DT83">
        <v>0.0395118723005996</v>
      </c>
      <c r="DU83">
        <v>1</v>
      </c>
      <c r="DV83">
        <v>-19.20696</v>
      </c>
      <c r="DW83">
        <v>-0.819203559510572</v>
      </c>
      <c r="DX83">
        <v>0.0666977141037582</v>
      </c>
      <c r="DY83">
        <v>0</v>
      </c>
      <c r="DZ83">
        <v>5.394011</v>
      </c>
      <c r="EA83">
        <v>0.834506696329267</v>
      </c>
      <c r="EB83">
        <v>0.0603109181574945</v>
      </c>
      <c r="EC83">
        <v>0</v>
      </c>
      <c r="ED83">
        <v>1</v>
      </c>
      <c r="EE83">
        <v>3</v>
      </c>
      <c r="EF83" t="s">
        <v>331</v>
      </c>
      <c r="EG83">
        <v>100</v>
      </c>
      <c r="EH83">
        <v>100</v>
      </c>
      <c r="EI83">
        <v>2.402</v>
      </c>
      <c r="EJ83">
        <v>0.4893</v>
      </c>
      <c r="EK83">
        <v>2.40147619047622</v>
      </c>
      <c r="EL83">
        <v>0</v>
      </c>
      <c r="EM83">
        <v>0</v>
      </c>
      <c r="EN83">
        <v>0</v>
      </c>
      <c r="EO83">
        <v>0.489295238095245</v>
      </c>
      <c r="EP83">
        <v>0</v>
      </c>
      <c r="EQ83">
        <v>0</v>
      </c>
      <c r="ER83">
        <v>0</v>
      </c>
      <c r="ES83">
        <v>-1</v>
      </c>
      <c r="ET83">
        <v>-1</v>
      </c>
      <c r="EU83">
        <v>-1</v>
      </c>
      <c r="EV83">
        <v>-1</v>
      </c>
      <c r="EW83">
        <v>4.7</v>
      </c>
      <c r="EX83">
        <v>4.5</v>
      </c>
      <c r="EY83">
        <v>2</v>
      </c>
      <c r="EZ83">
        <v>494.294</v>
      </c>
      <c r="FA83">
        <v>551.364</v>
      </c>
      <c r="FB83">
        <v>35.1148</v>
      </c>
      <c r="FC83">
        <v>32.0541</v>
      </c>
      <c r="FD83">
        <v>29.9996</v>
      </c>
      <c r="FE83">
        <v>31.6833</v>
      </c>
      <c r="FF83">
        <v>31.6871</v>
      </c>
      <c r="FG83">
        <v>21.0057</v>
      </c>
      <c r="FH83">
        <v>0</v>
      </c>
      <c r="FI83">
        <v>100</v>
      </c>
      <c r="FJ83">
        <v>-999.9</v>
      </c>
      <c r="FK83">
        <v>400</v>
      </c>
      <c r="FL83">
        <v>34.577</v>
      </c>
      <c r="FM83">
        <v>101.301</v>
      </c>
      <c r="FN83">
        <v>100.584</v>
      </c>
    </row>
    <row r="84" spans="1:170">
      <c r="A84">
        <v>68</v>
      </c>
      <c r="B84">
        <v>1607466998</v>
      </c>
      <c r="C84">
        <v>13553.9000000954</v>
      </c>
      <c r="D84" t="s">
        <v>633</v>
      </c>
      <c r="E84" t="s">
        <v>634</v>
      </c>
      <c r="F84" t="s">
        <v>515</v>
      </c>
      <c r="G84" t="s">
        <v>472</v>
      </c>
      <c r="H84">
        <v>1607466990.25</v>
      </c>
      <c r="I84">
        <f>BW84*AG84*(BS84-BT84)/(100*BL84*(1000-AG84*BS84))</f>
        <v>0</v>
      </c>
      <c r="J84">
        <f>BW84*AG84*(BR84-BQ84*(1000-AG84*BT84)/(1000-AG84*BS84))/(100*BL84)</f>
        <v>0</v>
      </c>
      <c r="K84">
        <f>BQ84 - IF(AG84&gt;1, J84*BL84*100.0/(AI84*CE84), 0)</f>
        <v>0</v>
      </c>
      <c r="L84">
        <f>((R84-I84/2)*K84-J84)/(R84+I84/2)</f>
        <v>0</v>
      </c>
      <c r="M84">
        <f>L84*(BX84+BY84)/1000.0</f>
        <v>0</v>
      </c>
      <c r="N84">
        <f>(BQ84 - IF(AG84&gt;1, J84*BL84*100.0/(AI84*CE84), 0))*(BX84+BY84)/1000.0</f>
        <v>0</v>
      </c>
      <c r="O84">
        <f>2.0/((1/Q84-1/P84)+SIGN(Q84)*SQRT((1/Q84-1/P84)*(1/Q84-1/P84) + 4*BM84/((BM84+1)*(BM84+1))*(2*1/Q84*1/P84-1/P84*1/P84)))</f>
        <v>0</v>
      </c>
      <c r="P84">
        <f>IF(LEFT(BN84,1)&lt;&gt;"0",IF(LEFT(BN84,1)="1",3.0,BO84),$D$5+$E$5*(CE84*BX84/($K$5*1000))+$F$5*(CE84*BX84/($K$5*1000))*MAX(MIN(BL84,$J$5),$I$5)*MAX(MIN(BL84,$J$5),$I$5)+$G$5*MAX(MIN(BL84,$J$5),$I$5)*(CE84*BX84/($K$5*1000))+$H$5*(CE84*BX84/($K$5*1000))*(CE84*BX84/($K$5*1000)))</f>
        <v>0</v>
      </c>
      <c r="Q84">
        <f>I84*(1000-(1000*0.61365*exp(17.502*U84/(240.97+U84))/(BX84+BY84)+BS84)/2)/(1000*0.61365*exp(17.502*U84/(240.97+U84))/(BX84+BY84)-BS84)</f>
        <v>0</v>
      </c>
      <c r="R84">
        <f>1/((BM84+1)/(O84/1.6)+1/(P84/1.37)) + BM84/((BM84+1)/(O84/1.6) + BM84/(P84/1.37))</f>
        <v>0</v>
      </c>
      <c r="S84">
        <f>(BI84*BK84)</f>
        <v>0</v>
      </c>
      <c r="T84">
        <f>(BZ84+(S84+2*0.95*5.67E-8*(((BZ84+$B$7)+273)^4-(BZ84+273)^4)-44100*I84)/(1.84*29.3*P84+8*0.95*5.67E-8*(BZ84+273)^3))</f>
        <v>0</v>
      </c>
      <c r="U84">
        <f>($C$7*CA84+$D$7*CB84+$E$7*T84)</f>
        <v>0</v>
      </c>
      <c r="V84">
        <f>0.61365*exp(17.502*U84/(240.97+U84))</f>
        <v>0</v>
      </c>
      <c r="W84">
        <f>(X84/Y84*100)</f>
        <v>0</v>
      </c>
      <c r="X84">
        <f>BS84*(BX84+BY84)/1000</f>
        <v>0</v>
      </c>
      <c r="Y84">
        <f>0.61365*exp(17.502*BZ84/(240.97+BZ84))</f>
        <v>0</v>
      </c>
      <c r="Z84">
        <f>(V84-BS84*(BX84+BY84)/1000)</f>
        <v>0</v>
      </c>
      <c r="AA84">
        <f>(-I84*44100)</f>
        <v>0</v>
      </c>
      <c r="AB84">
        <f>2*29.3*P84*0.92*(BZ84-U84)</f>
        <v>0</v>
      </c>
      <c r="AC84">
        <f>2*0.95*5.67E-8*(((BZ84+$B$7)+273)^4-(U84+273)^4)</f>
        <v>0</v>
      </c>
      <c r="AD84">
        <f>S84+AC84+AA84+AB84</f>
        <v>0</v>
      </c>
      <c r="AE84">
        <v>0</v>
      </c>
      <c r="AF84">
        <v>0</v>
      </c>
      <c r="AG84">
        <f>IF(AE84*$H$13&gt;=AI84,1.0,(AI84/(AI84-AE84*$H$13)))</f>
        <v>0</v>
      </c>
      <c r="AH84">
        <f>(AG84-1)*100</f>
        <v>0</v>
      </c>
      <c r="AI84">
        <f>MAX(0,($B$13+$C$13*CE84)/(1+$D$13*CE84)*BX84/(BZ84+273)*$E$13)</f>
        <v>0</v>
      </c>
      <c r="AJ84" t="s">
        <v>288</v>
      </c>
      <c r="AK84">
        <v>715.476923076923</v>
      </c>
      <c r="AL84">
        <v>3262.08</v>
      </c>
      <c r="AM84">
        <f>AL84-AK84</f>
        <v>0</v>
      </c>
      <c r="AN84">
        <f>AM84/AL84</f>
        <v>0</v>
      </c>
      <c r="AO84">
        <v>-0.577747479816223</v>
      </c>
      <c r="AP84" t="s">
        <v>635</v>
      </c>
      <c r="AQ84">
        <v>901.296769230769</v>
      </c>
      <c r="AR84">
        <v>1162.52</v>
      </c>
      <c r="AS84">
        <f>1-AQ84/AR84</f>
        <v>0</v>
      </c>
      <c r="AT84">
        <v>0.5</v>
      </c>
      <c r="AU84">
        <f>BI84</f>
        <v>0</v>
      </c>
      <c r="AV84">
        <f>J84</f>
        <v>0</v>
      </c>
      <c r="AW84">
        <f>AS84*AT84*AU84</f>
        <v>0</v>
      </c>
      <c r="AX84">
        <f>BC84/AR84</f>
        <v>0</v>
      </c>
      <c r="AY84">
        <f>(AV84-AO84)/AU84</f>
        <v>0</v>
      </c>
      <c r="AZ84">
        <f>(AL84-AR84)/AR84</f>
        <v>0</v>
      </c>
      <c r="BA84" t="s">
        <v>636</v>
      </c>
      <c r="BB84">
        <v>655.28</v>
      </c>
      <c r="BC84">
        <f>AR84-BB84</f>
        <v>0</v>
      </c>
      <c r="BD84">
        <f>(AR84-AQ84)/(AR84-BB84)</f>
        <v>0</v>
      </c>
      <c r="BE84">
        <f>(AL84-AR84)/(AL84-BB84)</f>
        <v>0</v>
      </c>
      <c r="BF84">
        <f>(AR84-AQ84)/(AR84-AK84)</f>
        <v>0</v>
      </c>
      <c r="BG84">
        <f>(AL84-AR84)/(AL84-AK84)</f>
        <v>0</v>
      </c>
      <c r="BH84">
        <f>$B$11*CF84+$C$11*CG84+$F$11*CH84*(1-CK84)</f>
        <v>0</v>
      </c>
      <c r="BI84">
        <f>BH84*BJ84</f>
        <v>0</v>
      </c>
      <c r="BJ84">
        <f>($B$11*$D$9+$C$11*$D$9+$F$11*((CU84+CM84)/MAX(CU84+CM84+CV84, 0.1)*$I$9+CV84/MAX(CU84+CM84+CV84, 0.1)*$J$9))/($B$11+$C$11+$F$11)</f>
        <v>0</v>
      </c>
      <c r="BK84">
        <f>($B$11*$K$9+$C$11*$K$9+$F$11*((CU84+CM84)/MAX(CU84+CM84+CV84, 0.1)*$P$9+CV84/MAX(CU84+CM84+CV84, 0.1)*$Q$9))/($B$11+$C$11+$F$11)</f>
        <v>0</v>
      </c>
      <c r="BL84">
        <v>6</v>
      </c>
      <c r="BM84">
        <v>0.5</v>
      </c>
      <c r="BN84" t="s">
        <v>291</v>
      </c>
      <c r="BO84">
        <v>2</v>
      </c>
      <c r="BP84">
        <v>1607466990.25</v>
      </c>
      <c r="BQ84">
        <v>382.9494</v>
      </c>
      <c r="BR84">
        <v>399.983633333333</v>
      </c>
      <c r="BS84">
        <v>36.7260566666667</v>
      </c>
      <c r="BT84">
        <v>32.1521166666667</v>
      </c>
      <c r="BU84">
        <v>380.547866666667</v>
      </c>
      <c r="BV84">
        <v>36.2367666666667</v>
      </c>
      <c r="BW84">
        <v>500.005733333333</v>
      </c>
      <c r="BX84">
        <v>101.7688</v>
      </c>
      <c r="BY84">
        <v>0.09987249</v>
      </c>
      <c r="BZ84">
        <v>36.0939633333333</v>
      </c>
      <c r="CA84">
        <v>35.8281433333333</v>
      </c>
      <c r="CB84">
        <v>999.9</v>
      </c>
      <c r="CC84">
        <v>0</v>
      </c>
      <c r="CD84">
        <v>0</v>
      </c>
      <c r="CE84">
        <v>10024.264</v>
      </c>
      <c r="CF84">
        <v>0</v>
      </c>
      <c r="CG84">
        <v>105.8518</v>
      </c>
      <c r="CH84">
        <v>1400.00433333333</v>
      </c>
      <c r="CI84">
        <v>0.900008466666667</v>
      </c>
      <c r="CJ84">
        <v>0.0999911166666667</v>
      </c>
      <c r="CK84">
        <v>0</v>
      </c>
      <c r="CL84">
        <v>901.4201</v>
      </c>
      <c r="CM84">
        <v>4.99938</v>
      </c>
      <c r="CN84">
        <v>12628.43</v>
      </c>
      <c r="CO84">
        <v>11164.4</v>
      </c>
      <c r="CP84">
        <v>46.8623666666666</v>
      </c>
      <c r="CQ84">
        <v>48.2851333333333</v>
      </c>
      <c r="CR84">
        <v>47.3309</v>
      </c>
      <c r="CS84">
        <v>48.5725</v>
      </c>
      <c r="CT84">
        <v>49.1394666666667</v>
      </c>
      <c r="CU84">
        <v>1255.51466666667</v>
      </c>
      <c r="CV84">
        <v>139.489666666667</v>
      </c>
      <c r="CW84">
        <v>0</v>
      </c>
      <c r="CX84">
        <v>182</v>
      </c>
      <c r="CY84">
        <v>0</v>
      </c>
      <c r="CZ84">
        <v>901.296769230769</v>
      </c>
      <c r="DA84">
        <v>-74.8942904934902</v>
      </c>
      <c r="DB84">
        <v>-1053.94871647343</v>
      </c>
      <c r="DC84">
        <v>12626.9692307692</v>
      </c>
      <c r="DD84">
        <v>15</v>
      </c>
      <c r="DE84">
        <v>1607466544.5</v>
      </c>
      <c r="DF84" t="s">
        <v>618</v>
      </c>
      <c r="DG84">
        <v>1607466531.5</v>
      </c>
      <c r="DH84">
        <v>1607466544.5</v>
      </c>
      <c r="DI84">
        <v>28</v>
      </c>
      <c r="DJ84">
        <v>0.017</v>
      </c>
      <c r="DK84">
        <v>0.015</v>
      </c>
      <c r="DL84">
        <v>2.401</v>
      </c>
      <c r="DM84">
        <v>0.489</v>
      </c>
      <c r="DN84">
        <v>400</v>
      </c>
      <c r="DO84">
        <v>34</v>
      </c>
      <c r="DP84">
        <v>0.63</v>
      </c>
      <c r="DQ84">
        <v>0.33</v>
      </c>
      <c r="DR84">
        <v>12.681535868778</v>
      </c>
      <c r="DS84">
        <v>-0.072064882308639</v>
      </c>
      <c r="DT84">
        <v>0.0140633403147869</v>
      </c>
      <c r="DU84">
        <v>1</v>
      </c>
      <c r="DV84">
        <v>-17.0342033333333</v>
      </c>
      <c r="DW84">
        <v>0.103979532814289</v>
      </c>
      <c r="DX84">
        <v>0.0164226364780108</v>
      </c>
      <c r="DY84">
        <v>1</v>
      </c>
      <c r="DZ84">
        <v>4.573943</v>
      </c>
      <c r="EA84">
        <v>-0.0830247830923357</v>
      </c>
      <c r="EB84">
        <v>0.00642029498283889</v>
      </c>
      <c r="EC84">
        <v>1</v>
      </c>
      <c r="ED84">
        <v>3</v>
      </c>
      <c r="EE84">
        <v>3</v>
      </c>
      <c r="EF84" t="s">
        <v>449</v>
      </c>
      <c r="EG84">
        <v>100</v>
      </c>
      <c r="EH84">
        <v>100</v>
      </c>
      <c r="EI84">
        <v>2.401</v>
      </c>
      <c r="EJ84">
        <v>0.4893</v>
      </c>
      <c r="EK84">
        <v>2.40147619047622</v>
      </c>
      <c r="EL84">
        <v>0</v>
      </c>
      <c r="EM84">
        <v>0</v>
      </c>
      <c r="EN84">
        <v>0</v>
      </c>
      <c r="EO84">
        <v>0.489295238095245</v>
      </c>
      <c r="EP84">
        <v>0</v>
      </c>
      <c r="EQ84">
        <v>0</v>
      </c>
      <c r="ER84">
        <v>0</v>
      </c>
      <c r="ES84">
        <v>-1</v>
      </c>
      <c r="ET84">
        <v>-1</v>
      </c>
      <c r="EU84">
        <v>-1</v>
      </c>
      <c r="EV84">
        <v>-1</v>
      </c>
      <c r="EW84">
        <v>7.8</v>
      </c>
      <c r="EX84">
        <v>7.6</v>
      </c>
      <c r="EY84">
        <v>2</v>
      </c>
      <c r="EZ84">
        <v>491.669</v>
      </c>
      <c r="FA84">
        <v>549.92</v>
      </c>
      <c r="FB84">
        <v>34.9691</v>
      </c>
      <c r="FC84">
        <v>31.8647</v>
      </c>
      <c r="FD84">
        <v>29.9999</v>
      </c>
      <c r="FE84">
        <v>31.504</v>
      </c>
      <c r="FF84">
        <v>31.5194</v>
      </c>
      <c r="FG84">
        <v>21.0113</v>
      </c>
      <c r="FH84">
        <v>0</v>
      </c>
      <c r="FI84">
        <v>100</v>
      </c>
      <c r="FJ84">
        <v>-999.9</v>
      </c>
      <c r="FK84">
        <v>400</v>
      </c>
      <c r="FL84">
        <v>38.1279</v>
      </c>
      <c r="FM84">
        <v>101.337</v>
      </c>
      <c r="FN84">
        <v>100.612</v>
      </c>
    </row>
    <row r="85" spans="1:170">
      <c r="A85">
        <v>69</v>
      </c>
      <c r="B85">
        <v>1607467211.6</v>
      </c>
      <c r="C85">
        <v>13767.5</v>
      </c>
      <c r="D85" t="s">
        <v>637</v>
      </c>
      <c r="E85" t="s">
        <v>638</v>
      </c>
      <c r="F85" t="s">
        <v>334</v>
      </c>
      <c r="G85" t="s">
        <v>556</v>
      </c>
      <c r="H85">
        <v>1607467203.85</v>
      </c>
      <c r="I85">
        <f>BW85*AG85*(BS85-BT85)/(100*BL85*(1000-AG85*BS85))</f>
        <v>0</v>
      </c>
      <c r="J85">
        <f>BW85*AG85*(BR85-BQ85*(1000-AG85*BT85)/(1000-AG85*BS85))/(100*BL85)</f>
        <v>0</v>
      </c>
      <c r="K85">
        <f>BQ85 - IF(AG85&gt;1, J85*BL85*100.0/(AI85*CE85), 0)</f>
        <v>0</v>
      </c>
      <c r="L85">
        <f>((R85-I85/2)*K85-J85)/(R85+I85/2)</f>
        <v>0</v>
      </c>
      <c r="M85">
        <f>L85*(BX85+BY85)/1000.0</f>
        <v>0</v>
      </c>
      <c r="N85">
        <f>(BQ85 - IF(AG85&gt;1, J85*BL85*100.0/(AI85*CE85), 0))*(BX85+BY85)/1000.0</f>
        <v>0</v>
      </c>
      <c r="O85">
        <f>2.0/((1/Q85-1/P85)+SIGN(Q85)*SQRT((1/Q85-1/P85)*(1/Q85-1/P85) + 4*BM85/((BM85+1)*(BM85+1))*(2*1/Q85*1/P85-1/P85*1/P85)))</f>
        <v>0</v>
      </c>
      <c r="P85">
        <f>IF(LEFT(BN85,1)&lt;&gt;"0",IF(LEFT(BN85,1)="1",3.0,BO85),$D$5+$E$5*(CE85*BX85/($K$5*1000))+$F$5*(CE85*BX85/($K$5*1000))*MAX(MIN(BL85,$J$5),$I$5)*MAX(MIN(BL85,$J$5),$I$5)+$G$5*MAX(MIN(BL85,$J$5),$I$5)*(CE85*BX85/($K$5*1000))+$H$5*(CE85*BX85/($K$5*1000))*(CE85*BX85/($K$5*1000)))</f>
        <v>0</v>
      </c>
      <c r="Q85">
        <f>I85*(1000-(1000*0.61365*exp(17.502*U85/(240.97+U85))/(BX85+BY85)+BS85)/2)/(1000*0.61365*exp(17.502*U85/(240.97+U85))/(BX85+BY85)-BS85)</f>
        <v>0</v>
      </c>
      <c r="R85">
        <f>1/((BM85+1)/(O85/1.6)+1/(P85/1.37)) + BM85/((BM85+1)/(O85/1.6) + BM85/(P85/1.37))</f>
        <v>0</v>
      </c>
      <c r="S85">
        <f>(BI85*BK85)</f>
        <v>0</v>
      </c>
      <c r="T85">
        <f>(BZ85+(S85+2*0.95*5.67E-8*(((BZ85+$B$7)+273)^4-(BZ85+273)^4)-44100*I85)/(1.84*29.3*P85+8*0.95*5.67E-8*(BZ85+273)^3))</f>
        <v>0</v>
      </c>
      <c r="U85">
        <f>($C$7*CA85+$D$7*CB85+$E$7*T85)</f>
        <v>0</v>
      </c>
      <c r="V85">
        <f>0.61365*exp(17.502*U85/(240.97+U85))</f>
        <v>0</v>
      </c>
      <c r="W85">
        <f>(X85/Y85*100)</f>
        <v>0</v>
      </c>
      <c r="X85">
        <f>BS85*(BX85+BY85)/1000</f>
        <v>0</v>
      </c>
      <c r="Y85">
        <f>0.61365*exp(17.502*BZ85/(240.97+BZ85))</f>
        <v>0</v>
      </c>
      <c r="Z85">
        <f>(V85-BS85*(BX85+BY85)/1000)</f>
        <v>0</v>
      </c>
      <c r="AA85">
        <f>(-I85*44100)</f>
        <v>0</v>
      </c>
      <c r="AB85">
        <f>2*29.3*P85*0.92*(BZ85-U85)</f>
        <v>0</v>
      </c>
      <c r="AC85">
        <f>2*0.95*5.67E-8*(((BZ85+$B$7)+273)^4-(U85+273)^4)</f>
        <v>0</v>
      </c>
      <c r="AD85">
        <f>S85+AC85+AA85+AB85</f>
        <v>0</v>
      </c>
      <c r="AE85">
        <v>0</v>
      </c>
      <c r="AF85">
        <v>0</v>
      </c>
      <c r="AG85">
        <f>IF(AE85*$H$13&gt;=AI85,1.0,(AI85/(AI85-AE85*$H$13)))</f>
        <v>0</v>
      </c>
      <c r="AH85">
        <f>(AG85-1)*100</f>
        <v>0</v>
      </c>
      <c r="AI85">
        <f>MAX(0,($B$13+$C$13*CE85)/(1+$D$13*CE85)*BX85/(BZ85+273)*$E$13)</f>
        <v>0</v>
      </c>
      <c r="AJ85" t="s">
        <v>288</v>
      </c>
      <c r="AK85">
        <v>715.476923076923</v>
      </c>
      <c r="AL85">
        <v>3262.08</v>
      </c>
      <c r="AM85">
        <f>AL85-AK85</f>
        <v>0</v>
      </c>
      <c r="AN85">
        <f>AM85/AL85</f>
        <v>0</v>
      </c>
      <c r="AO85">
        <v>-0.577747479816223</v>
      </c>
      <c r="AP85" t="s">
        <v>639</v>
      </c>
      <c r="AQ85">
        <v>1070.2712</v>
      </c>
      <c r="AR85">
        <v>1265.5</v>
      </c>
      <c r="AS85">
        <f>1-AQ85/AR85</f>
        <v>0</v>
      </c>
      <c r="AT85">
        <v>0.5</v>
      </c>
      <c r="AU85">
        <f>BI85</f>
        <v>0</v>
      </c>
      <c r="AV85">
        <f>J85</f>
        <v>0</v>
      </c>
      <c r="AW85">
        <f>AS85*AT85*AU85</f>
        <v>0</v>
      </c>
      <c r="AX85">
        <f>BC85/AR85</f>
        <v>0</v>
      </c>
      <c r="AY85">
        <f>(AV85-AO85)/AU85</f>
        <v>0</v>
      </c>
      <c r="AZ85">
        <f>(AL85-AR85)/AR85</f>
        <v>0</v>
      </c>
      <c r="BA85" t="s">
        <v>640</v>
      </c>
      <c r="BB85">
        <v>679.3</v>
      </c>
      <c r="BC85">
        <f>AR85-BB85</f>
        <v>0</v>
      </c>
      <c r="BD85">
        <f>(AR85-AQ85)/(AR85-BB85)</f>
        <v>0</v>
      </c>
      <c r="BE85">
        <f>(AL85-AR85)/(AL85-BB85)</f>
        <v>0</v>
      </c>
      <c r="BF85">
        <f>(AR85-AQ85)/(AR85-AK85)</f>
        <v>0</v>
      </c>
      <c r="BG85">
        <f>(AL85-AR85)/(AL85-AK85)</f>
        <v>0</v>
      </c>
      <c r="BH85">
        <f>$B$11*CF85+$C$11*CG85+$F$11*CH85*(1-CK85)</f>
        <v>0</v>
      </c>
      <c r="BI85">
        <f>BH85*BJ85</f>
        <v>0</v>
      </c>
      <c r="BJ85">
        <f>($B$11*$D$9+$C$11*$D$9+$F$11*((CU85+CM85)/MAX(CU85+CM85+CV85, 0.1)*$I$9+CV85/MAX(CU85+CM85+CV85, 0.1)*$J$9))/($B$11+$C$11+$F$11)</f>
        <v>0</v>
      </c>
      <c r="BK85">
        <f>($B$11*$K$9+$C$11*$K$9+$F$11*((CU85+CM85)/MAX(CU85+CM85+CV85, 0.1)*$P$9+CV85/MAX(CU85+CM85+CV85, 0.1)*$Q$9))/($B$11+$C$11+$F$11)</f>
        <v>0</v>
      </c>
      <c r="BL85">
        <v>6</v>
      </c>
      <c r="BM85">
        <v>0.5</v>
      </c>
      <c r="BN85" t="s">
        <v>291</v>
      </c>
      <c r="BO85">
        <v>2</v>
      </c>
      <c r="BP85">
        <v>1607467203.85</v>
      </c>
      <c r="BQ85">
        <v>390.986966666667</v>
      </c>
      <c r="BR85">
        <v>399.987733333333</v>
      </c>
      <c r="BS85">
        <v>33.5445166666667</v>
      </c>
      <c r="BT85">
        <v>31.53847</v>
      </c>
      <c r="BU85">
        <v>388.570966666667</v>
      </c>
      <c r="BV85">
        <v>33.1375166666667</v>
      </c>
      <c r="BW85">
        <v>499.999733333333</v>
      </c>
      <c r="BX85">
        <v>101.769533333333</v>
      </c>
      <c r="BY85">
        <v>0.09991888</v>
      </c>
      <c r="BZ85">
        <v>36.0798033333333</v>
      </c>
      <c r="CA85">
        <v>36.18537</v>
      </c>
      <c r="CB85">
        <v>999.9</v>
      </c>
      <c r="CC85">
        <v>0</v>
      </c>
      <c r="CD85">
        <v>0</v>
      </c>
      <c r="CE85">
        <v>10002.4166666667</v>
      </c>
      <c r="CF85">
        <v>0</v>
      </c>
      <c r="CG85">
        <v>140.2695</v>
      </c>
      <c r="CH85">
        <v>1400.01566666667</v>
      </c>
      <c r="CI85">
        <v>0.900007466666667</v>
      </c>
      <c r="CJ85">
        <v>0.09999275</v>
      </c>
      <c r="CK85">
        <v>0</v>
      </c>
      <c r="CL85">
        <v>1071.879</v>
      </c>
      <c r="CM85">
        <v>4.99938</v>
      </c>
      <c r="CN85">
        <v>15074.9533333333</v>
      </c>
      <c r="CO85">
        <v>11164.48</v>
      </c>
      <c r="CP85">
        <v>46.125</v>
      </c>
      <c r="CQ85">
        <v>47.562</v>
      </c>
      <c r="CR85">
        <v>46.562</v>
      </c>
      <c r="CS85">
        <v>47.875</v>
      </c>
      <c r="CT85">
        <v>48.4246</v>
      </c>
      <c r="CU85">
        <v>1255.52566666667</v>
      </c>
      <c r="CV85">
        <v>139.490666666667</v>
      </c>
      <c r="CW85">
        <v>0</v>
      </c>
      <c r="CX85">
        <v>212.599999904633</v>
      </c>
      <c r="CY85">
        <v>0</v>
      </c>
      <c r="CZ85">
        <v>1070.2712</v>
      </c>
      <c r="DA85">
        <v>-237.76307726531</v>
      </c>
      <c r="DB85">
        <v>-3312.34615895307</v>
      </c>
      <c r="DC85">
        <v>15052.696</v>
      </c>
      <c r="DD85">
        <v>15</v>
      </c>
      <c r="DE85">
        <v>1607467230.6</v>
      </c>
      <c r="DF85" t="s">
        <v>641</v>
      </c>
      <c r="DG85">
        <v>1607467229.6</v>
      </c>
      <c r="DH85">
        <v>1607467230.6</v>
      </c>
      <c r="DI85">
        <v>29</v>
      </c>
      <c r="DJ85">
        <v>0.015</v>
      </c>
      <c r="DK85">
        <v>-0.082</v>
      </c>
      <c r="DL85">
        <v>2.416</v>
      </c>
      <c r="DM85">
        <v>0.407</v>
      </c>
      <c r="DN85">
        <v>400</v>
      </c>
      <c r="DO85">
        <v>31</v>
      </c>
      <c r="DP85">
        <v>0.12</v>
      </c>
      <c r="DQ85">
        <v>0.05</v>
      </c>
      <c r="DR85">
        <v>6.80974118389171</v>
      </c>
      <c r="DS85">
        <v>0.000496964204753386</v>
      </c>
      <c r="DT85">
        <v>0.0157137392935693</v>
      </c>
      <c r="DU85">
        <v>1</v>
      </c>
      <c r="DV85">
        <v>-9.0155764516129</v>
      </c>
      <c r="DW85">
        <v>-0.0656966129032155</v>
      </c>
      <c r="DX85">
        <v>0.0189601579802162</v>
      </c>
      <c r="DY85">
        <v>1</v>
      </c>
      <c r="DZ85">
        <v>2.08618935483871</v>
      </c>
      <c r="EA85">
        <v>0.165827903225804</v>
      </c>
      <c r="EB85">
        <v>0.0124691316756644</v>
      </c>
      <c r="EC85">
        <v>1</v>
      </c>
      <c r="ED85">
        <v>3</v>
      </c>
      <c r="EE85">
        <v>3</v>
      </c>
      <c r="EF85" t="s">
        <v>449</v>
      </c>
      <c r="EG85">
        <v>100</v>
      </c>
      <c r="EH85">
        <v>100</v>
      </c>
      <c r="EI85">
        <v>2.416</v>
      </c>
      <c r="EJ85">
        <v>0.407</v>
      </c>
      <c r="EK85">
        <v>2.40147619047622</v>
      </c>
      <c r="EL85">
        <v>0</v>
      </c>
      <c r="EM85">
        <v>0</v>
      </c>
      <c r="EN85">
        <v>0</v>
      </c>
      <c r="EO85">
        <v>0.489295238095245</v>
      </c>
      <c r="EP85">
        <v>0</v>
      </c>
      <c r="EQ85">
        <v>0</v>
      </c>
      <c r="ER85">
        <v>0</v>
      </c>
      <c r="ES85">
        <v>-1</v>
      </c>
      <c r="ET85">
        <v>-1</v>
      </c>
      <c r="EU85">
        <v>-1</v>
      </c>
      <c r="EV85">
        <v>-1</v>
      </c>
      <c r="EW85">
        <v>11.3</v>
      </c>
      <c r="EX85">
        <v>11.1</v>
      </c>
      <c r="EY85">
        <v>2</v>
      </c>
      <c r="EZ85">
        <v>491.879</v>
      </c>
      <c r="FA85">
        <v>547.844</v>
      </c>
      <c r="FB85">
        <v>34.8567</v>
      </c>
      <c r="FC85">
        <v>31.8541</v>
      </c>
      <c r="FD85">
        <v>30.0003</v>
      </c>
      <c r="FE85">
        <v>31.468</v>
      </c>
      <c r="FF85">
        <v>31.4894</v>
      </c>
      <c r="FG85">
        <v>21.0193</v>
      </c>
      <c r="FH85">
        <v>0</v>
      </c>
      <c r="FI85">
        <v>100</v>
      </c>
      <c r="FJ85">
        <v>-999.9</v>
      </c>
      <c r="FK85">
        <v>400</v>
      </c>
      <c r="FL85">
        <v>36.5207</v>
      </c>
      <c r="FM85">
        <v>101.342</v>
      </c>
      <c r="FN85">
        <v>100.6</v>
      </c>
    </row>
    <row r="86" spans="1:170">
      <c r="A86">
        <v>70</v>
      </c>
      <c r="B86">
        <v>1607467393.1</v>
      </c>
      <c r="C86">
        <v>13949</v>
      </c>
      <c r="D86" t="s">
        <v>642</v>
      </c>
      <c r="E86" t="s">
        <v>643</v>
      </c>
      <c r="F86" t="s">
        <v>334</v>
      </c>
      <c r="G86" t="s">
        <v>556</v>
      </c>
      <c r="H86">
        <v>1607467385.35</v>
      </c>
      <c r="I86">
        <f>BW86*AG86*(BS86-BT86)/(100*BL86*(1000-AG86*BS86))</f>
        <v>0</v>
      </c>
      <c r="J86">
        <f>BW86*AG86*(BR86-BQ86*(1000-AG86*BT86)/(1000-AG86*BS86))/(100*BL86)</f>
        <v>0</v>
      </c>
      <c r="K86">
        <f>BQ86 - IF(AG86&gt;1, J86*BL86*100.0/(AI86*CE86), 0)</f>
        <v>0</v>
      </c>
      <c r="L86">
        <f>((R86-I86/2)*K86-J86)/(R86+I86/2)</f>
        <v>0</v>
      </c>
      <c r="M86">
        <f>L86*(BX86+BY86)/1000.0</f>
        <v>0</v>
      </c>
      <c r="N86">
        <f>(BQ86 - IF(AG86&gt;1, J86*BL86*100.0/(AI86*CE86), 0))*(BX86+BY86)/1000.0</f>
        <v>0</v>
      </c>
      <c r="O86">
        <f>2.0/((1/Q86-1/P86)+SIGN(Q86)*SQRT((1/Q86-1/P86)*(1/Q86-1/P86) + 4*BM86/((BM86+1)*(BM86+1))*(2*1/Q86*1/P86-1/P86*1/P86)))</f>
        <v>0</v>
      </c>
      <c r="P86">
        <f>IF(LEFT(BN86,1)&lt;&gt;"0",IF(LEFT(BN86,1)="1",3.0,BO86),$D$5+$E$5*(CE86*BX86/($K$5*1000))+$F$5*(CE86*BX86/($K$5*1000))*MAX(MIN(BL86,$J$5),$I$5)*MAX(MIN(BL86,$J$5),$I$5)+$G$5*MAX(MIN(BL86,$J$5),$I$5)*(CE86*BX86/($K$5*1000))+$H$5*(CE86*BX86/($K$5*1000))*(CE86*BX86/($K$5*1000)))</f>
        <v>0</v>
      </c>
      <c r="Q86">
        <f>I86*(1000-(1000*0.61365*exp(17.502*U86/(240.97+U86))/(BX86+BY86)+BS86)/2)/(1000*0.61365*exp(17.502*U86/(240.97+U86))/(BX86+BY86)-BS86)</f>
        <v>0</v>
      </c>
      <c r="R86">
        <f>1/((BM86+1)/(O86/1.6)+1/(P86/1.37)) + BM86/((BM86+1)/(O86/1.6) + BM86/(P86/1.37))</f>
        <v>0</v>
      </c>
      <c r="S86">
        <f>(BI86*BK86)</f>
        <v>0</v>
      </c>
      <c r="T86">
        <f>(BZ86+(S86+2*0.95*5.67E-8*(((BZ86+$B$7)+273)^4-(BZ86+273)^4)-44100*I86)/(1.84*29.3*P86+8*0.95*5.67E-8*(BZ86+273)^3))</f>
        <v>0</v>
      </c>
      <c r="U86">
        <f>($C$7*CA86+$D$7*CB86+$E$7*T86)</f>
        <v>0</v>
      </c>
      <c r="V86">
        <f>0.61365*exp(17.502*U86/(240.97+U86))</f>
        <v>0</v>
      </c>
      <c r="W86">
        <f>(X86/Y86*100)</f>
        <v>0</v>
      </c>
      <c r="X86">
        <f>BS86*(BX86+BY86)/1000</f>
        <v>0</v>
      </c>
      <c r="Y86">
        <f>0.61365*exp(17.502*BZ86/(240.97+BZ86))</f>
        <v>0</v>
      </c>
      <c r="Z86">
        <f>(V86-BS86*(BX86+BY86)/1000)</f>
        <v>0</v>
      </c>
      <c r="AA86">
        <f>(-I86*44100)</f>
        <v>0</v>
      </c>
      <c r="AB86">
        <f>2*29.3*P86*0.92*(BZ86-U86)</f>
        <v>0</v>
      </c>
      <c r="AC86">
        <f>2*0.95*5.67E-8*(((BZ86+$B$7)+273)^4-(U86+273)^4)</f>
        <v>0</v>
      </c>
      <c r="AD86">
        <f>S86+AC86+AA86+AB86</f>
        <v>0</v>
      </c>
      <c r="AE86">
        <v>0</v>
      </c>
      <c r="AF86">
        <v>0</v>
      </c>
      <c r="AG86">
        <f>IF(AE86*$H$13&gt;=AI86,1.0,(AI86/(AI86-AE86*$H$13)))</f>
        <v>0</v>
      </c>
      <c r="AH86">
        <f>(AG86-1)*100</f>
        <v>0</v>
      </c>
      <c r="AI86">
        <f>MAX(0,($B$13+$C$13*CE86)/(1+$D$13*CE86)*BX86/(BZ86+273)*$E$13)</f>
        <v>0</v>
      </c>
      <c r="AJ86" t="s">
        <v>288</v>
      </c>
      <c r="AK86">
        <v>715.476923076923</v>
      </c>
      <c r="AL86">
        <v>3262.08</v>
      </c>
      <c r="AM86">
        <f>AL86-AK86</f>
        <v>0</v>
      </c>
      <c r="AN86">
        <f>AM86/AL86</f>
        <v>0</v>
      </c>
      <c r="AO86">
        <v>-0.577747479816223</v>
      </c>
      <c r="AP86" t="s">
        <v>644</v>
      </c>
      <c r="AQ86">
        <v>1130.3636</v>
      </c>
      <c r="AR86">
        <v>1332.65</v>
      </c>
      <c r="AS86">
        <f>1-AQ86/AR86</f>
        <v>0</v>
      </c>
      <c r="AT86">
        <v>0.5</v>
      </c>
      <c r="AU86">
        <f>BI86</f>
        <v>0</v>
      </c>
      <c r="AV86">
        <f>J86</f>
        <v>0</v>
      </c>
      <c r="AW86">
        <f>AS86*AT86*AU86</f>
        <v>0</v>
      </c>
      <c r="AX86">
        <f>BC86/AR86</f>
        <v>0</v>
      </c>
      <c r="AY86">
        <f>(AV86-AO86)/AU86</f>
        <v>0</v>
      </c>
      <c r="AZ86">
        <f>(AL86-AR86)/AR86</f>
        <v>0</v>
      </c>
      <c r="BA86" t="s">
        <v>645</v>
      </c>
      <c r="BB86">
        <v>734.77</v>
      </c>
      <c r="BC86">
        <f>AR86-BB86</f>
        <v>0</v>
      </c>
      <c r="BD86">
        <f>(AR86-AQ86)/(AR86-BB86)</f>
        <v>0</v>
      </c>
      <c r="BE86">
        <f>(AL86-AR86)/(AL86-BB86)</f>
        <v>0</v>
      </c>
      <c r="BF86">
        <f>(AR86-AQ86)/(AR86-AK86)</f>
        <v>0</v>
      </c>
      <c r="BG86">
        <f>(AL86-AR86)/(AL86-AK86)</f>
        <v>0</v>
      </c>
      <c r="BH86">
        <f>$B$11*CF86+$C$11*CG86+$F$11*CH86*(1-CK86)</f>
        <v>0</v>
      </c>
      <c r="BI86">
        <f>BH86*BJ86</f>
        <v>0</v>
      </c>
      <c r="BJ86">
        <f>($B$11*$D$9+$C$11*$D$9+$F$11*((CU86+CM86)/MAX(CU86+CM86+CV86, 0.1)*$I$9+CV86/MAX(CU86+CM86+CV86, 0.1)*$J$9))/($B$11+$C$11+$F$11)</f>
        <v>0</v>
      </c>
      <c r="BK86">
        <f>($B$11*$K$9+$C$11*$K$9+$F$11*((CU86+CM86)/MAX(CU86+CM86+CV86, 0.1)*$P$9+CV86/MAX(CU86+CM86+CV86, 0.1)*$Q$9))/($B$11+$C$11+$F$11)</f>
        <v>0</v>
      </c>
      <c r="BL86">
        <v>6</v>
      </c>
      <c r="BM86">
        <v>0.5</v>
      </c>
      <c r="BN86" t="s">
        <v>291</v>
      </c>
      <c r="BO86">
        <v>2</v>
      </c>
      <c r="BP86">
        <v>1607467385.35</v>
      </c>
      <c r="BQ86">
        <v>392.274333333333</v>
      </c>
      <c r="BR86">
        <v>399.9948</v>
      </c>
      <c r="BS86">
        <v>31.4279333333333</v>
      </c>
      <c r="BT86">
        <v>29.8305133333333</v>
      </c>
      <c r="BU86">
        <v>389.858</v>
      </c>
      <c r="BV86">
        <v>31.0205666666667</v>
      </c>
      <c r="BW86">
        <v>500.007966666667</v>
      </c>
      <c r="BX86">
        <v>101.775466666667</v>
      </c>
      <c r="BY86">
        <v>0.0999656766666667</v>
      </c>
      <c r="BZ86">
        <v>35.8189033333333</v>
      </c>
      <c r="CA86">
        <v>36.2267433333333</v>
      </c>
      <c r="CB86">
        <v>999.9</v>
      </c>
      <c r="CC86">
        <v>0</v>
      </c>
      <c r="CD86">
        <v>0</v>
      </c>
      <c r="CE86">
        <v>9999.39733333333</v>
      </c>
      <c r="CF86">
        <v>0</v>
      </c>
      <c r="CG86">
        <v>130.737533333333</v>
      </c>
      <c r="CH86">
        <v>1399.95766666667</v>
      </c>
      <c r="CI86">
        <v>0.899999633333333</v>
      </c>
      <c r="CJ86">
        <v>0.100000366666667</v>
      </c>
      <c r="CK86">
        <v>0</v>
      </c>
      <c r="CL86">
        <v>1133.576</v>
      </c>
      <c r="CM86">
        <v>4.99938</v>
      </c>
      <c r="CN86">
        <v>15890.6133333333</v>
      </c>
      <c r="CO86">
        <v>11163.9766666667</v>
      </c>
      <c r="CP86">
        <v>45.6415333333333</v>
      </c>
      <c r="CQ86">
        <v>47.0872</v>
      </c>
      <c r="CR86">
        <v>46.0456</v>
      </c>
      <c r="CS86">
        <v>47.4996666666666</v>
      </c>
      <c r="CT86">
        <v>48.0371333333333</v>
      </c>
      <c r="CU86">
        <v>1255.462</v>
      </c>
      <c r="CV86">
        <v>139.496333333333</v>
      </c>
      <c r="CW86">
        <v>0</v>
      </c>
      <c r="CX86">
        <v>180.700000047684</v>
      </c>
      <c r="CY86">
        <v>0</v>
      </c>
      <c r="CZ86">
        <v>1130.3636</v>
      </c>
      <c r="DA86">
        <v>-319.04538510306</v>
      </c>
      <c r="DB86">
        <v>-4425.57692980144</v>
      </c>
      <c r="DC86">
        <v>15846.184</v>
      </c>
      <c r="DD86">
        <v>15</v>
      </c>
      <c r="DE86">
        <v>1607467230.6</v>
      </c>
      <c r="DF86" t="s">
        <v>641</v>
      </c>
      <c r="DG86">
        <v>1607467229.6</v>
      </c>
      <c r="DH86">
        <v>1607467230.6</v>
      </c>
      <c r="DI86">
        <v>29</v>
      </c>
      <c r="DJ86">
        <v>0.015</v>
      </c>
      <c r="DK86">
        <v>-0.082</v>
      </c>
      <c r="DL86">
        <v>2.416</v>
      </c>
      <c r="DM86">
        <v>0.407</v>
      </c>
      <c r="DN86">
        <v>400</v>
      </c>
      <c r="DO86">
        <v>31</v>
      </c>
      <c r="DP86">
        <v>0.12</v>
      </c>
      <c r="DQ86">
        <v>0.05</v>
      </c>
      <c r="DR86">
        <v>5.89821542854817</v>
      </c>
      <c r="DS86">
        <v>-0.333703874563114</v>
      </c>
      <c r="DT86">
        <v>0.0301223422933918</v>
      </c>
      <c r="DU86">
        <v>1</v>
      </c>
      <c r="DV86">
        <v>-7.72212064516129</v>
      </c>
      <c r="DW86">
        <v>0.310252741935508</v>
      </c>
      <c r="DX86">
        <v>0.0312589737242514</v>
      </c>
      <c r="DY86">
        <v>0</v>
      </c>
      <c r="DZ86">
        <v>1.59671290322581</v>
      </c>
      <c r="EA86">
        <v>0.14262193548387</v>
      </c>
      <c r="EB86">
        <v>0.0106840179688344</v>
      </c>
      <c r="EC86">
        <v>1</v>
      </c>
      <c r="ED86">
        <v>2</v>
      </c>
      <c r="EE86">
        <v>3</v>
      </c>
      <c r="EF86" t="s">
        <v>293</v>
      </c>
      <c r="EG86">
        <v>100</v>
      </c>
      <c r="EH86">
        <v>100</v>
      </c>
      <c r="EI86">
        <v>2.416</v>
      </c>
      <c r="EJ86">
        <v>0.4074</v>
      </c>
      <c r="EK86">
        <v>2.4162380952381</v>
      </c>
      <c r="EL86">
        <v>0</v>
      </c>
      <c r="EM86">
        <v>0</v>
      </c>
      <c r="EN86">
        <v>0</v>
      </c>
      <c r="EO86">
        <v>0.40737142857143</v>
      </c>
      <c r="EP86">
        <v>0</v>
      </c>
      <c r="EQ86">
        <v>0</v>
      </c>
      <c r="ER86">
        <v>0</v>
      </c>
      <c r="ES86">
        <v>-1</v>
      </c>
      <c r="ET86">
        <v>-1</v>
      </c>
      <c r="EU86">
        <v>-1</v>
      </c>
      <c r="EV86">
        <v>-1</v>
      </c>
      <c r="EW86">
        <v>2.7</v>
      </c>
      <c r="EX86">
        <v>2.7</v>
      </c>
      <c r="EY86">
        <v>2</v>
      </c>
      <c r="EZ86">
        <v>492.938</v>
      </c>
      <c r="FA86">
        <v>544.132</v>
      </c>
      <c r="FB86">
        <v>34.7447</v>
      </c>
      <c r="FC86">
        <v>31.8457</v>
      </c>
      <c r="FD86">
        <v>29.9996</v>
      </c>
      <c r="FE86">
        <v>31.4445</v>
      </c>
      <c r="FF86">
        <v>31.4557</v>
      </c>
      <c r="FG86">
        <v>21.0144</v>
      </c>
      <c r="FH86">
        <v>0</v>
      </c>
      <c r="FI86">
        <v>100</v>
      </c>
      <c r="FJ86">
        <v>-999.9</v>
      </c>
      <c r="FK86">
        <v>400</v>
      </c>
      <c r="FL86">
        <v>36.5207</v>
      </c>
      <c r="FM86">
        <v>101.348</v>
      </c>
      <c r="FN86">
        <v>100.608</v>
      </c>
    </row>
    <row r="87" spans="1:170">
      <c r="A87">
        <v>71</v>
      </c>
      <c r="B87">
        <v>1607467617.6</v>
      </c>
      <c r="C87">
        <v>14173.5</v>
      </c>
      <c r="D87" t="s">
        <v>646</v>
      </c>
      <c r="E87" t="s">
        <v>647</v>
      </c>
      <c r="F87" t="s">
        <v>525</v>
      </c>
      <c r="G87" t="s">
        <v>556</v>
      </c>
      <c r="H87">
        <v>1607467609.85</v>
      </c>
      <c r="I87">
        <f>BW87*AG87*(BS87-BT87)/(100*BL87*(1000-AG87*BS87))</f>
        <v>0</v>
      </c>
      <c r="J87">
        <f>BW87*AG87*(BR87-BQ87*(1000-AG87*BT87)/(1000-AG87*BS87))/(100*BL87)</f>
        <v>0</v>
      </c>
      <c r="K87">
        <f>BQ87 - IF(AG87&gt;1, J87*BL87*100.0/(AI87*CE87), 0)</f>
        <v>0</v>
      </c>
      <c r="L87">
        <f>((R87-I87/2)*K87-J87)/(R87+I87/2)</f>
        <v>0</v>
      </c>
      <c r="M87">
        <f>L87*(BX87+BY87)/1000.0</f>
        <v>0</v>
      </c>
      <c r="N87">
        <f>(BQ87 - IF(AG87&gt;1, J87*BL87*100.0/(AI87*CE87), 0))*(BX87+BY87)/1000.0</f>
        <v>0</v>
      </c>
      <c r="O87">
        <f>2.0/((1/Q87-1/P87)+SIGN(Q87)*SQRT((1/Q87-1/P87)*(1/Q87-1/P87) + 4*BM87/((BM87+1)*(BM87+1))*(2*1/Q87*1/P87-1/P87*1/P87)))</f>
        <v>0</v>
      </c>
      <c r="P87">
        <f>IF(LEFT(BN87,1)&lt;&gt;"0",IF(LEFT(BN87,1)="1",3.0,BO87),$D$5+$E$5*(CE87*BX87/($K$5*1000))+$F$5*(CE87*BX87/($K$5*1000))*MAX(MIN(BL87,$J$5),$I$5)*MAX(MIN(BL87,$J$5),$I$5)+$G$5*MAX(MIN(BL87,$J$5),$I$5)*(CE87*BX87/($K$5*1000))+$H$5*(CE87*BX87/($K$5*1000))*(CE87*BX87/($K$5*1000)))</f>
        <v>0</v>
      </c>
      <c r="Q87">
        <f>I87*(1000-(1000*0.61365*exp(17.502*U87/(240.97+U87))/(BX87+BY87)+BS87)/2)/(1000*0.61365*exp(17.502*U87/(240.97+U87))/(BX87+BY87)-BS87)</f>
        <v>0</v>
      </c>
      <c r="R87">
        <f>1/((BM87+1)/(O87/1.6)+1/(P87/1.37)) + BM87/((BM87+1)/(O87/1.6) + BM87/(P87/1.37))</f>
        <v>0</v>
      </c>
      <c r="S87">
        <f>(BI87*BK87)</f>
        <v>0</v>
      </c>
      <c r="T87">
        <f>(BZ87+(S87+2*0.95*5.67E-8*(((BZ87+$B$7)+273)^4-(BZ87+273)^4)-44100*I87)/(1.84*29.3*P87+8*0.95*5.67E-8*(BZ87+273)^3))</f>
        <v>0</v>
      </c>
      <c r="U87">
        <f>($C$7*CA87+$D$7*CB87+$E$7*T87)</f>
        <v>0</v>
      </c>
      <c r="V87">
        <f>0.61365*exp(17.502*U87/(240.97+U87))</f>
        <v>0</v>
      </c>
      <c r="W87">
        <f>(X87/Y87*100)</f>
        <v>0</v>
      </c>
      <c r="X87">
        <f>BS87*(BX87+BY87)/1000</f>
        <v>0</v>
      </c>
      <c r="Y87">
        <f>0.61365*exp(17.502*BZ87/(240.97+BZ87))</f>
        <v>0</v>
      </c>
      <c r="Z87">
        <f>(V87-BS87*(BX87+BY87)/1000)</f>
        <v>0</v>
      </c>
      <c r="AA87">
        <f>(-I87*44100)</f>
        <v>0</v>
      </c>
      <c r="AB87">
        <f>2*29.3*P87*0.92*(BZ87-U87)</f>
        <v>0</v>
      </c>
      <c r="AC87">
        <f>2*0.95*5.67E-8*(((BZ87+$B$7)+273)^4-(U87+273)^4)</f>
        <v>0</v>
      </c>
      <c r="AD87">
        <f>S87+AC87+AA87+AB87</f>
        <v>0</v>
      </c>
      <c r="AE87">
        <v>0</v>
      </c>
      <c r="AF87">
        <v>0</v>
      </c>
      <c r="AG87">
        <f>IF(AE87*$H$13&gt;=AI87,1.0,(AI87/(AI87-AE87*$H$13)))</f>
        <v>0</v>
      </c>
      <c r="AH87">
        <f>(AG87-1)*100</f>
        <v>0</v>
      </c>
      <c r="AI87">
        <f>MAX(0,($B$13+$C$13*CE87)/(1+$D$13*CE87)*BX87/(BZ87+273)*$E$13)</f>
        <v>0</v>
      </c>
      <c r="AJ87" t="s">
        <v>288</v>
      </c>
      <c r="AK87">
        <v>715.476923076923</v>
      </c>
      <c r="AL87">
        <v>3262.08</v>
      </c>
      <c r="AM87">
        <f>AL87-AK87</f>
        <v>0</v>
      </c>
      <c r="AN87">
        <f>AM87/AL87</f>
        <v>0</v>
      </c>
      <c r="AO87">
        <v>-0.577747479816223</v>
      </c>
      <c r="AP87" t="s">
        <v>648</v>
      </c>
      <c r="AQ87">
        <v>1042.152</v>
      </c>
      <c r="AR87">
        <v>1258.7</v>
      </c>
      <c r="AS87">
        <f>1-AQ87/AR87</f>
        <v>0</v>
      </c>
      <c r="AT87">
        <v>0.5</v>
      </c>
      <c r="AU87">
        <f>BI87</f>
        <v>0</v>
      </c>
      <c r="AV87">
        <f>J87</f>
        <v>0</v>
      </c>
      <c r="AW87">
        <f>AS87*AT87*AU87</f>
        <v>0</v>
      </c>
      <c r="AX87">
        <f>BC87/AR87</f>
        <v>0</v>
      </c>
      <c r="AY87">
        <f>(AV87-AO87)/AU87</f>
        <v>0</v>
      </c>
      <c r="AZ87">
        <f>(AL87-AR87)/AR87</f>
        <v>0</v>
      </c>
      <c r="BA87" t="s">
        <v>649</v>
      </c>
      <c r="BB87">
        <v>685.47</v>
      </c>
      <c r="BC87">
        <f>AR87-BB87</f>
        <v>0</v>
      </c>
      <c r="BD87">
        <f>(AR87-AQ87)/(AR87-BB87)</f>
        <v>0</v>
      </c>
      <c r="BE87">
        <f>(AL87-AR87)/(AL87-BB87)</f>
        <v>0</v>
      </c>
      <c r="BF87">
        <f>(AR87-AQ87)/(AR87-AK87)</f>
        <v>0</v>
      </c>
      <c r="BG87">
        <f>(AL87-AR87)/(AL87-AK87)</f>
        <v>0</v>
      </c>
      <c r="BH87">
        <f>$B$11*CF87+$C$11*CG87+$F$11*CH87*(1-CK87)</f>
        <v>0</v>
      </c>
      <c r="BI87">
        <f>BH87*BJ87</f>
        <v>0</v>
      </c>
      <c r="BJ87">
        <f>($B$11*$D$9+$C$11*$D$9+$F$11*((CU87+CM87)/MAX(CU87+CM87+CV87, 0.1)*$I$9+CV87/MAX(CU87+CM87+CV87, 0.1)*$J$9))/($B$11+$C$11+$F$11)</f>
        <v>0</v>
      </c>
      <c r="BK87">
        <f>($B$11*$K$9+$C$11*$K$9+$F$11*((CU87+CM87)/MAX(CU87+CM87+CV87, 0.1)*$P$9+CV87/MAX(CU87+CM87+CV87, 0.1)*$Q$9))/($B$11+$C$11+$F$11)</f>
        <v>0</v>
      </c>
      <c r="BL87">
        <v>6</v>
      </c>
      <c r="BM87">
        <v>0.5</v>
      </c>
      <c r="BN87" t="s">
        <v>291</v>
      </c>
      <c r="BO87">
        <v>2</v>
      </c>
      <c r="BP87">
        <v>1607467609.85</v>
      </c>
      <c r="BQ87">
        <v>393.2447</v>
      </c>
      <c r="BR87">
        <v>399.9997</v>
      </c>
      <c r="BS87">
        <v>29.5894233333333</v>
      </c>
      <c r="BT87">
        <v>28.2429</v>
      </c>
      <c r="BU87">
        <v>390.979566666667</v>
      </c>
      <c r="BV87">
        <v>29.23986</v>
      </c>
      <c r="BW87">
        <v>500.008766666667</v>
      </c>
      <c r="BX87">
        <v>101.773033333333</v>
      </c>
      <c r="BY87">
        <v>0.09994796</v>
      </c>
      <c r="BZ87">
        <v>35.7685233333333</v>
      </c>
      <c r="CA87">
        <v>36.06059</v>
      </c>
      <c r="CB87">
        <v>999.9</v>
      </c>
      <c r="CC87">
        <v>0</v>
      </c>
      <c r="CD87">
        <v>0</v>
      </c>
      <c r="CE87">
        <v>10004.286</v>
      </c>
      <c r="CF87">
        <v>0</v>
      </c>
      <c r="CG87">
        <v>603.649033333333</v>
      </c>
      <c r="CH87">
        <v>1400.03266666667</v>
      </c>
      <c r="CI87">
        <v>0.899996133333333</v>
      </c>
      <c r="CJ87">
        <v>0.100003743333333</v>
      </c>
      <c r="CK87">
        <v>0</v>
      </c>
      <c r="CL87">
        <v>1043.818</v>
      </c>
      <c r="CM87">
        <v>4.99938</v>
      </c>
      <c r="CN87">
        <v>14707.34</v>
      </c>
      <c r="CO87">
        <v>11164.5833333333</v>
      </c>
      <c r="CP87">
        <v>46.7038</v>
      </c>
      <c r="CQ87">
        <v>48.3873333333333</v>
      </c>
      <c r="CR87">
        <v>47.2498666666667</v>
      </c>
      <c r="CS87">
        <v>48.7416</v>
      </c>
      <c r="CT87">
        <v>49.0330666666666</v>
      </c>
      <c r="CU87">
        <v>1255.52433333333</v>
      </c>
      <c r="CV87">
        <v>139.509</v>
      </c>
      <c r="CW87">
        <v>0</v>
      </c>
      <c r="CX87">
        <v>223.599999904633</v>
      </c>
      <c r="CY87">
        <v>0</v>
      </c>
      <c r="CZ87">
        <v>1042.152</v>
      </c>
      <c r="DA87">
        <v>-247.371538820241</v>
      </c>
      <c r="DB87">
        <v>-3400.96923601436</v>
      </c>
      <c r="DC87">
        <v>14684.116</v>
      </c>
      <c r="DD87">
        <v>15</v>
      </c>
      <c r="DE87">
        <v>1607467447.6</v>
      </c>
      <c r="DF87" t="s">
        <v>650</v>
      </c>
      <c r="DG87">
        <v>1607467439.1</v>
      </c>
      <c r="DH87">
        <v>1607467447.6</v>
      </c>
      <c r="DI87">
        <v>30</v>
      </c>
      <c r="DJ87">
        <v>-0.151</v>
      </c>
      <c r="DK87">
        <v>-0.058</v>
      </c>
      <c r="DL87">
        <v>2.265</v>
      </c>
      <c r="DM87">
        <v>0.35</v>
      </c>
      <c r="DN87">
        <v>400</v>
      </c>
      <c r="DO87">
        <v>29</v>
      </c>
      <c r="DP87">
        <v>0.12</v>
      </c>
      <c r="DQ87">
        <v>0.04</v>
      </c>
      <c r="DR87">
        <v>5.20980008816483</v>
      </c>
      <c r="DS87">
        <v>-1.4729762523912</v>
      </c>
      <c r="DT87">
        <v>0.112142432090649</v>
      </c>
      <c r="DU87">
        <v>0</v>
      </c>
      <c r="DV87">
        <v>-6.78022580645161</v>
      </c>
      <c r="DW87">
        <v>1.82578403225806</v>
      </c>
      <c r="DX87">
        <v>0.139342183149952</v>
      </c>
      <c r="DY87">
        <v>0</v>
      </c>
      <c r="DZ87">
        <v>1.34700774193548</v>
      </c>
      <c r="EA87">
        <v>-0.0399348387096783</v>
      </c>
      <c r="EB87">
        <v>0.0037999963579587</v>
      </c>
      <c r="EC87">
        <v>1</v>
      </c>
      <c r="ED87">
        <v>1</v>
      </c>
      <c r="EE87">
        <v>3</v>
      </c>
      <c r="EF87" t="s">
        <v>331</v>
      </c>
      <c r="EG87">
        <v>100</v>
      </c>
      <c r="EH87">
        <v>100</v>
      </c>
      <c r="EI87">
        <v>2.265</v>
      </c>
      <c r="EJ87">
        <v>0.3496</v>
      </c>
      <c r="EK87">
        <v>2.26509523809517</v>
      </c>
      <c r="EL87">
        <v>0</v>
      </c>
      <c r="EM87">
        <v>0</v>
      </c>
      <c r="EN87">
        <v>0</v>
      </c>
      <c r="EO87">
        <v>0.34957</v>
      </c>
      <c r="EP87">
        <v>0</v>
      </c>
      <c r="EQ87">
        <v>0</v>
      </c>
      <c r="ER87">
        <v>0</v>
      </c>
      <c r="ES87">
        <v>-1</v>
      </c>
      <c r="ET87">
        <v>-1</v>
      </c>
      <c r="EU87">
        <v>-1</v>
      </c>
      <c r="EV87">
        <v>-1</v>
      </c>
      <c r="EW87">
        <v>3</v>
      </c>
      <c r="EX87">
        <v>2.8</v>
      </c>
      <c r="EY87">
        <v>2</v>
      </c>
      <c r="EZ87">
        <v>488.183</v>
      </c>
      <c r="FA87">
        <v>542.188</v>
      </c>
      <c r="FB87">
        <v>34.5525</v>
      </c>
      <c r="FC87">
        <v>31.6056</v>
      </c>
      <c r="FD87">
        <v>30</v>
      </c>
      <c r="FE87">
        <v>31.2456</v>
      </c>
      <c r="FF87">
        <v>31.2643</v>
      </c>
      <c r="FG87">
        <v>21.0086</v>
      </c>
      <c r="FH87">
        <v>0</v>
      </c>
      <c r="FI87">
        <v>100</v>
      </c>
      <c r="FJ87">
        <v>-999.9</v>
      </c>
      <c r="FK87">
        <v>400</v>
      </c>
      <c r="FL87">
        <v>31.3429</v>
      </c>
      <c r="FM87">
        <v>101.389</v>
      </c>
      <c r="FN87">
        <v>100.645</v>
      </c>
    </row>
    <row r="88" spans="1:170">
      <c r="A88">
        <v>72</v>
      </c>
      <c r="B88">
        <v>1607467768.6</v>
      </c>
      <c r="C88">
        <v>14324.5</v>
      </c>
      <c r="D88" t="s">
        <v>651</v>
      </c>
      <c r="E88" t="s">
        <v>652</v>
      </c>
      <c r="F88" t="s">
        <v>525</v>
      </c>
      <c r="G88" t="s">
        <v>556</v>
      </c>
      <c r="H88">
        <v>1607467760.6</v>
      </c>
      <c r="I88">
        <f>BW88*AG88*(BS88-BT88)/(100*BL88*(1000-AG88*BS88))</f>
        <v>0</v>
      </c>
      <c r="J88">
        <f>BW88*AG88*(BR88-BQ88*(1000-AG88*BT88)/(1000-AG88*BS88))/(100*BL88)</f>
        <v>0</v>
      </c>
      <c r="K88">
        <f>BQ88 - IF(AG88&gt;1, J88*BL88*100.0/(AI88*CE88), 0)</f>
        <v>0</v>
      </c>
      <c r="L88">
        <f>((R88-I88/2)*K88-J88)/(R88+I88/2)</f>
        <v>0</v>
      </c>
      <c r="M88">
        <f>L88*(BX88+BY88)/1000.0</f>
        <v>0</v>
      </c>
      <c r="N88">
        <f>(BQ88 - IF(AG88&gt;1, J88*BL88*100.0/(AI88*CE88), 0))*(BX88+BY88)/1000.0</f>
        <v>0</v>
      </c>
      <c r="O88">
        <f>2.0/((1/Q88-1/P88)+SIGN(Q88)*SQRT((1/Q88-1/P88)*(1/Q88-1/P88) + 4*BM88/((BM88+1)*(BM88+1))*(2*1/Q88*1/P88-1/P88*1/P88)))</f>
        <v>0</v>
      </c>
      <c r="P88">
        <f>IF(LEFT(BN88,1)&lt;&gt;"0",IF(LEFT(BN88,1)="1",3.0,BO88),$D$5+$E$5*(CE88*BX88/($K$5*1000))+$F$5*(CE88*BX88/($K$5*1000))*MAX(MIN(BL88,$J$5),$I$5)*MAX(MIN(BL88,$J$5),$I$5)+$G$5*MAX(MIN(BL88,$J$5),$I$5)*(CE88*BX88/($K$5*1000))+$H$5*(CE88*BX88/($K$5*1000))*(CE88*BX88/($K$5*1000)))</f>
        <v>0</v>
      </c>
      <c r="Q88">
        <f>I88*(1000-(1000*0.61365*exp(17.502*U88/(240.97+U88))/(BX88+BY88)+BS88)/2)/(1000*0.61365*exp(17.502*U88/(240.97+U88))/(BX88+BY88)-BS88)</f>
        <v>0</v>
      </c>
      <c r="R88">
        <f>1/((BM88+1)/(O88/1.6)+1/(P88/1.37)) + BM88/((BM88+1)/(O88/1.6) + BM88/(P88/1.37))</f>
        <v>0</v>
      </c>
      <c r="S88">
        <f>(BI88*BK88)</f>
        <v>0</v>
      </c>
      <c r="T88">
        <f>(BZ88+(S88+2*0.95*5.67E-8*(((BZ88+$B$7)+273)^4-(BZ88+273)^4)-44100*I88)/(1.84*29.3*P88+8*0.95*5.67E-8*(BZ88+273)^3))</f>
        <v>0</v>
      </c>
      <c r="U88">
        <f>($C$7*CA88+$D$7*CB88+$E$7*T88)</f>
        <v>0</v>
      </c>
      <c r="V88">
        <f>0.61365*exp(17.502*U88/(240.97+U88))</f>
        <v>0</v>
      </c>
      <c r="W88">
        <f>(X88/Y88*100)</f>
        <v>0</v>
      </c>
      <c r="X88">
        <f>BS88*(BX88+BY88)/1000</f>
        <v>0</v>
      </c>
      <c r="Y88">
        <f>0.61365*exp(17.502*BZ88/(240.97+BZ88))</f>
        <v>0</v>
      </c>
      <c r="Z88">
        <f>(V88-BS88*(BX88+BY88)/1000)</f>
        <v>0</v>
      </c>
      <c r="AA88">
        <f>(-I88*44100)</f>
        <v>0</v>
      </c>
      <c r="AB88">
        <f>2*29.3*P88*0.92*(BZ88-U88)</f>
        <v>0</v>
      </c>
      <c r="AC88">
        <f>2*0.95*5.67E-8*(((BZ88+$B$7)+273)^4-(U88+273)^4)</f>
        <v>0</v>
      </c>
      <c r="AD88">
        <f>S88+AC88+AA88+AB88</f>
        <v>0</v>
      </c>
      <c r="AE88">
        <v>2</v>
      </c>
      <c r="AF88">
        <v>0</v>
      </c>
      <c r="AG88">
        <f>IF(AE88*$H$13&gt;=AI88,1.0,(AI88/(AI88-AE88*$H$13)))</f>
        <v>0</v>
      </c>
      <c r="AH88">
        <f>(AG88-1)*100</f>
        <v>0</v>
      </c>
      <c r="AI88">
        <f>MAX(0,($B$13+$C$13*CE88)/(1+$D$13*CE88)*BX88/(BZ88+273)*$E$13)</f>
        <v>0</v>
      </c>
      <c r="AJ88" t="s">
        <v>288</v>
      </c>
      <c r="AK88">
        <v>715.476923076923</v>
      </c>
      <c r="AL88">
        <v>3262.08</v>
      </c>
      <c r="AM88">
        <f>AL88-AK88</f>
        <v>0</v>
      </c>
      <c r="AN88">
        <f>AM88/AL88</f>
        <v>0</v>
      </c>
      <c r="AO88">
        <v>-0.577747479816223</v>
      </c>
      <c r="AP88" t="s">
        <v>653</v>
      </c>
      <c r="AQ88">
        <v>797.10564</v>
      </c>
      <c r="AR88">
        <v>962.85</v>
      </c>
      <c r="AS88">
        <f>1-AQ88/AR88</f>
        <v>0</v>
      </c>
      <c r="AT88">
        <v>0.5</v>
      </c>
      <c r="AU88">
        <f>BI88</f>
        <v>0</v>
      </c>
      <c r="AV88">
        <f>J88</f>
        <v>0</v>
      </c>
      <c r="AW88">
        <f>AS88*AT88*AU88</f>
        <v>0</v>
      </c>
      <c r="AX88">
        <f>BC88/AR88</f>
        <v>0</v>
      </c>
      <c r="AY88">
        <f>(AV88-AO88)/AU88</f>
        <v>0</v>
      </c>
      <c r="AZ88">
        <f>(AL88-AR88)/AR88</f>
        <v>0</v>
      </c>
      <c r="BA88" t="s">
        <v>654</v>
      </c>
      <c r="BB88">
        <v>584.21</v>
      </c>
      <c r="BC88">
        <f>AR88-BB88</f>
        <v>0</v>
      </c>
      <c r="BD88">
        <f>(AR88-AQ88)/(AR88-BB88)</f>
        <v>0</v>
      </c>
      <c r="BE88">
        <f>(AL88-AR88)/(AL88-BB88)</f>
        <v>0</v>
      </c>
      <c r="BF88">
        <f>(AR88-AQ88)/(AR88-AK88)</f>
        <v>0</v>
      </c>
      <c r="BG88">
        <f>(AL88-AR88)/(AL88-AK88)</f>
        <v>0</v>
      </c>
      <c r="BH88">
        <f>$B$11*CF88+$C$11*CG88+$F$11*CH88*(1-CK88)</f>
        <v>0</v>
      </c>
      <c r="BI88">
        <f>BH88*BJ88</f>
        <v>0</v>
      </c>
      <c r="BJ88">
        <f>($B$11*$D$9+$C$11*$D$9+$F$11*((CU88+CM88)/MAX(CU88+CM88+CV88, 0.1)*$I$9+CV88/MAX(CU88+CM88+CV88, 0.1)*$J$9))/($B$11+$C$11+$F$11)</f>
        <v>0</v>
      </c>
      <c r="BK88">
        <f>($B$11*$K$9+$C$11*$K$9+$F$11*((CU88+CM88)/MAX(CU88+CM88+CV88, 0.1)*$P$9+CV88/MAX(CU88+CM88+CV88, 0.1)*$Q$9))/($B$11+$C$11+$F$11)</f>
        <v>0</v>
      </c>
      <c r="BL88">
        <v>6</v>
      </c>
      <c r="BM88">
        <v>0.5</v>
      </c>
      <c r="BN88" t="s">
        <v>291</v>
      </c>
      <c r="BO88">
        <v>2</v>
      </c>
      <c r="BP88">
        <v>1607467760.6</v>
      </c>
      <c r="BQ88">
        <v>394.139903225806</v>
      </c>
      <c r="BR88">
        <v>399.980225806452</v>
      </c>
      <c r="BS88">
        <v>28.9080193548387</v>
      </c>
      <c r="BT88">
        <v>27.7777225806452</v>
      </c>
      <c r="BU88">
        <v>391.874838709677</v>
      </c>
      <c r="BV88">
        <v>28.5584483870968</v>
      </c>
      <c r="BW88">
        <v>500.015903225806</v>
      </c>
      <c r="BX88">
        <v>101.765548387097</v>
      </c>
      <c r="BY88">
        <v>0.100056080645161</v>
      </c>
      <c r="BZ88">
        <v>35.7659967741936</v>
      </c>
      <c r="CA88">
        <v>36.2847903225806</v>
      </c>
      <c r="CB88">
        <v>999.9</v>
      </c>
      <c r="CC88">
        <v>0</v>
      </c>
      <c r="CD88">
        <v>0</v>
      </c>
      <c r="CE88">
        <v>9987.23516129032</v>
      </c>
      <c r="CF88">
        <v>0</v>
      </c>
      <c r="CG88">
        <v>363.781032258065</v>
      </c>
      <c r="CH88">
        <v>1400.00193548387</v>
      </c>
      <c r="CI88">
        <v>0.899998838709678</v>
      </c>
      <c r="CJ88">
        <v>0.100001161290323</v>
      </c>
      <c r="CK88">
        <v>0</v>
      </c>
      <c r="CL88">
        <v>798.135258064516</v>
      </c>
      <c r="CM88">
        <v>4.99938</v>
      </c>
      <c r="CN88">
        <v>11308.935483871</v>
      </c>
      <c r="CO88">
        <v>11164.3483870968</v>
      </c>
      <c r="CP88">
        <v>47.415</v>
      </c>
      <c r="CQ88">
        <v>49.1629677419355</v>
      </c>
      <c r="CR88">
        <v>47.9939032258065</v>
      </c>
      <c r="CS88">
        <v>49.3485806451613</v>
      </c>
      <c r="CT88">
        <v>49.657</v>
      </c>
      <c r="CU88">
        <v>1255.50032258064</v>
      </c>
      <c r="CV88">
        <v>139.504193548387</v>
      </c>
      <c r="CW88">
        <v>0</v>
      </c>
      <c r="CX88">
        <v>150.299999952316</v>
      </c>
      <c r="CY88">
        <v>0</v>
      </c>
      <c r="CZ88">
        <v>797.10564</v>
      </c>
      <c r="DA88">
        <v>-72.5163078233209</v>
      </c>
      <c r="DB88">
        <v>-985.15384768812</v>
      </c>
      <c r="DC88">
        <v>11294.408</v>
      </c>
      <c r="DD88">
        <v>15</v>
      </c>
      <c r="DE88">
        <v>1607467447.6</v>
      </c>
      <c r="DF88" t="s">
        <v>650</v>
      </c>
      <c r="DG88">
        <v>1607467439.1</v>
      </c>
      <c r="DH88">
        <v>1607467447.6</v>
      </c>
      <c r="DI88">
        <v>30</v>
      </c>
      <c r="DJ88">
        <v>-0.151</v>
      </c>
      <c r="DK88">
        <v>-0.058</v>
      </c>
      <c r="DL88">
        <v>2.265</v>
      </c>
      <c r="DM88">
        <v>0.35</v>
      </c>
      <c r="DN88">
        <v>400</v>
      </c>
      <c r="DO88">
        <v>29</v>
      </c>
      <c r="DP88">
        <v>0.12</v>
      </c>
      <c r="DQ88">
        <v>0.04</v>
      </c>
      <c r="DR88">
        <v>4.49929934971248</v>
      </c>
      <c r="DS88">
        <v>-0.628580947932256</v>
      </c>
      <c r="DT88">
        <v>0.0525832531538737</v>
      </c>
      <c r="DU88">
        <v>0</v>
      </c>
      <c r="DV88">
        <v>-5.84901612903226</v>
      </c>
      <c r="DW88">
        <v>0.790508225806462</v>
      </c>
      <c r="DX88">
        <v>0.0658355174598723</v>
      </c>
      <c r="DY88">
        <v>0</v>
      </c>
      <c r="DZ88">
        <v>1.13074870967742</v>
      </c>
      <c r="EA88">
        <v>-0.0613848387096782</v>
      </c>
      <c r="EB88">
        <v>0.00485374065387384</v>
      </c>
      <c r="EC88">
        <v>1</v>
      </c>
      <c r="ED88">
        <v>1</v>
      </c>
      <c r="EE88">
        <v>3</v>
      </c>
      <c r="EF88" t="s">
        <v>331</v>
      </c>
      <c r="EG88">
        <v>100</v>
      </c>
      <c r="EH88">
        <v>100</v>
      </c>
      <c r="EI88">
        <v>2.265</v>
      </c>
      <c r="EJ88">
        <v>0.3496</v>
      </c>
      <c r="EK88">
        <v>2.26509523809517</v>
      </c>
      <c r="EL88">
        <v>0</v>
      </c>
      <c r="EM88">
        <v>0</v>
      </c>
      <c r="EN88">
        <v>0</v>
      </c>
      <c r="EO88">
        <v>0.34957</v>
      </c>
      <c r="EP88">
        <v>0</v>
      </c>
      <c r="EQ88">
        <v>0</v>
      </c>
      <c r="ER88">
        <v>0</v>
      </c>
      <c r="ES88">
        <v>-1</v>
      </c>
      <c r="ET88">
        <v>-1</v>
      </c>
      <c r="EU88">
        <v>-1</v>
      </c>
      <c r="EV88">
        <v>-1</v>
      </c>
      <c r="EW88">
        <v>5.5</v>
      </c>
      <c r="EX88">
        <v>5.3</v>
      </c>
      <c r="EY88">
        <v>2</v>
      </c>
      <c r="EZ88">
        <v>479.787</v>
      </c>
      <c r="FA88">
        <v>541.337</v>
      </c>
      <c r="FB88">
        <v>34.4876</v>
      </c>
      <c r="FC88">
        <v>31.5601</v>
      </c>
      <c r="FD88">
        <v>30.0001</v>
      </c>
      <c r="FE88">
        <v>31.1937</v>
      </c>
      <c r="FF88">
        <v>31.213</v>
      </c>
      <c r="FG88">
        <v>21.0122</v>
      </c>
      <c r="FH88">
        <v>0</v>
      </c>
      <c r="FI88">
        <v>100</v>
      </c>
      <c r="FJ88">
        <v>-999.9</v>
      </c>
      <c r="FK88">
        <v>400</v>
      </c>
      <c r="FL88">
        <v>29.5</v>
      </c>
      <c r="FM88">
        <v>101.39</v>
      </c>
      <c r="FN88">
        <v>100.647</v>
      </c>
    </row>
    <row r="89" spans="1:170">
      <c r="A89">
        <v>73</v>
      </c>
      <c r="B89">
        <v>1607467976.6</v>
      </c>
      <c r="C89">
        <v>14532.5</v>
      </c>
      <c r="D89" t="s">
        <v>655</v>
      </c>
      <c r="E89" t="s">
        <v>656</v>
      </c>
      <c r="F89" t="s">
        <v>434</v>
      </c>
      <c r="G89" t="s">
        <v>472</v>
      </c>
      <c r="H89">
        <v>1607467968.6</v>
      </c>
      <c r="I89">
        <f>BW89*AG89*(BS89-BT89)/(100*BL89*(1000-AG89*BS89))</f>
        <v>0</v>
      </c>
      <c r="J89">
        <f>BW89*AG89*(BR89-BQ89*(1000-AG89*BT89)/(1000-AG89*BS89))/(100*BL89)</f>
        <v>0</v>
      </c>
      <c r="K89">
        <f>BQ89 - IF(AG89&gt;1, J89*BL89*100.0/(AI89*CE89), 0)</f>
        <v>0</v>
      </c>
      <c r="L89">
        <f>((R89-I89/2)*K89-J89)/(R89+I89/2)</f>
        <v>0</v>
      </c>
      <c r="M89">
        <f>L89*(BX89+BY89)/1000.0</f>
        <v>0</v>
      </c>
      <c r="N89">
        <f>(BQ89 - IF(AG89&gt;1, J89*BL89*100.0/(AI89*CE89), 0))*(BX89+BY89)/1000.0</f>
        <v>0</v>
      </c>
      <c r="O89">
        <f>2.0/((1/Q89-1/P89)+SIGN(Q89)*SQRT((1/Q89-1/P89)*(1/Q89-1/P89) + 4*BM89/((BM89+1)*(BM89+1))*(2*1/Q89*1/P89-1/P89*1/P89)))</f>
        <v>0</v>
      </c>
      <c r="P89">
        <f>IF(LEFT(BN89,1)&lt;&gt;"0",IF(LEFT(BN89,1)="1",3.0,BO89),$D$5+$E$5*(CE89*BX89/($K$5*1000))+$F$5*(CE89*BX89/($K$5*1000))*MAX(MIN(BL89,$J$5),$I$5)*MAX(MIN(BL89,$J$5),$I$5)+$G$5*MAX(MIN(BL89,$J$5),$I$5)*(CE89*BX89/($K$5*1000))+$H$5*(CE89*BX89/($K$5*1000))*(CE89*BX89/($K$5*1000)))</f>
        <v>0</v>
      </c>
      <c r="Q89">
        <f>I89*(1000-(1000*0.61365*exp(17.502*U89/(240.97+U89))/(BX89+BY89)+BS89)/2)/(1000*0.61365*exp(17.502*U89/(240.97+U89))/(BX89+BY89)-BS89)</f>
        <v>0</v>
      </c>
      <c r="R89">
        <f>1/((BM89+1)/(O89/1.6)+1/(P89/1.37)) + BM89/((BM89+1)/(O89/1.6) + BM89/(P89/1.37))</f>
        <v>0</v>
      </c>
      <c r="S89">
        <f>(BI89*BK89)</f>
        <v>0</v>
      </c>
      <c r="T89">
        <f>(BZ89+(S89+2*0.95*5.67E-8*(((BZ89+$B$7)+273)^4-(BZ89+273)^4)-44100*I89)/(1.84*29.3*P89+8*0.95*5.67E-8*(BZ89+273)^3))</f>
        <v>0</v>
      </c>
      <c r="U89">
        <f>($C$7*CA89+$D$7*CB89+$E$7*T89)</f>
        <v>0</v>
      </c>
      <c r="V89">
        <f>0.61365*exp(17.502*U89/(240.97+U89))</f>
        <v>0</v>
      </c>
      <c r="W89">
        <f>(X89/Y89*100)</f>
        <v>0</v>
      </c>
      <c r="X89">
        <f>BS89*(BX89+BY89)/1000</f>
        <v>0</v>
      </c>
      <c r="Y89">
        <f>0.61365*exp(17.502*BZ89/(240.97+BZ89))</f>
        <v>0</v>
      </c>
      <c r="Z89">
        <f>(V89-BS89*(BX89+BY89)/1000)</f>
        <v>0</v>
      </c>
      <c r="AA89">
        <f>(-I89*44100)</f>
        <v>0</v>
      </c>
      <c r="AB89">
        <f>2*29.3*P89*0.92*(BZ89-U89)</f>
        <v>0</v>
      </c>
      <c r="AC89">
        <f>2*0.95*5.67E-8*(((BZ89+$B$7)+273)^4-(U89+273)^4)</f>
        <v>0</v>
      </c>
      <c r="AD89">
        <f>S89+AC89+AA89+AB89</f>
        <v>0</v>
      </c>
      <c r="AE89">
        <v>19</v>
      </c>
      <c r="AF89">
        <v>4</v>
      </c>
      <c r="AG89">
        <f>IF(AE89*$H$13&gt;=AI89,1.0,(AI89/(AI89-AE89*$H$13)))</f>
        <v>0</v>
      </c>
      <c r="AH89">
        <f>(AG89-1)*100</f>
        <v>0</v>
      </c>
      <c r="AI89">
        <f>MAX(0,($B$13+$C$13*CE89)/(1+$D$13*CE89)*BX89/(BZ89+273)*$E$13)</f>
        <v>0</v>
      </c>
      <c r="AJ89" t="s">
        <v>288</v>
      </c>
      <c r="AK89">
        <v>715.476923076923</v>
      </c>
      <c r="AL89">
        <v>3262.08</v>
      </c>
      <c r="AM89">
        <f>AL89-AK89</f>
        <v>0</v>
      </c>
      <c r="AN89">
        <f>AM89/AL89</f>
        <v>0</v>
      </c>
      <c r="AO89">
        <v>-0.577747479816223</v>
      </c>
      <c r="AP89" t="s">
        <v>657</v>
      </c>
      <c r="AQ89">
        <v>780.7078</v>
      </c>
      <c r="AR89">
        <v>951.35</v>
      </c>
      <c r="AS89">
        <f>1-AQ89/AR89</f>
        <v>0</v>
      </c>
      <c r="AT89">
        <v>0.5</v>
      </c>
      <c r="AU89">
        <f>BI89</f>
        <v>0</v>
      </c>
      <c r="AV89">
        <f>J89</f>
        <v>0</v>
      </c>
      <c r="AW89">
        <f>AS89*AT89*AU89</f>
        <v>0</v>
      </c>
      <c r="AX89">
        <f>BC89/AR89</f>
        <v>0</v>
      </c>
      <c r="AY89">
        <f>(AV89-AO89)/AU89</f>
        <v>0</v>
      </c>
      <c r="AZ89">
        <f>(AL89-AR89)/AR89</f>
        <v>0</v>
      </c>
      <c r="BA89" t="s">
        <v>658</v>
      </c>
      <c r="BB89">
        <v>635.9</v>
      </c>
      <c r="BC89">
        <f>AR89-BB89</f>
        <v>0</v>
      </c>
      <c r="BD89">
        <f>(AR89-AQ89)/(AR89-BB89)</f>
        <v>0</v>
      </c>
      <c r="BE89">
        <f>(AL89-AR89)/(AL89-BB89)</f>
        <v>0</v>
      </c>
      <c r="BF89">
        <f>(AR89-AQ89)/(AR89-AK89)</f>
        <v>0</v>
      </c>
      <c r="BG89">
        <f>(AL89-AR89)/(AL89-AK89)</f>
        <v>0</v>
      </c>
      <c r="BH89">
        <f>$B$11*CF89+$C$11*CG89+$F$11*CH89*(1-CK89)</f>
        <v>0</v>
      </c>
      <c r="BI89">
        <f>BH89*BJ89</f>
        <v>0</v>
      </c>
      <c r="BJ89">
        <f>($B$11*$D$9+$C$11*$D$9+$F$11*((CU89+CM89)/MAX(CU89+CM89+CV89, 0.1)*$I$9+CV89/MAX(CU89+CM89+CV89, 0.1)*$J$9))/($B$11+$C$11+$F$11)</f>
        <v>0</v>
      </c>
      <c r="BK89">
        <f>($B$11*$K$9+$C$11*$K$9+$F$11*((CU89+CM89)/MAX(CU89+CM89+CV89, 0.1)*$P$9+CV89/MAX(CU89+CM89+CV89, 0.1)*$Q$9))/($B$11+$C$11+$F$11)</f>
        <v>0</v>
      </c>
      <c r="BL89">
        <v>6</v>
      </c>
      <c r="BM89">
        <v>0.5</v>
      </c>
      <c r="BN89" t="s">
        <v>291</v>
      </c>
      <c r="BO89">
        <v>2</v>
      </c>
      <c r="BP89">
        <v>1607467968.6</v>
      </c>
      <c r="BQ89">
        <v>392.162193548387</v>
      </c>
      <c r="BR89">
        <v>399.979129032258</v>
      </c>
      <c r="BS89">
        <v>29.2438258064516</v>
      </c>
      <c r="BT89">
        <v>27.8225290322581</v>
      </c>
      <c r="BU89">
        <v>389.991419354839</v>
      </c>
      <c r="BV89">
        <v>28.941264516129</v>
      </c>
      <c r="BW89">
        <v>500.003129032258</v>
      </c>
      <c r="BX89">
        <v>101.761451612903</v>
      </c>
      <c r="BY89">
        <v>0.100026051612903</v>
      </c>
      <c r="BZ89">
        <v>35.6790612903226</v>
      </c>
      <c r="CA89">
        <v>35.9259516129032</v>
      </c>
      <c r="CB89">
        <v>999.9</v>
      </c>
      <c r="CC89">
        <v>0</v>
      </c>
      <c r="CD89">
        <v>0</v>
      </c>
      <c r="CE89">
        <v>9992.72032258065</v>
      </c>
      <c r="CF89">
        <v>0</v>
      </c>
      <c r="CG89">
        <v>401.645580645161</v>
      </c>
      <c r="CH89">
        <v>1400.01290322581</v>
      </c>
      <c r="CI89">
        <v>0.90000435483871</v>
      </c>
      <c r="CJ89">
        <v>0.0999957580645161</v>
      </c>
      <c r="CK89">
        <v>0</v>
      </c>
      <c r="CL89">
        <v>782.856290322581</v>
      </c>
      <c r="CM89">
        <v>4.99938</v>
      </c>
      <c r="CN89">
        <v>11121.1129032258</v>
      </c>
      <c r="CO89">
        <v>11164.4387096774</v>
      </c>
      <c r="CP89">
        <v>48.004</v>
      </c>
      <c r="CQ89">
        <v>49.6951290322581</v>
      </c>
      <c r="CR89">
        <v>48.651</v>
      </c>
      <c r="CS89">
        <v>49.881</v>
      </c>
      <c r="CT89">
        <v>50.2337419354839</v>
      </c>
      <c r="CU89">
        <v>1255.51677419355</v>
      </c>
      <c r="CV89">
        <v>139.496774193548</v>
      </c>
      <c r="CW89">
        <v>0</v>
      </c>
      <c r="CX89">
        <v>207.299999952316</v>
      </c>
      <c r="CY89">
        <v>0</v>
      </c>
      <c r="CZ89">
        <v>780.7078</v>
      </c>
      <c r="DA89">
        <v>-146.603307913889</v>
      </c>
      <c r="DB89">
        <v>-2007.31538766751</v>
      </c>
      <c r="DC89">
        <v>11091.556</v>
      </c>
      <c r="DD89">
        <v>15</v>
      </c>
      <c r="DE89">
        <v>1607467833.1</v>
      </c>
      <c r="DF89" t="s">
        <v>659</v>
      </c>
      <c r="DG89">
        <v>1607467822.6</v>
      </c>
      <c r="DH89">
        <v>1607467833.1</v>
      </c>
      <c r="DI89">
        <v>31</v>
      </c>
      <c r="DJ89">
        <v>-0.094</v>
      </c>
      <c r="DK89">
        <v>-0.047</v>
      </c>
      <c r="DL89">
        <v>2.171</v>
      </c>
      <c r="DM89">
        <v>0.303</v>
      </c>
      <c r="DN89">
        <v>400</v>
      </c>
      <c r="DO89">
        <v>28</v>
      </c>
      <c r="DP89">
        <v>0.16</v>
      </c>
      <c r="DQ89">
        <v>0.02</v>
      </c>
      <c r="DR89">
        <v>6.06721938347459</v>
      </c>
      <c r="DS89">
        <v>-1.91102048848089</v>
      </c>
      <c r="DT89">
        <v>0.143149536477045</v>
      </c>
      <c r="DU89">
        <v>0</v>
      </c>
      <c r="DV89">
        <v>-7.83580677419355</v>
      </c>
      <c r="DW89">
        <v>2.35324500000001</v>
      </c>
      <c r="DX89">
        <v>0.176067755751587</v>
      </c>
      <c r="DY89">
        <v>0</v>
      </c>
      <c r="DZ89">
        <v>1.42354096774194</v>
      </c>
      <c r="EA89">
        <v>-0.258906774193547</v>
      </c>
      <c r="EB89">
        <v>0.0193476118981194</v>
      </c>
      <c r="EC89">
        <v>0</v>
      </c>
      <c r="ED89">
        <v>0</v>
      </c>
      <c r="EE89">
        <v>3</v>
      </c>
      <c r="EF89" t="s">
        <v>305</v>
      </c>
      <c r="EG89">
        <v>100</v>
      </c>
      <c r="EH89">
        <v>100</v>
      </c>
      <c r="EI89">
        <v>2.171</v>
      </c>
      <c r="EJ89">
        <v>0.3026</v>
      </c>
      <c r="EK89">
        <v>2.17075000000006</v>
      </c>
      <c r="EL89">
        <v>0</v>
      </c>
      <c r="EM89">
        <v>0</v>
      </c>
      <c r="EN89">
        <v>0</v>
      </c>
      <c r="EO89">
        <v>0.302571428571429</v>
      </c>
      <c r="EP89">
        <v>0</v>
      </c>
      <c r="EQ89">
        <v>0</v>
      </c>
      <c r="ER89">
        <v>0</v>
      </c>
      <c r="ES89">
        <v>-1</v>
      </c>
      <c r="ET89">
        <v>-1</v>
      </c>
      <c r="EU89">
        <v>-1</v>
      </c>
      <c r="EV89">
        <v>-1</v>
      </c>
      <c r="EW89">
        <v>2.6</v>
      </c>
      <c r="EX89">
        <v>2.4</v>
      </c>
      <c r="EY89">
        <v>2</v>
      </c>
      <c r="EZ89">
        <v>461.109</v>
      </c>
      <c r="FA89">
        <v>541.674</v>
      </c>
      <c r="FB89">
        <v>34.4368</v>
      </c>
      <c r="FC89">
        <v>31.4206</v>
      </c>
      <c r="FD89">
        <v>29.9997</v>
      </c>
      <c r="FE89">
        <v>31.0555</v>
      </c>
      <c r="FF89">
        <v>31.0714</v>
      </c>
      <c r="FG89">
        <v>21.015</v>
      </c>
      <c r="FH89">
        <v>0</v>
      </c>
      <c r="FI89">
        <v>100</v>
      </c>
      <c r="FJ89">
        <v>-999.9</v>
      </c>
      <c r="FK89">
        <v>400</v>
      </c>
      <c r="FL89">
        <v>28.882</v>
      </c>
      <c r="FM89">
        <v>101.427</v>
      </c>
      <c r="FN89">
        <v>100.678</v>
      </c>
    </row>
    <row r="90" spans="1:170">
      <c r="A90">
        <v>74</v>
      </c>
      <c r="B90">
        <v>1607468173.6</v>
      </c>
      <c r="C90">
        <v>14729.5</v>
      </c>
      <c r="D90" t="s">
        <v>660</v>
      </c>
      <c r="E90" t="s">
        <v>661</v>
      </c>
      <c r="F90" t="s">
        <v>434</v>
      </c>
      <c r="G90" t="s">
        <v>472</v>
      </c>
      <c r="H90">
        <v>1607468165.85</v>
      </c>
      <c r="I90">
        <f>BW90*AG90*(BS90-BT90)/(100*BL90*(1000-AG90*BS90))</f>
        <v>0</v>
      </c>
      <c r="J90">
        <f>BW90*AG90*(BR90-BQ90*(1000-AG90*BT90)/(1000-AG90*BS90))/(100*BL90)</f>
        <v>0</v>
      </c>
      <c r="K90">
        <f>BQ90 - IF(AG90&gt;1, J90*BL90*100.0/(AI90*CE90), 0)</f>
        <v>0</v>
      </c>
      <c r="L90">
        <f>((R90-I90/2)*K90-J90)/(R90+I90/2)</f>
        <v>0</v>
      </c>
      <c r="M90">
        <f>L90*(BX90+BY90)/1000.0</f>
        <v>0</v>
      </c>
      <c r="N90">
        <f>(BQ90 - IF(AG90&gt;1, J90*BL90*100.0/(AI90*CE90), 0))*(BX90+BY90)/1000.0</f>
        <v>0</v>
      </c>
      <c r="O90">
        <f>2.0/((1/Q90-1/P90)+SIGN(Q90)*SQRT((1/Q90-1/P90)*(1/Q90-1/P90) + 4*BM90/((BM90+1)*(BM90+1))*(2*1/Q90*1/P90-1/P90*1/P90)))</f>
        <v>0</v>
      </c>
      <c r="P90">
        <f>IF(LEFT(BN90,1)&lt;&gt;"0",IF(LEFT(BN90,1)="1",3.0,BO90),$D$5+$E$5*(CE90*BX90/($K$5*1000))+$F$5*(CE90*BX90/($K$5*1000))*MAX(MIN(BL90,$J$5),$I$5)*MAX(MIN(BL90,$J$5),$I$5)+$G$5*MAX(MIN(BL90,$J$5),$I$5)*(CE90*BX90/($K$5*1000))+$H$5*(CE90*BX90/($K$5*1000))*(CE90*BX90/($K$5*1000)))</f>
        <v>0</v>
      </c>
      <c r="Q90">
        <f>I90*(1000-(1000*0.61365*exp(17.502*U90/(240.97+U90))/(BX90+BY90)+BS90)/2)/(1000*0.61365*exp(17.502*U90/(240.97+U90))/(BX90+BY90)-BS90)</f>
        <v>0</v>
      </c>
      <c r="R90">
        <f>1/((BM90+1)/(O90/1.6)+1/(P90/1.37)) + BM90/((BM90+1)/(O90/1.6) + BM90/(P90/1.37))</f>
        <v>0</v>
      </c>
      <c r="S90">
        <f>(BI90*BK90)</f>
        <v>0</v>
      </c>
      <c r="T90">
        <f>(BZ90+(S90+2*0.95*5.67E-8*(((BZ90+$B$7)+273)^4-(BZ90+273)^4)-44100*I90)/(1.84*29.3*P90+8*0.95*5.67E-8*(BZ90+273)^3))</f>
        <v>0</v>
      </c>
      <c r="U90">
        <f>($C$7*CA90+$D$7*CB90+$E$7*T90)</f>
        <v>0</v>
      </c>
      <c r="V90">
        <f>0.61365*exp(17.502*U90/(240.97+U90))</f>
        <v>0</v>
      </c>
      <c r="W90">
        <f>(X90/Y90*100)</f>
        <v>0</v>
      </c>
      <c r="X90">
        <f>BS90*(BX90+BY90)/1000</f>
        <v>0</v>
      </c>
      <c r="Y90">
        <f>0.61365*exp(17.502*BZ90/(240.97+BZ90))</f>
        <v>0</v>
      </c>
      <c r="Z90">
        <f>(V90-BS90*(BX90+BY90)/1000)</f>
        <v>0</v>
      </c>
      <c r="AA90">
        <f>(-I90*44100)</f>
        <v>0</v>
      </c>
      <c r="AB90">
        <f>2*29.3*P90*0.92*(BZ90-U90)</f>
        <v>0</v>
      </c>
      <c r="AC90">
        <f>2*0.95*5.67E-8*(((BZ90+$B$7)+273)^4-(U90+273)^4)</f>
        <v>0</v>
      </c>
      <c r="AD90">
        <f>S90+AC90+AA90+AB90</f>
        <v>0</v>
      </c>
      <c r="AE90">
        <v>0</v>
      </c>
      <c r="AF90">
        <v>0</v>
      </c>
      <c r="AG90">
        <f>IF(AE90*$H$13&gt;=AI90,1.0,(AI90/(AI90-AE90*$H$13)))</f>
        <v>0</v>
      </c>
      <c r="AH90">
        <f>(AG90-1)*100</f>
        <v>0</v>
      </c>
      <c r="AI90">
        <f>MAX(0,($B$13+$C$13*CE90)/(1+$D$13*CE90)*BX90/(BZ90+273)*$E$13)</f>
        <v>0</v>
      </c>
      <c r="AJ90" t="s">
        <v>288</v>
      </c>
      <c r="AK90">
        <v>715.476923076923</v>
      </c>
      <c r="AL90">
        <v>3262.08</v>
      </c>
      <c r="AM90">
        <f>AL90-AK90</f>
        <v>0</v>
      </c>
      <c r="AN90">
        <f>AM90/AL90</f>
        <v>0</v>
      </c>
      <c r="AO90">
        <v>-0.577747479816223</v>
      </c>
      <c r="AP90" t="s">
        <v>662</v>
      </c>
      <c r="AQ90">
        <v>721.728423076923</v>
      </c>
      <c r="AR90">
        <v>991.01</v>
      </c>
      <c r="AS90">
        <f>1-AQ90/AR90</f>
        <v>0</v>
      </c>
      <c r="AT90">
        <v>0.5</v>
      </c>
      <c r="AU90">
        <f>BI90</f>
        <v>0</v>
      </c>
      <c r="AV90">
        <f>J90</f>
        <v>0</v>
      </c>
      <c r="AW90">
        <f>AS90*AT90*AU90</f>
        <v>0</v>
      </c>
      <c r="AX90">
        <f>BC90/AR90</f>
        <v>0</v>
      </c>
      <c r="AY90">
        <f>(AV90-AO90)/AU90</f>
        <v>0</v>
      </c>
      <c r="AZ90">
        <f>(AL90-AR90)/AR90</f>
        <v>0</v>
      </c>
      <c r="BA90" t="s">
        <v>663</v>
      </c>
      <c r="BB90">
        <v>86</v>
      </c>
      <c r="BC90">
        <f>AR90-BB90</f>
        <v>0</v>
      </c>
      <c r="BD90">
        <f>(AR90-AQ90)/(AR90-BB90)</f>
        <v>0</v>
      </c>
      <c r="BE90">
        <f>(AL90-AR90)/(AL90-BB90)</f>
        <v>0</v>
      </c>
      <c r="BF90">
        <f>(AR90-AQ90)/(AR90-AK90)</f>
        <v>0</v>
      </c>
      <c r="BG90">
        <f>(AL90-AR90)/(AL90-AK90)</f>
        <v>0</v>
      </c>
      <c r="BH90">
        <f>$B$11*CF90+$C$11*CG90+$F$11*CH90*(1-CK90)</f>
        <v>0</v>
      </c>
      <c r="BI90">
        <f>BH90*BJ90</f>
        <v>0</v>
      </c>
      <c r="BJ90">
        <f>($B$11*$D$9+$C$11*$D$9+$F$11*((CU90+CM90)/MAX(CU90+CM90+CV90, 0.1)*$I$9+CV90/MAX(CU90+CM90+CV90, 0.1)*$J$9))/($B$11+$C$11+$F$11)</f>
        <v>0</v>
      </c>
      <c r="BK90">
        <f>($B$11*$K$9+$C$11*$K$9+$F$11*((CU90+CM90)/MAX(CU90+CM90+CV90, 0.1)*$P$9+CV90/MAX(CU90+CM90+CV90, 0.1)*$Q$9))/($B$11+$C$11+$F$11)</f>
        <v>0</v>
      </c>
      <c r="BL90">
        <v>6</v>
      </c>
      <c r="BM90">
        <v>0.5</v>
      </c>
      <c r="BN90" t="s">
        <v>291</v>
      </c>
      <c r="BO90">
        <v>2</v>
      </c>
      <c r="BP90">
        <v>1607468165.85</v>
      </c>
      <c r="BQ90">
        <v>392.6417</v>
      </c>
      <c r="BR90">
        <v>399.997566666667</v>
      </c>
      <c r="BS90">
        <v>29.65497</v>
      </c>
      <c r="BT90">
        <v>28.1656</v>
      </c>
      <c r="BU90">
        <v>390.471066666667</v>
      </c>
      <c r="BV90">
        <v>29.3523966666667</v>
      </c>
      <c r="BW90">
        <v>500.018</v>
      </c>
      <c r="BX90">
        <v>101.7629</v>
      </c>
      <c r="BY90">
        <v>0.100085013333333</v>
      </c>
      <c r="BZ90">
        <v>35.9724666666667</v>
      </c>
      <c r="CA90">
        <v>36.30576</v>
      </c>
      <c r="CB90">
        <v>999.9</v>
      </c>
      <c r="CC90">
        <v>0</v>
      </c>
      <c r="CD90">
        <v>0</v>
      </c>
      <c r="CE90">
        <v>9983.604</v>
      </c>
      <c r="CF90">
        <v>0</v>
      </c>
      <c r="CG90">
        <v>220.098866666667</v>
      </c>
      <c r="CH90">
        <v>1399.978</v>
      </c>
      <c r="CI90">
        <v>0.9000074</v>
      </c>
      <c r="CJ90">
        <v>0.0999925166666667</v>
      </c>
      <c r="CK90">
        <v>0</v>
      </c>
      <c r="CL90">
        <v>722.157466666666</v>
      </c>
      <c r="CM90">
        <v>4.99938</v>
      </c>
      <c r="CN90">
        <v>10201.1633333333</v>
      </c>
      <c r="CO90">
        <v>11164.18</v>
      </c>
      <c r="CP90">
        <v>48.5124</v>
      </c>
      <c r="CQ90">
        <v>50.1828666666666</v>
      </c>
      <c r="CR90">
        <v>49.1996</v>
      </c>
      <c r="CS90">
        <v>50.375</v>
      </c>
      <c r="CT90">
        <v>50.7122</v>
      </c>
      <c r="CU90">
        <v>1255.49133333333</v>
      </c>
      <c r="CV90">
        <v>139.486666666667</v>
      </c>
      <c r="CW90">
        <v>0</v>
      </c>
      <c r="CX90">
        <v>196.599999904633</v>
      </c>
      <c r="CY90">
        <v>0</v>
      </c>
      <c r="CZ90">
        <v>721.728423076923</v>
      </c>
      <c r="DA90">
        <v>-56.3635896710043</v>
      </c>
      <c r="DB90">
        <v>-776.23247757594</v>
      </c>
      <c r="DC90">
        <v>10194.5153846154</v>
      </c>
      <c r="DD90">
        <v>15</v>
      </c>
      <c r="DE90">
        <v>1607467833.1</v>
      </c>
      <c r="DF90" t="s">
        <v>659</v>
      </c>
      <c r="DG90">
        <v>1607467822.6</v>
      </c>
      <c r="DH90">
        <v>1607467833.1</v>
      </c>
      <c r="DI90">
        <v>31</v>
      </c>
      <c r="DJ90">
        <v>-0.094</v>
      </c>
      <c r="DK90">
        <v>-0.047</v>
      </c>
      <c r="DL90">
        <v>2.171</v>
      </c>
      <c r="DM90">
        <v>0.303</v>
      </c>
      <c r="DN90">
        <v>400</v>
      </c>
      <c r="DO90">
        <v>28</v>
      </c>
      <c r="DP90">
        <v>0.16</v>
      </c>
      <c r="DQ90">
        <v>0.02</v>
      </c>
      <c r="DR90">
        <v>5.672305778983</v>
      </c>
      <c r="DS90">
        <v>-2.83541949968554</v>
      </c>
      <c r="DT90">
        <v>0.205761476703812</v>
      </c>
      <c r="DU90">
        <v>0</v>
      </c>
      <c r="DV90">
        <v>-7.4001264516129</v>
      </c>
      <c r="DW90">
        <v>3.65615758064516</v>
      </c>
      <c r="DX90">
        <v>0.273962024382099</v>
      </c>
      <c r="DY90">
        <v>0</v>
      </c>
      <c r="DZ90">
        <v>1.49849741935484</v>
      </c>
      <c r="EA90">
        <v>-0.738144677419356</v>
      </c>
      <c r="EB90">
        <v>0.0550526374492128</v>
      </c>
      <c r="EC90">
        <v>0</v>
      </c>
      <c r="ED90">
        <v>0</v>
      </c>
      <c r="EE90">
        <v>3</v>
      </c>
      <c r="EF90" t="s">
        <v>305</v>
      </c>
      <c r="EG90">
        <v>100</v>
      </c>
      <c r="EH90">
        <v>100</v>
      </c>
      <c r="EI90">
        <v>2.171</v>
      </c>
      <c r="EJ90">
        <v>0.3025</v>
      </c>
      <c r="EK90">
        <v>2.17075000000006</v>
      </c>
      <c r="EL90">
        <v>0</v>
      </c>
      <c r="EM90">
        <v>0</v>
      </c>
      <c r="EN90">
        <v>0</v>
      </c>
      <c r="EO90">
        <v>0.302571428571429</v>
      </c>
      <c r="EP90">
        <v>0</v>
      </c>
      <c r="EQ90">
        <v>0</v>
      </c>
      <c r="ER90">
        <v>0</v>
      </c>
      <c r="ES90">
        <v>-1</v>
      </c>
      <c r="ET90">
        <v>-1</v>
      </c>
      <c r="EU90">
        <v>-1</v>
      </c>
      <c r="EV90">
        <v>-1</v>
      </c>
      <c r="EW90">
        <v>5.8</v>
      </c>
      <c r="EX90">
        <v>5.7</v>
      </c>
      <c r="EY90">
        <v>2</v>
      </c>
      <c r="EZ90">
        <v>483.913</v>
      </c>
      <c r="FA90">
        <v>541.54</v>
      </c>
      <c r="FB90">
        <v>34.6086</v>
      </c>
      <c r="FC90">
        <v>31.2971</v>
      </c>
      <c r="FD90">
        <v>29.9999</v>
      </c>
      <c r="FE90">
        <v>30.9209</v>
      </c>
      <c r="FF90">
        <v>30.9433</v>
      </c>
      <c r="FG90">
        <v>21.0166</v>
      </c>
      <c r="FH90">
        <v>0</v>
      </c>
      <c r="FI90">
        <v>100</v>
      </c>
      <c r="FJ90">
        <v>-999.9</v>
      </c>
      <c r="FK90">
        <v>400</v>
      </c>
      <c r="FL90">
        <v>29.2033</v>
      </c>
      <c r="FM90">
        <v>101.447</v>
      </c>
      <c r="FN90">
        <v>100.697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24</v>
      </c>
    </row>
    <row r="16" spans="1:2">
      <c r="A16" t="s">
        <v>442</v>
      </c>
      <c r="B16" t="s">
        <v>443</v>
      </c>
    </row>
    <row r="17" spans="1:2">
      <c r="A17" t="s">
        <v>444</v>
      </c>
      <c r="B17" t="s">
        <v>443</v>
      </c>
    </row>
    <row r="18" spans="1:2">
      <c r="A18" t="s">
        <v>493</v>
      </c>
      <c r="B18" t="s">
        <v>494</v>
      </c>
    </row>
    <row r="19" spans="1:2">
      <c r="A19" t="s">
        <v>495</v>
      </c>
      <c r="B19" t="s">
        <v>496</v>
      </c>
    </row>
    <row r="20" spans="1:2">
      <c r="A20" t="s">
        <v>497</v>
      </c>
      <c r="B20" t="s">
        <v>496</v>
      </c>
    </row>
    <row r="21" spans="1:2">
      <c r="A21" t="s">
        <v>619</v>
      </c>
      <c r="B21" t="s">
        <v>496</v>
      </c>
    </row>
    <row r="22" spans="1:2">
      <c r="A22" t="s">
        <v>620</v>
      </c>
      <c r="B22" t="s">
        <v>496</v>
      </c>
    </row>
    <row r="23" spans="1:2">
      <c r="A23" t="s">
        <v>621</v>
      </c>
      <c r="B23" t="s">
        <v>496</v>
      </c>
    </row>
    <row r="24" spans="1:2">
      <c r="A24" t="s">
        <v>622</v>
      </c>
      <c r="B24" t="s">
        <v>623</v>
      </c>
    </row>
    <row r="25" spans="1:2">
      <c r="A25" t="s">
        <v>624</v>
      </c>
      <c r="B25" t="s">
        <v>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2020-12-08T14:56:36Z</dcterms:created>
  <dcterms:modified xsi:type="dcterms:W3CDTF">2020-12-08T14:56:36Z</dcterms:modified>
</cp:coreProperties>
</file>