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B8C3ADDF-73D3-41AB-8F25-5D96DD1CBB3F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68" i="1" l="1"/>
  <c r="BN68" i="1"/>
  <c r="BL68" i="1"/>
  <c r="BM68" i="1" s="1"/>
  <c r="BI68" i="1"/>
  <c r="BH68" i="1"/>
  <c r="BG68" i="1"/>
  <c r="BF68" i="1"/>
  <c r="BJ68" i="1" s="1"/>
  <c r="BK68" i="1" s="1"/>
  <c r="BE68" i="1"/>
  <c r="BB68" i="1"/>
  <c r="AZ68" i="1"/>
  <c r="AU68" i="1"/>
  <c r="AO68" i="1"/>
  <c r="AN68" i="1"/>
  <c r="AI68" i="1"/>
  <c r="AG68" i="1" s="1"/>
  <c r="Y68" i="1"/>
  <c r="W68" i="1" s="1"/>
  <c r="X68" i="1"/>
  <c r="P68" i="1"/>
  <c r="BO67" i="1"/>
  <c r="BN67" i="1"/>
  <c r="BL67" i="1"/>
  <c r="BM67" i="1" s="1"/>
  <c r="BI67" i="1"/>
  <c r="BH67" i="1"/>
  <c r="BG67" i="1"/>
  <c r="BF67" i="1"/>
  <c r="BJ67" i="1" s="1"/>
  <c r="BK67" i="1" s="1"/>
  <c r="BE67" i="1"/>
  <c r="AZ67" i="1" s="1"/>
  <c r="BB67" i="1"/>
  <c r="AU67" i="1"/>
  <c r="AN67" i="1"/>
  <c r="AO67" i="1" s="1"/>
  <c r="AI67" i="1"/>
  <c r="AG67" i="1" s="1"/>
  <c r="Y67" i="1"/>
  <c r="W67" i="1" s="1"/>
  <c r="X67" i="1"/>
  <c r="P67" i="1"/>
  <c r="BO66" i="1"/>
  <c r="BN66" i="1"/>
  <c r="BM66" i="1"/>
  <c r="AW66" i="1" s="1"/>
  <c r="BL66" i="1"/>
  <c r="BI66" i="1"/>
  <c r="BH66" i="1"/>
  <c r="BG66" i="1"/>
  <c r="BF66" i="1"/>
  <c r="BJ66" i="1" s="1"/>
  <c r="BK66" i="1" s="1"/>
  <c r="BE66" i="1"/>
  <c r="AZ66" i="1" s="1"/>
  <c r="BB66" i="1"/>
  <c r="AY66" i="1"/>
  <c r="AU66" i="1"/>
  <c r="AO66" i="1"/>
  <c r="AN66" i="1"/>
  <c r="AI66" i="1"/>
  <c r="AG66" i="1"/>
  <c r="Y66" i="1"/>
  <c r="X66" i="1"/>
  <c r="W66" i="1"/>
  <c r="S66" i="1"/>
  <c r="P66" i="1"/>
  <c r="BO65" i="1"/>
  <c r="BN65" i="1"/>
  <c r="BM65" i="1" s="1"/>
  <c r="BL65" i="1"/>
  <c r="BI65" i="1"/>
  <c r="BH65" i="1"/>
  <c r="BG65" i="1"/>
  <c r="BF65" i="1"/>
  <c r="BJ65" i="1" s="1"/>
  <c r="BK65" i="1" s="1"/>
  <c r="BE65" i="1"/>
  <c r="AZ65" i="1" s="1"/>
  <c r="BB65" i="1"/>
  <c r="AU65" i="1"/>
  <c r="AO65" i="1"/>
  <c r="AN65" i="1"/>
  <c r="AI65" i="1"/>
  <c r="AG65" i="1" s="1"/>
  <c r="Y65" i="1"/>
  <c r="X65" i="1"/>
  <c r="W65" i="1" s="1"/>
  <c r="P65" i="1"/>
  <c r="BO64" i="1"/>
  <c r="S64" i="1" s="1"/>
  <c r="BN64" i="1"/>
  <c r="BM64" i="1"/>
  <c r="BL64" i="1"/>
  <c r="BK64" i="1"/>
  <c r="BJ64" i="1"/>
  <c r="BI64" i="1"/>
  <c r="BH64" i="1"/>
  <c r="BG64" i="1"/>
  <c r="BF64" i="1"/>
  <c r="BE64" i="1"/>
  <c r="BB64" i="1"/>
  <c r="AZ64" i="1"/>
  <c r="AW64" i="1"/>
  <c r="AU64" i="1"/>
  <c r="AY64" i="1" s="1"/>
  <c r="AO64" i="1"/>
  <c r="AN64" i="1"/>
  <c r="AI64" i="1"/>
  <c r="AG64" i="1" s="1"/>
  <c r="Y64" i="1"/>
  <c r="X64" i="1"/>
  <c r="W64" i="1" s="1"/>
  <c r="P64" i="1"/>
  <c r="I64" i="1"/>
  <c r="AA64" i="1" s="1"/>
  <c r="BO63" i="1"/>
  <c r="BN63" i="1"/>
  <c r="BL63" i="1"/>
  <c r="BM63" i="1" s="1"/>
  <c r="BJ63" i="1"/>
  <c r="BK63" i="1" s="1"/>
  <c r="BI63" i="1"/>
  <c r="BH63" i="1"/>
  <c r="BG63" i="1"/>
  <c r="BF63" i="1"/>
  <c r="BE63" i="1"/>
  <c r="AZ63" i="1" s="1"/>
  <c r="BB63" i="1"/>
  <c r="AU63" i="1"/>
  <c r="AN63" i="1"/>
  <c r="AO63" i="1" s="1"/>
  <c r="AI63" i="1"/>
  <c r="AG63" i="1" s="1"/>
  <c r="Y63" i="1"/>
  <c r="X63" i="1"/>
  <c r="W63" i="1" s="1"/>
  <c r="P63" i="1"/>
  <c r="BO62" i="1"/>
  <c r="BN62" i="1"/>
  <c r="BM62" i="1"/>
  <c r="AW62" i="1" s="1"/>
  <c r="AY62" i="1" s="1"/>
  <c r="BL62" i="1"/>
  <c r="BJ62" i="1"/>
  <c r="BK62" i="1" s="1"/>
  <c r="BI62" i="1"/>
  <c r="BH62" i="1"/>
  <c r="BG62" i="1"/>
  <c r="BF62" i="1"/>
  <c r="BE62" i="1"/>
  <c r="AZ62" i="1" s="1"/>
  <c r="BB62" i="1"/>
  <c r="AU62" i="1"/>
  <c r="AO62" i="1"/>
  <c r="AN62" i="1"/>
  <c r="AI62" i="1"/>
  <c r="AG62" i="1"/>
  <c r="I62" i="1" s="1"/>
  <c r="AA62" i="1"/>
  <c r="Y62" i="1"/>
  <c r="X62" i="1"/>
  <c r="W62" i="1"/>
  <c r="S62" i="1"/>
  <c r="P62" i="1"/>
  <c r="K62" i="1"/>
  <c r="J62" i="1"/>
  <c r="AX62" i="1" s="1"/>
  <c r="BO61" i="1"/>
  <c r="BN61" i="1"/>
  <c r="BL61" i="1"/>
  <c r="BM61" i="1" s="1"/>
  <c r="BJ61" i="1"/>
  <c r="BK61" i="1" s="1"/>
  <c r="BI61" i="1"/>
  <c r="BH61" i="1"/>
  <c r="BG61" i="1"/>
  <c r="BF61" i="1"/>
  <c r="BE61" i="1"/>
  <c r="BB61" i="1"/>
  <c r="AZ61" i="1"/>
  <c r="AU61" i="1"/>
  <c r="AN61" i="1"/>
  <c r="AO61" i="1" s="1"/>
  <c r="AI61" i="1"/>
  <c r="AG61" i="1"/>
  <c r="Y61" i="1"/>
  <c r="X61" i="1"/>
  <c r="W61" i="1"/>
  <c r="P61" i="1"/>
  <c r="BO60" i="1"/>
  <c r="BN60" i="1"/>
  <c r="BL60" i="1"/>
  <c r="BM60" i="1" s="1"/>
  <c r="S60" i="1" s="1"/>
  <c r="BI60" i="1"/>
  <c r="BH60" i="1"/>
  <c r="BG60" i="1"/>
  <c r="BF60" i="1"/>
  <c r="BJ60" i="1" s="1"/>
  <c r="BK60" i="1" s="1"/>
  <c r="BE60" i="1"/>
  <c r="BB60" i="1"/>
  <c r="AZ60" i="1"/>
  <c r="AW60" i="1"/>
  <c r="AU60" i="1"/>
  <c r="AN60" i="1"/>
  <c r="AO60" i="1" s="1"/>
  <c r="AI60" i="1"/>
  <c r="AG60" i="1" s="1"/>
  <c r="Y60" i="1"/>
  <c r="W60" i="1" s="1"/>
  <c r="X60" i="1"/>
  <c r="P60" i="1"/>
  <c r="BO59" i="1"/>
  <c r="BN59" i="1"/>
  <c r="BL59" i="1"/>
  <c r="BM59" i="1" s="1"/>
  <c r="BK59" i="1"/>
  <c r="BI59" i="1"/>
  <c r="BH59" i="1"/>
  <c r="BG59" i="1"/>
  <c r="BF59" i="1"/>
  <c r="BJ59" i="1" s="1"/>
  <c r="BE59" i="1"/>
  <c r="BB59" i="1"/>
  <c r="AZ59" i="1"/>
  <c r="AX59" i="1"/>
  <c r="AU59" i="1"/>
  <c r="AN59" i="1"/>
  <c r="AO59" i="1" s="1"/>
  <c r="AI59" i="1"/>
  <c r="AG59" i="1" s="1"/>
  <c r="N59" i="1" s="1"/>
  <c r="Y59" i="1"/>
  <c r="W59" i="1" s="1"/>
  <c r="X59" i="1"/>
  <c r="P59" i="1"/>
  <c r="J59" i="1"/>
  <c r="I59" i="1"/>
  <c r="AA59" i="1" s="1"/>
  <c r="BO58" i="1"/>
  <c r="BN58" i="1"/>
  <c r="BM58" i="1"/>
  <c r="AW58" i="1" s="1"/>
  <c r="BL58" i="1"/>
  <c r="BI58" i="1"/>
  <c r="BH58" i="1"/>
  <c r="BG58" i="1"/>
  <c r="BF58" i="1"/>
  <c r="BJ58" i="1" s="1"/>
  <c r="BK58" i="1" s="1"/>
  <c r="BE58" i="1"/>
  <c r="AZ58" i="1" s="1"/>
  <c r="BB58" i="1"/>
  <c r="AY58" i="1"/>
  <c r="AU58" i="1"/>
  <c r="AO58" i="1"/>
  <c r="AN58" i="1"/>
  <c r="AI58" i="1"/>
  <c r="AG58" i="1"/>
  <c r="Y58" i="1"/>
  <c r="X58" i="1"/>
  <c r="W58" i="1"/>
  <c r="S58" i="1"/>
  <c r="P58" i="1"/>
  <c r="BO57" i="1"/>
  <c r="BN57" i="1"/>
  <c r="BM57" i="1"/>
  <c r="AW57" i="1" s="1"/>
  <c r="BL57" i="1"/>
  <c r="BJ57" i="1"/>
  <c r="BK57" i="1" s="1"/>
  <c r="BI57" i="1"/>
  <c r="BH57" i="1"/>
  <c r="BG57" i="1"/>
  <c r="BF57" i="1"/>
  <c r="BE57" i="1"/>
  <c r="BB57" i="1"/>
  <c r="AZ57" i="1"/>
  <c r="AU57" i="1"/>
  <c r="AO57" i="1"/>
  <c r="AN57" i="1"/>
  <c r="AI57" i="1"/>
  <c r="AG57" i="1" s="1"/>
  <c r="AH57" i="1"/>
  <c r="Y57" i="1"/>
  <c r="X57" i="1"/>
  <c r="W57" i="1" s="1"/>
  <c r="P57" i="1"/>
  <c r="K57" i="1"/>
  <c r="BO56" i="1"/>
  <c r="S56" i="1" s="1"/>
  <c r="BN56" i="1"/>
  <c r="BM56" i="1"/>
  <c r="BL56" i="1"/>
  <c r="BJ56" i="1"/>
  <c r="BK56" i="1" s="1"/>
  <c r="BI56" i="1"/>
  <c r="BH56" i="1"/>
  <c r="BG56" i="1"/>
  <c r="BF56" i="1"/>
  <c r="BE56" i="1"/>
  <c r="BB56" i="1"/>
  <c r="AZ56" i="1"/>
  <c r="AW56" i="1"/>
  <c r="AU56" i="1"/>
  <c r="AY56" i="1" s="1"/>
  <c r="AO56" i="1"/>
  <c r="AN56" i="1"/>
  <c r="AI56" i="1"/>
  <c r="AG56" i="1" s="1"/>
  <c r="AH56" i="1"/>
  <c r="Y56" i="1"/>
  <c r="X56" i="1"/>
  <c r="P56" i="1"/>
  <c r="N56" i="1"/>
  <c r="BO55" i="1"/>
  <c r="BN55" i="1"/>
  <c r="BL55" i="1"/>
  <c r="BM55" i="1" s="1"/>
  <c r="BJ55" i="1"/>
  <c r="BK55" i="1" s="1"/>
  <c r="BI55" i="1"/>
  <c r="BH55" i="1"/>
  <c r="BG55" i="1"/>
  <c r="BF55" i="1"/>
  <c r="BE55" i="1"/>
  <c r="AZ55" i="1" s="1"/>
  <c r="BB55" i="1"/>
  <c r="AU55" i="1"/>
  <c r="AO55" i="1"/>
  <c r="AN55" i="1"/>
  <c r="AI55" i="1"/>
  <c r="AG55" i="1" s="1"/>
  <c r="Y55" i="1"/>
  <c r="X55" i="1"/>
  <c r="W55" i="1" s="1"/>
  <c r="P55" i="1"/>
  <c r="N55" i="1"/>
  <c r="K55" i="1"/>
  <c r="BO54" i="1"/>
  <c r="BN54" i="1"/>
  <c r="BL54" i="1"/>
  <c r="BM54" i="1" s="1"/>
  <c r="AW54" i="1" s="1"/>
  <c r="AY54" i="1" s="1"/>
  <c r="BJ54" i="1"/>
  <c r="BK54" i="1" s="1"/>
  <c r="BI54" i="1"/>
  <c r="BH54" i="1"/>
  <c r="BG54" i="1"/>
  <c r="BF54" i="1"/>
  <c r="BE54" i="1"/>
  <c r="BB54" i="1"/>
  <c r="AZ54" i="1"/>
  <c r="AU54" i="1"/>
  <c r="AN54" i="1"/>
  <c r="AO54" i="1" s="1"/>
  <c r="AI54" i="1"/>
  <c r="AG54" i="1"/>
  <c r="Y54" i="1"/>
  <c r="X54" i="1"/>
  <c r="W54" i="1" s="1"/>
  <c r="S54" i="1"/>
  <c r="P54" i="1"/>
  <c r="BO53" i="1"/>
  <c r="BN53" i="1"/>
  <c r="BL53" i="1"/>
  <c r="BJ53" i="1"/>
  <c r="BK53" i="1" s="1"/>
  <c r="BI53" i="1"/>
  <c r="BH53" i="1"/>
  <c r="BG53" i="1"/>
  <c r="BF53" i="1"/>
  <c r="BE53" i="1"/>
  <c r="BB53" i="1"/>
  <c r="AZ53" i="1"/>
  <c r="AU53" i="1"/>
  <c r="AN53" i="1"/>
  <c r="AO53" i="1" s="1"/>
  <c r="AI53" i="1"/>
  <c r="AG53" i="1"/>
  <c r="Y53" i="1"/>
  <c r="X53" i="1"/>
  <c r="W53" i="1" s="1"/>
  <c r="P53" i="1"/>
  <c r="BO52" i="1"/>
  <c r="BN52" i="1"/>
  <c r="BL52" i="1"/>
  <c r="BK52" i="1"/>
  <c r="BI52" i="1"/>
  <c r="BH52" i="1"/>
  <c r="BG52" i="1"/>
  <c r="BF52" i="1"/>
  <c r="BJ52" i="1" s="1"/>
  <c r="BE52" i="1"/>
  <c r="BB52" i="1"/>
  <c r="AZ52" i="1"/>
  <c r="AU52" i="1"/>
  <c r="AN52" i="1"/>
  <c r="AO52" i="1" s="1"/>
  <c r="AI52" i="1"/>
  <c r="AG52" i="1"/>
  <c r="Y52" i="1"/>
  <c r="X52" i="1"/>
  <c r="W52" i="1"/>
  <c r="P52" i="1"/>
  <c r="BO51" i="1"/>
  <c r="BN51" i="1"/>
  <c r="BL51" i="1"/>
  <c r="BM51" i="1" s="1"/>
  <c r="BI51" i="1"/>
  <c r="BH51" i="1"/>
  <c r="BG51" i="1"/>
  <c r="BF51" i="1"/>
  <c r="BJ51" i="1" s="1"/>
  <c r="BK51" i="1" s="1"/>
  <c r="BE51" i="1"/>
  <c r="AZ51" i="1" s="1"/>
  <c r="BB51" i="1"/>
  <c r="AU51" i="1"/>
  <c r="AN51" i="1"/>
  <c r="AO51" i="1" s="1"/>
  <c r="AI51" i="1"/>
  <c r="AG51" i="1" s="1"/>
  <c r="Y51" i="1"/>
  <c r="X51" i="1"/>
  <c r="W51" i="1"/>
  <c r="P51" i="1"/>
  <c r="J51" i="1"/>
  <c r="AX51" i="1" s="1"/>
  <c r="BO50" i="1"/>
  <c r="BN50" i="1"/>
  <c r="BM50" i="1" s="1"/>
  <c r="BL50" i="1"/>
  <c r="BI50" i="1"/>
  <c r="BH50" i="1"/>
  <c r="BG50" i="1"/>
  <c r="BF50" i="1"/>
  <c r="BJ50" i="1" s="1"/>
  <c r="BK50" i="1" s="1"/>
  <c r="BE50" i="1"/>
  <c r="AZ50" i="1" s="1"/>
  <c r="BB50" i="1"/>
  <c r="AU50" i="1"/>
  <c r="AO50" i="1"/>
  <c r="AN50" i="1"/>
  <c r="AI50" i="1"/>
  <c r="AG50" i="1" s="1"/>
  <c r="Y50" i="1"/>
  <c r="W50" i="1" s="1"/>
  <c r="X50" i="1"/>
  <c r="P50" i="1"/>
  <c r="BO49" i="1"/>
  <c r="BN49" i="1"/>
  <c r="BM49" i="1"/>
  <c r="AW49" i="1" s="1"/>
  <c r="BL49" i="1"/>
  <c r="BJ49" i="1"/>
  <c r="BK49" i="1" s="1"/>
  <c r="BI49" i="1"/>
  <c r="BH49" i="1"/>
  <c r="BG49" i="1"/>
  <c r="BF49" i="1"/>
  <c r="BE49" i="1"/>
  <c r="BB49" i="1"/>
  <c r="AZ49" i="1"/>
  <c r="AX49" i="1"/>
  <c r="BA49" i="1" s="1"/>
  <c r="AU49" i="1"/>
  <c r="AO49" i="1"/>
  <c r="AN49" i="1"/>
  <c r="AI49" i="1"/>
  <c r="AG49" i="1" s="1"/>
  <c r="J49" i="1" s="1"/>
  <c r="AH49" i="1"/>
  <c r="Y49" i="1"/>
  <c r="X49" i="1"/>
  <c r="W49" i="1" s="1"/>
  <c r="S49" i="1"/>
  <c r="P49" i="1"/>
  <c r="N49" i="1"/>
  <c r="BO48" i="1"/>
  <c r="BN48" i="1"/>
  <c r="BM48" i="1"/>
  <c r="AW48" i="1" s="1"/>
  <c r="BL48" i="1"/>
  <c r="BK48" i="1"/>
  <c r="BJ48" i="1"/>
  <c r="BI48" i="1"/>
  <c r="BH48" i="1"/>
  <c r="BG48" i="1"/>
  <c r="BF48" i="1"/>
  <c r="BE48" i="1"/>
  <c r="AZ48" i="1" s="1"/>
  <c r="BB48" i="1"/>
  <c r="BA48" i="1"/>
  <c r="AU48" i="1"/>
  <c r="AO48" i="1"/>
  <c r="AN48" i="1"/>
  <c r="AI48" i="1"/>
  <c r="AG48" i="1" s="1"/>
  <c r="J48" i="1" s="1"/>
  <c r="AX48" i="1" s="1"/>
  <c r="AH48" i="1"/>
  <c r="Y48" i="1"/>
  <c r="X48" i="1"/>
  <c r="W48" i="1" s="1"/>
  <c r="S48" i="1"/>
  <c r="P48" i="1"/>
  <c r="K48" i="1"/>
  <c r="BO47" i="1"/>
  <c r="BN47" i="1"/>
  <c r="BL47" i="1"/>
  <c r="BM47" i="1" s="1"/>
  <c r="BJ47" i="1"/>
  <c r="BK47" i="1" s="1"/>
  <c r="BI47" i="1"/>
  <c r="BH47" i="1"/>
  <c r="BG47" i="1"/>
  <c r="BF47" i="1"/>
  <c r="BE47" i="1"/>
  <c r="AZ47" i="1" s="1"/>
  <c r="BB47" i="1"/>
  <c r="AU47" i="1"/>
  <c r="AN47" i="1"/>
  <c r="AO47" i="1" s="1"/>
  <c r="AI47" i="1"/>
  <c r="AG47" i="1" s="1"/>
  <c r="Y47" i="1"/>
  <c r="X47" i="1"/>
  <c r="W47" i="1" s="1"/>
  <c r="P47" i="1"/>
  <c r="J47" i="1"/>
  <c r="AX47" i="1" s="1"/>
  <c r="BO46" i="1"/>
  <c r="BN46" i="1"/>
  <c r="BL46" i="1"/>
  <c r="BM46" i="1" s="1"/>
  <c r="AW46" i="1" s="1"/>
  <c r="BJ46" i="1"/>
  <c r="BK46" i="1" s="1"/>
  <c r="BI46" i="1"/>
  <c r="BH46" i="1"/>
  <c r="BG46" i="1"/>
  <c r="BF46" i="1"/>
  <c r="BE46" i="1"/>
  <c r="BB46" i="1"/>
  <c r="AZ46" i="1"/>
  <c r="AY46" i="1"/>
  <c r="AU46" i="1"/>
  <c r="AO46" i="1"/>
  <c r="AN46" i="1"/>
  <c r="AI46" i="1"/>
  <c r="AG46" i="1"/>
  <c r="Y46" i="1"/>
  <c r="X46" i="1"/>
  <c r="W46" i="1"/>
  <c r="S46" i="1"/>
  <c r="P46" i="1"/>
  <c r="J46" i="1"/>
  <c r="AX46" i="1" s="1"/>
  <c r="BO45" i="1"/>
  <c r="BN45" i="1"/>
  <c r="BL45" i="1"/>
  <c r="BM45" i="1" s="1"/>
  <c r="BI45" i="1"/>
  <c r="BH45" i="1"/>
  <c r="BG45" i="1"/>
  <c r="BF45" i="1"/>
  <c r="BJ45" i="1" s="1"/>
  <c r="BK45" i="1" s="1"/>
  <c r="BE45" i="1"/>
  <c r="BB45" i="1"/>
  <c r="AZ45" i="1"/>
  <c r="AU45" i="1"/>
  <c r="AN45" i="1"/>
  <c r="AO45" i="1" s="1"/>
  <c r="AI45" i="1"/>
  <c r="AH45" i="1"/>
  <c r="AG45" i="1"/>
  <c r="Y45" i="1"/>
  <c r="X45" i="1"/>
  <c r="W45" i="1"/>
  <c r="P45" i="1"/>
  <c r="J45" i="1"/>
  <c r="AX45" i="1" s="1"/>
  <c r="BO44" i="1"/>
  <c r="BN44" i="1"/>
  <c r="BL44" i="1"/>
  <c r="BI44" i="1"/>
  <c r="BH44" i="1"/>
  <c r="BG44" i="1"/>
  <c r="BF44" i="1"/>
  <c r="BJ44" i="1" s="1"/>
  <c r="BK44" i="1" s="1"/>
  <c r="BE44" i="1"/>
  <c r="BB44" i="1"/>
  <c r="AZ44" i="1"/>
  <c r="AU44" i="1"/>
  <c r="AN44" i="1"/>
  <c r="AO44" i="1" s="1"/>
  <c r="AI44" i="1"/>
  <c r="AG44" i="1"/>
  <c r="Y44" i="1"/>
  <c r="X44" i="1"/>
  <c r="W44" i="1"/>
  <c r="P44" i="1"/>
  <c r="BO43" i="1"/>
  <c r="BN43" i="1"/>
  <c r="BL43" i="1"/>
  <c r="BK43" i="1"/>
  <c r="BI43" i="1"/>
  <c r="BH43" i="1"/>
  <c r="BG43" i="1"/>
  <c r="BF43" i="1"/>
  <c r="BJ43" i="1" s="1"/>
  <c r="BE43" i="1"/>
  <c r="AZ43" i="1" s="1"/>
  <c r="BB43" i="1"/>
  <c r="AU43" i="1"/>
  <c r="AN43" i="1"/>
  <c r="AO43" i="1" s="1"/>
  <c r="AI43" i="1"/>
  <c r="AG43" i="1" s="1"/>
  <c r="J43" i="1" s="1"/>
  <c r="AX43" i="1" s="1"/>
  <c r="Y43" i="1"/>
  <c r="W43" i="1" s="1"/>
  <c r="X43" i="1"/>
  <c r="P43" i="1"/>
  <c r="BO42" i="1"/>
  <c r="BN42" i="1"/>
  <c r="BL42" i="1"/>
  <c r="BM42" i="1" s="1"/>
  <c r="BK42" i="1"/>
  <c r="BJ42" i="1"/>
  <c r="BI42" i="1"/>
  <c r="BH42" i="1"/>
  <c r="BG42" i="1"/>
  <c r="BF42" i="1"/>
  <c r="BE42" i="1"/>
  <c r="BB42" i="1"/>
  <c r="AZ42" i="1"/>
  <c r="AU42" i="1"/>
  <c r="AN42" i="1"/>
  <c r="AO42" i="1" s="1"/>
  <c r="AI42" i="1"/>
  <c r="AG42" i="1"/>
  <c r="Y42" i="1"/>
  <c r="W42" i="1" s="1"/>
  <c r="X42" i="1"/>
  <c r="P42" i="1"/>
  <c r="BO41" i="1"/>
  <c r="BN41" i="1"/>
  <c r="BM41" i="1" s="1"/>
  <c r="BL41" i="1"/>
  <c r="BI41" i="1"/>
  <c r="BH41" i="1"/>
  <c r="BG41" i="1"/>
  <c r="BF41" i="1"/>
  <c r="BJ41" i="1" s="1"/>
  <c r="BK41" i="1" s="1"/>
  <c r="BE41" i="1"/>
  <c r="AZ41" i="1" s="1"/>
  <c r="BB41" i="1"/>
  <c r="AU41" i="1"/>
  <c r="AO41" i="1"/>
  <c r="AN41" i="1"/>
  <c r="AI41" i="1"/>
  <c r="AG41" i="1"/>
  <c r="Y41" i="1"/>
  <c r="X41" i="1"/>
  <c r="W41" i="1"/>
  <c r="P41" i="1"/>
  <c r="N41" i="1"/>
  <c r="K41" i="1"/>
  <c r="BO40" i="1"/>
  <c r="BN40" i="1"/>
  <c r="BM40" i="1" s="1"/>
  <c r="BL40" i="1"/>
  <c r="BJ40" i="1"/>
  <c r="BK40" i="1" s="1"/>
  <c r="BI40" i="1"/>
  <c r="BH40" i="1"/>
  <c r="BG40" i="1"/>
  <c r="BF40" i="1"/>
  <c r="BE40" i="1"/>
  <c r="BB40" i="1"/>
  <c r="AZ40" i="1"/>
  <c r="AU40" i="1"/>
  <c r="AO40" i="1"/>
  <c r="AN40" i="1"/>
  <c r="AI40" i="1"/>
  <c r="AG40" i="1" s="1"/>
  <c r="AH40" i="1" s="1"/>
  <c r="Y40" i="1"/>
  <c r="X40" i="1"/>
  <c r="P40" i="1"/>
  <c r="I40" i="1"/>
  <c r="BO39" i="1"/>
  <c r="S39" i="1" s="1"/>
  <c r="BN39" i="1"/>
  <c r="BM39" i="1"/>
  <c r="BL39" i="1"/>
  <c r="BK39" i="1"/>
  <c r="BJ39" i="1"/>
  <c r="BI39" i="1"/>
  <c r="BH39" i="1"/>
  <c r="BG39" i="1"/>
  <c r="BF39" i="1"/>
  <c r="BE39" i="1"/>
  <c r="BB39" i="1"/>
  <c r="AZ39" i="1"/>
  <c r="AW39" i="1"/>
  <c r="AY39" i="1" s="1"/>
  <c r="AU39" i="1"/>
  <c r="AO39" i="1"/>
  <c r="AN39" i="1"/>
  <c r="AI39" i="1"/>
  <c r="AG39" i="1" s="1"/>
  <c r="AH39" i="1" s="1"/>
  <c r="Y39" i="1"/>
  <c r="X39" i="1"/>
  <c r="P39" i="1"/>
  <c r="I39" i="1"/>
  <c r="AA39" i="1" s="1"/>
  <c r="BO38" i="1"/>
  <c r="BN38" i="1"/>
  <c r="BL38" i="1"/>
  <c r="BM38" i="1" s="1"/>
  <c r="BI38" i="1"/>
  <c r="BH38" i="1"/>
  <c r="BG38" i="1"/>
  <c r="BF38" i="1"/>
  <c r="BJ38" i="1" s="1"/>
  <c r="BK38" i="1" s="1"/>
  <c r="BE38" i="1"/>
  <c r="AZ38" i="1" s="1"/>
  <c r="BB38" i="1"/>
  <c r="AU38" i="1"/>
  <c r="AO38" i="1"/>
  <c r="AN38" i="1"/>
  <c r="AI38" i="1"/>
  <c r="AG38" i="1"/>
  <c r="I38" i="1" s="1"/>
  <c r="Y38" i="1"/>
  <c r="X38" i="1"/>
  <c r="W38" i="1"/>
  <c r="P38" i="1"/>
  <c r="N38" i="1"/>
  <c r="K38" i="1"/>
  <c r="J38" i="1"/>
  <c r="AX38" i="1" s="1"/>
  <c r="BO37" i="1"/>
  <c r="BN37" i="1"/>
  <c r="BL37" i="1"/>
  <c r="BM37" i="1" s="1"/>
  <c r="BJ37" i="1"/>
  <c r="BK37" i="1" s="1"/>
  <c r="BI37" i="1"/>
  <c r="BH37" i="1"/>
  <c r="BG37" i="1"/>
  <c r="BF37" i="1"/>
  <c r="BE37" i="1"/>
  <c r="BB37" i="1"/>
  <c r="AZ37" i="1"/>
  <c r="AU37" i="1"/>
  <c r="AO37" i="1"/>
  <c r="AN37" i="1"/>
  <c r="AI37" i="1"/>
  <c r="AH37" i="1"/>
  <c r="AG37" i="1"/>
  <c r="N37" i="1" s="1"/>
  <c r="Y37" i="1"/>
  <c r="X37" i="1"/>
  <c r="W37" i="1" s="1"/>
  <c r="P37" i="1"/>
  <c r="BO36" i="1"/>
  <c r="BN36" i="1"/>
  <c r="BL36" i="1"/>
  <c r="BJ36" i="1"/>
  <c r="BK36" i="1" s="1"/>
  <c r="BI36" i="1"/>
  <c r="BH36" i="1"/>
  <c r="BG36" i="1"/>
  <c r="BF36" i="1"/>
  <c r="BE36" i="1"/>
  <c r="BB36" i="1"/>
  <c r="AZ36" i="1"/>
  <c r="AU36" i="1"/>
  <c r="AN36" i="1"/>
  <c r="AO36" i="1" s="1"/>
  <c r="AI36" i="1"/>
  <c r="AH36" i="1"/>
  <c r="AG36" i="1"/>
  <c r="Y36" i="1"/>
  <c r="X36" i="1"/>
  <c r="W36" i="1"/>
  <c r="P36" i="1"/>
  <c r="BO35" i="1"/>
  <c r="BN35" i="1"/>
  <c r="BM35" i="1"/>
  <c r="BL35" i="1"/>
  <c r="BI35" i="1"/>
  <c r="BH35" i="1"/>
  <c r="BG35" i="1"/>
  <c r="BF35" i="1"/>
  <c r="BJ35" i="1" s="1"/>
  <c r="BK35" i="1" s="1"/>
  <c r="BE35" i="1"/>
  <c r="AZ35" i="1" s="1"/>
  <c r="BB35" i="1"/>
  <c r="AU35" i="1"/>
  <c r="AN35" i="1"/>
  <c r="AO35" i="1" s="1"/>
  <c r="AI35" i="1"/>
  <c r="AG35" i="1" s="1"/>
  <c r="I35" i="1" s="1"/>
  <c r="Y35" i="1"/>
  <c r="W35" i="1" s="1"/>
  <c r="X35" i="1"/>
  <c r="P35" i="1"/>
  <c r="J35" i="1"/>
  <c r="AX35" i="1" s="1"/>
  <c r="BO34" i="1"/>
  <c r="BN34" i="1"/>
  <c r="BL34" i="1"/>
  <c r="BM34" i="1" s="1"/>
  <c r="BK34" i="1"/>
  <c r="BJ34" i="1"/>
  <c r="BI34" i="1"/>
  <c r="BH34" i="1"/>
  <c r="BG34" i="1"/>
  <c r="BF34" i="1"/>
  <c r="BE34" i="1"/>
  <c r="BB34" i="1"/>
  <c r="AZ34" i="1"/>
  <c r="AX34" i="1"/>
  <c r="AU34" i="1"/>
  <c r="AN34" i="1"/>
  <c r="AO34" i="1" s="1"/>
  <c r="AI34" i="1"/>
  <c r="AH34" i="1"/>
  <c r="AG34" i="1"/>
  <c r="K34" i="1" s="1"/>
  <c r="Y34" i="1"/>
  <c r="X34" i="1"/>
  <c r="W34" i="1"/>
  <c r="P34" i="1"/>
  <c r="N34" i="1"/>
  <c r="J34" i="1"/>
  <c r="I34" i="1"/>
  <c r="BO33" i="1"/>
  <c r="BN33" i="1"/>
  <c r="BM33" i="1" s="1"/>
  <c r="BL33" i="1"/>
  <c r="BI33" i="1"/>
  <c r="BH33" i="1"/>
  <c r="BG33" i="1"/>
  <c r="BF33" i="1"/>
  <c r="BJ33" i="1" s="1"/>
  <c r="BK33" i="1" s="1"/>
  <c r="BE33" i="1"/>
  <c r="AZ33" i="1" s="1"/>
  <c r="BB33" i="1"/>
  <c r="AU33" i="1"/>
  <c r="AO33" i="1"/>
  <c r="AN33" i="1"/>
  <c r="AI33" i="1"/>
  <c r="AG33" i="1"/>
  <c r="AH33" i="1" s="1"/>
  <c r="AA33" i="1"/>
  <c r="Y33" i="1"/>
  <c r="W33" i="1" s="1"/>
  <c r="X33" i="1"/>
  <c r="P33" i="1"/>
  <c r="N33" i="1"/>
  <c r="J33" i="1"/>
  <c r="AX33" i="1" s="1"/>
  <c r="I33" i="1"/>
  <c r="BO32" i="1"/>
  <c r="S32" i="1" s="1"/>
  <c r="BN32" i="1"/>
  <c r="BM32" i="1"/>
  <c r="BL32" i="1"/>
  <c r="BJ32" i="1"/>
  <c r="BK32" i="1" s="1"/>
  <c r="BI32" i="1"/>
  <c r="BH32" i="1"/>
  <c r="BG32" i="1"/>
  <c r="BF32" i="1"/>
  <c r="BE32" i="1"/>
  <c r="AZ32" i="1" s="1"/>
  <c r="BB32" i="1"/>
  <c r="AW32" i="1"/>
  <c r="AY32" i="1" s="1"/>
  <c r="AU32" i="1"/>
  <c r="AO32" i="1"/>
  <c r="AN32" i="1"/>
  <c r="AI32" i="1"/>
  <c r="AG32" i="1"/>
  <c r="K32" i="1" s="1"/>
  <c r="Y32" i="1"/>
  <c r="X32" i="1"/>
  <c r="W32" i="1"/>
  <c r="P32" i="1"/>
  <c r="BO31" i="1"/>
  <c r="BN31" i="1"/>
  <c r="BL31" i="1"/>
  <c r="BM31" i="1" s="1"/>
  <c r="BI31" i="1"/>
  <c r="BH31" i="1"/>
  <c r="BG31" i="1"/>
  <c r="BF31" i="1"/>
  <c r="BJ31" i="1" s="1"/>
  <c r="BK31" i="1" s="1"/>
  <c r="BE31" i="1"/>
  <c r="AZ31" i="1" s="1"/>
  <c r="BB31" i="1"/>
  <c r="AU31" i="1"/>
  <c r="AN31" i="1"/>
  <c r="AO31" i="1" s="1"/>
  <c r="AI31" i="1"/>
  <c r="AH31" i="1"/>
  <c r="AG31" i="1"/>
  <c r="I31" i="1" s="1"/>
  <c r="Y31" i="1"/>
  <c r="X31" i="1"/>
  <c r="W31" i="1" s="1"/>
  <c r="P31" i="1"/>
  <c r="K31" i="1"/>
  <c r="J31" i="1"/>
  <c r="AX31" i="1" s="1"/>
  <c r="BO30" i="1"/>
  <c r="BN30" i="1"/>
  <c r="BL30" i="1"/>
  <c r="BM30" i="1" s="1"/>
  <c r="BK30" i="1"/>
  <c r="BJ30" i="1"/>
  <c r="BI30" i="1"/>
  <c r="BH30" i="1"/>
  <c r="BG30" i="1"/>
  <c r="BF30" i="1"/>
  <c r="BE30" i="1"/>
  <c r="BB30" i="1"/>
  <c r="AZ30" i="1"/>
  <c r="AU30" i="1"/>
  <c r="AN30" i="1"/>
  <c r="AO30" i="1" s="1"/>
  <c r="AI30" i="1"/>
  <c r="AG30" i="1"/>
  <c r="Y30" i="1"/>
  <c r="X30" i="1"/>
  <c r="W30" i="1"/>
  <c r="P30" i="1"/>
  <c r="BO29" i="1"/>
  <c r="BN29" i="1"/>
  <c r="BL29" i="1"/>
  <c r="BI29" i="1"/>
  <c r="BH29" i="1"/>
  <c r="BG29" i="1"/>
  <c r="BF29" i="1"/>
  <c r="BJ29" i="1" s="1"/>
  <c r="BK29" i="1" s="1"/>
  <c r="BE29" i="1"/>
  <c r="AZ29" i="1" s="1"/>
  <c r="BB29" i="1"/>
  <c r="AX29" i="1"/>
  <c r="AU29" i="1"/>
  <c r="AN29" i="1"/>
  <c r="AO29" i="1" s="1"/>
  <c r="AI29" i="1"/>
  <c r="AG29" i="1"/>
  <c r="K29" i="1" s="1"/>
  <c r="Y29" i="1"/>
  <c r="X29" i="1"/>
  <c r="W29" i="1"/>
  <c r="P29" i="1"/>
  <c r="N29" i="1"/>
  <c r="J29" i="1"/>
  <c r="BO28" i="1"/>
  <c r="BN28" i="1"/>
  <c r="BM28" i="1"/>
  <c r="AW28" i="1" s="1"/>
  <c r="AY28" i="1" s="1"/>
  <c r="BL28" i="1"/>
  <c r="BI28" i="1"/>
  <c r="BH28" i="1"/>
  <c r="BG28" i="1"/>
  <c r="BF28" i="1"/>
  <c r="BJ28" i="1" s="1"/>
  <c r="BK28" i="1" s="1"/>
  <c r="BE28" i="1"/>
  <c r="AZ28" i="1" s="1"/>
  <c r="BB28" i="1"/>
  <c r="AU28" i="1"/>
  <c r="AO28" i="1"/>
  <c r="AN28" i="1"/>
  <c r="AI28" i="1"/>
  <c r="AG28" i="1" s="1"/>
  <c r="Y28" i="1"/>
  <c r="W28" i="1" s="1"/>
  <c r="X28" i="1"/>
  <c r="S28" i="1"/>
  <c r="P28" i="1"/>
  <c r="I28" i="1"/>
  <c r="AA28" i="1" s="1"/>
  <c r="BO27" i="1"/>
  <c r="BN27" i="1"/>
  <c r="BM27" i="1" s="1"/>
  <c r="BL27" i="1"/>
  <c r="BJ27" i="1"/>
  <c r="BK27" i="1" s="1"/>
  <c r="BI27" i="1"/>
  <c r="BH27" i="1"/>
  <c r="BG27" i="1"/>
  <c r="BF27" i="1"/>
  <c r="BE27" i="1"/>
  <c r="BB27" i="1"/>
  <c r="AZ27" i="1"/>
  <c r="AU27" i="1"/>
  <c r="AO27" i="1"/>
  <c r="AN27" i="1"/>
  <c r="AI27" i="1"/>
  <c r="AH27" i="1"/>
  <c r="AG27" i="1"/>
  <c r="K27" i="1" s="1"/>
  <c r="Y27" i="1"/>
  <c r="X27" i="1"/>
  <c r="W27" i="1" s="1"/>
  <c r="P27" i="1"/>
  <c r="N27" i="1"/>
  <c r="BO26" i="1"/>
  <c r="BN26" i="1"/>
  <c r="BM26" i="1"/>
  <c r="BL26" i="1"/>
  <c r="BI26" i="1"/>
  <c r="BH26" i="1"/>
  <c r="BG26" i="1"/>
  <c r="BF26" i="1"/>
  <c r="BJ26" i="1" s="1"/>
  <c r="BK26" i="1" s="1"/>
  <c r="BE26" i="1"/>
  <c r="AZ26" i="1" s="1"/>
  <c r="BB26" i="1"/>
  <c r="AW26" i="1"/>
  <c r="AU26" i="1"/>
  <c r="AO26" i="1"/>
  <c r="AN26" i="1"/>
  <c r="AI26" i="1"/>
  <c r="AG26" i="1" s="1"/>
  <c r="Y26" i="1"/>
  <c r="X26" i="1"/>
  <c r="W26" i="1" s="1"/>
  <c r="S26" i="1"/>
  <c r="P26" i="1"/>
  <c r="K26" i="1"/>
  <c r="BO25" i="1"/>
  <c r="BN25" i="1"/>
  <c r="BL25" i="1"/>
  <c r="BM25" i="1" s="1"/>
  <c r="BJ25" i="1"/>
  <c r="BK25" i="1" s="1"/>
  <c r="BI25" i="1"/>
  <c r="BH25" i="1"/>
  <c r="BG25" i="1"/>
  <c r="BF25" i="1"/>
  <c r="BE25" i="1"/>
  <c r="BB25" i="1"/>
  <c r="AZ25" i="1"/>
  <c r="AU25" i="1"/>
  <c r="AN25" i="1"/>
  <c r="AO25" i="1" s="1"/>
  <c r="AI25" i="1"/>
  <c r="AG25" i="1" s="1"/>
  <c r="AH25" i="1" s="1"/>
  <c r="Y25" i="1"/>
  <c r="X25" i="1"/>
  <c r="W25" i="1" s="1"/>
  <c r="P25" i="1"/>
  <c r="J25" i="1"/>
  <c r="AX25" i="1" s="1"/>
  <c r="BO24" i="1"/>
  <c r="S24" i="1" s="1"/>
  <c r="BN24" i="1"/>
  <c r="BM24" i="1"/>
  <c r="BL24" i="1"/>
  <c r="BJ24" i="1"/>
  <c r="BK24" i="1" s="1"/>
  <c r="BI24" i="1"/>
  <c r="BH24" i="1"/>
  <c r="BG24" i="1"/>
  <c r="BF24" i="1"/>
  <c r="BE24" i="1"/>
  <c r="AZ24" i="1" s="1"/>
  <c r="BB24" i="1"/>
  <c r="AY24" i="1"/>
  <c r="AW24" i="1"/>
  <c r="AU24" i="1"/>
  <c r="AO24" i="1"/>
  <c r="AN24" i="1"/>
  <c r="AI24" i="1"/>
  <c r="AG24" i="1"/>
  <c r="Y24" i="1"/>
  <c r="X24" i="1"/>
  <c r="W24" i="1"/>
  <c r="P24" i="1"/>
  <c r="BO23" i="1"/>
  <c r="BN23" i="1"/>
  <c r="BL23" i="1"/>
  <c r="BI23" i="1"/>
  <c r="BH23" i="1"/>
  <c r="BG23" i="1"/>
  <c r="BF23" i="1"/>
  <c r="BJ23" i="1" s="1"/>
  <c r="BK23" i="1" s="1"/>
  <c r="BE23" i="1"/>
  <c r="AZ23" i="1" s="1"/>
  <c r="BB23" i="1"/>
  <c r="AU23" i="1"/>
  <c r="AN23" i="1"/>
  <c r="AO23" i="1" s="1"/>
  <c r="AI23" i="1"/>
  <c r="AH23" i="1"/>
  <c r="AG23" i="1"/>
  <c r="I23" i="1" s="1"/>
  <c r="Y23" i="1"/>
  <c r="X23" i="1"/>
  <c r="W23" i="1" s="1"/>
  <c r="P23" i="1"/>
  <c r="K23" i="1"/>
  <c r="J23" i="1"/>
  <c r="AX23" i="1" s="1"/>
  <c r="BO22" i="1"/>
  <c r="BN22" i="1"/>
  <c r="BL22" i="1"/>
  <c r="BM22" i="1" s="1"/>
  <c r="S22" i="1" s="1"/>
  <c r="BK22" i="1"/>
  <c r="BJ22" i="1"/>
  <c r="BI22" i="1"/>
  <c r="BH22" i="1"/>
  <c r="BG22" i="1"/>
  <c r="BF22" i="1"/>
  <c r="BE22" i="1"/>
  <c r="BB22" i="1"/>
  <c r="AZ22" i="1"/>
  <c r="AU22" i="1"/>
  <c r="AN22" i="1"/>
  <c r="AO22" i="1" s="1"/>
  <c r="AI22" i="1"/>
  <c r="AG22" i="1" s="1"/>
  <c r="Y22" i="1"/>
  <c r="W22" i="1" s="1"/>
  <c r="X22" i="1"/>
  <c r="P22" i="1"/>
  <c r="BO21" i="1"/>
  <c r="BN21" i="1"/>
  <c r="BL21" i="1"/>
  <c r="BI21" i="1"/>
  <c r="BH21" i="1"/>
  <c r="BG21" i="1"/>
  <c r="BF21" i="1"/>
  <c r="BJ21" i="1" s="1"/>
  <c r="BK21" i="1" s="1"/>
  <c r="BE21" i="1"/>
  <c r="AZ21" i="1" s="1"/>
  <c r="BB21" i="1"/>
  <c r="AU21" i="1"/>
  <c r="AN21" i="1"/>
  <c r="AO21" i="1" s="1"/>
  <c r="AI21" i="1"/>
  <c r="AG21" i="1"/>
  <c r="Y21" i="1"/>
  <c r="X21" i="1"/>
  <c r="W21" i="1"/>
  <c r="P21" i="1"/>
  <c r="N21" i="1"/>
  <c r="J21" i="1"/>
  <c r="AX21" i="1" s="1"/>
  <c r="BO20" i="1"/>
  <c r="BN20" i="1"/>
  <c r="BL20" i="1"/>
  <c r="BM20" i="1" s="1"/>
  <c r="BI20" i="1"/>
  <c r="BH20" i="1"/>
  <c r="BG20" i="1"/>
  <c r="BF20" i="1"/>
  <c r="BJ20" i="1" s="1"/>
  <c r="BK20" i="1" s="1"/>
  <c r="BE20" i="1"/>
  <c r="AZ20" i="1" s="1"/>
  <c r="BB20" i="1"/>
  <c r="AU20" i="1"/>
  <c r="AN20" i="1"/>
  <c r="AO20" i="1" s="1"/>
  <c r="AI20" i="1"/>
  <c r="AG20" i="1" s="1"/>
  <c r="Y20" i="1"/>
  <c r="X20" i="1"/>
  <c r="W20" i="1"/>
  <c r="P20" i="1"/>
  <c r="BO19" i="1"/>
  <c r="BN19" i="1"/>
  <c r="BM19" i="1" s="1"/>
  <c r="AW19" i="1" s="1"/>
  <c r="BL19" i="1"/>
  <c r="BK19" i="1"/>
  <c r="BJ19" i="1"/>
  <c r="BI19" i="1"/>
  <c r="BH19" i="1"/>
  <c r="BG19" i="1"/>
  <c r="BF19" i="1"/>
  <c r="BE19" i="1"/>
  <c r="BB19" i="1"/>
  <c r="AZ19" i="1"/>
  <c r="AY19" i="1"/>
  <c r="AU19" i="1"/>
  <c r="AO19" i="1"/>
  <c r="AN19" i="1"/>
  <c r="AI19" i="1"/>
  <c r="AG19" i="1" s="1"/>
  <c r="Y19" i="1"/>
  <c r="X19" i="1"/>
  <c r="W19" i="1"/>
  <c r="S19" i="1"/>
  <c r="P19" i="1"/>
  <c r="BO18" i="1"/>
  <c r="BN18" i="1"/>
  <c r="BM18" i="1"/>
  <c r="AW18" i="1" s="1"/>
  <c r="BL18" i="1"/>
  <c r="BI18" i="1"/>
  <c r="BH18" i="1"/>
  <c r="BG18" i="1"/>
  <c r="BF18" i="1"/>
  <c r="BJ18" i="1" s="1"/>
  <c r="BK18" i="1" s="1"/>
  <c r="BE18" i="1"/>
  <c r="AZ18" i="1" s="1"/>
  <c r="BB18" i="1"/>
  <c r="AU18" i="1"/>
  <c r="AY18" i="1" s="1"/>
  <c r="AO18" i="1"/>
  <c r="AN18" i="1"/>
  <c r="AI18" i="1"/>
  <c r="AG18" i="1"/>
  <c r="J18" i="1" s="1"/>
  <c r="AX18" i="1" s="1"/>
  <c r="BA18" i="1" s="1"/>
  <c r="Y18" i="1"/>
  <c r="X18" i="1"/>
  <c r="W18" i="1"/>
  <c r="S18" i="1"/>
  <c r="P18" i="1"/>
  <c r="K18" i="1"/>
  <c r="BO17" i="1"/>
  <c r="BN17" i="1"/>
  <c r="BL17" i="1"/>
  <c r="BM17" i="1" s="1"/>
  <c r="BJ17" i="1"/>
  <c r="BK17" i="1" s="1"/>
  <c r="BI17" i="1"/>
  <c r="BH17" i="1"/>
  <c r="BG17" i="1"/>
  <c r="BF17" i="1"/>
  <c r="BE17" i="1"/>
  <c r="BB17" i="1"/>
  <c r="AZ17" i="1"/>
  <c r="AU17" i="1"/>
  <c r="AN17" i="1"/>
  <c r="AO17" i="1" s="1"/>
  <c r="AI17" i="1"/>
  <c r="AG17" i="1" s="1"/>
  <c r="Y17" i="1"/>
  <c r="X17" i="1"/>
  <c r="W17" i="1" s="1"/>
  <c r="P17" i="1"/>
  <c r="AH20" i="1" l="1"/>
  <c r="N20" i="1"/>
  <c r="I20" i="1"/>
  <c r="J20" i="1"/>
  <c r="AX20" i="1" s="1"/>
  <c r="BA20" i="1" s="1"/>
  <c r="K20" i="1"/>
  <c r="AW20" i="1"/>
  <c r="AY20" i="1" s="1"/>
  <c r="S20" i="1"/>
  <c r="N22" i="1"/>
  <c r="K22" i="1"/>
  <c r="AH22" i="1"/>
  <c r="J22" i="1"/>
  <c r="AX22" i="1" s="1"/>
  <c r="I22" i="1"/>
  <c r="AH17" i="1"/>
  <c r="N17" i="1"/>
  <c r="K17" i="1"/>
  <c r="J17" i="1"/>
  <c r="AX17" i="1" s="1"/>
  <c r="I17" i="1"/>
  <c r="J19" i="1"/>
  <c r="AX19" i="1" s="1"/>
  <c r="BA19" i="1" s="1"/>
  <c r="N19" i="1"/>
  <c r="K19" i="1"/>
  <c r="AH19" i="1"/>
  <c r="I19" i="1"/>
  <c r="AW17" i="1"/>
  <c r="AY17" i="1" s="1"/>
  <c r="S17" i="1"/>
  <c r="T18" i="1"/>
  <c r="U18" i="1" s="1"/>
  <c r="AY26" i="1"/>
  <c r="AA35" i="1"/>
  <c r="K21" i="1"/>
  <c r="I21" i="1"/>
  <c r="AH21" i="1"/>
  <c r="AW25" i="1"/>
  <c r="AY25" i="1" s="1"/>
  <c r="S25" i="1"/>
  <c r="AW31" i="1"/>
  <c r="BA31" i="1" s="1"/>
  <c r="S31" i="1"/>
  <c r="AA34" i="1"/>
  <c r="AW42" i="1"/>
  <c r="AY42" i="1" s="1"/>
  <c r="S42" i="1"/>
  <c r="AA23" i="1"/>
  <c r="T26" i="1"/>
  <c r="U26" i="1" s="1"/>
  <c r="N18" i="1"/>
  <c r="BM23" i="1"/>
  <c r="AW27" i="1"/>
  <c r="AY27" i="1" s="1"/>
  <c r="S27" i="1"/>
  <c r="AH28" i="1"/>
  <c r="N28" i="1"/>
  <c r="K28" i="1"/>
  <c r="J28" i="1"/>
  <c r="AX28" i="1" s="1"/>
  <c r="BA28" i="1" s="1"/>
  <c r="AY31" i="1"/>
  <c r="AW35" i="1"/>
  <c r="BA35" i="1" s="1"/>
  <c r="S35" i="1"/>
  <c r="AW40" i="1"/>
  <c r="S40" i="1"/>
  <c r="T22" i="1"/>
  <c r="U22" i="1" s="1"/>
  <c r="AW22" i="1"/>
  <c r="AY22" i="1" s="1"/>
  <c r="AW50" i="1"/>
  <c r="AY50" i="1" s="1"/>
  <c r="S50" i="1"/>
  <c r="T62" i="1"/>
  <c r="U62" i="1" s="1"/>
  <c r="AH18" i="1"/>
  <c r="AW30" i="1"/>
  <c r="AY30" i="1" s="1"/>
  <c r="S30" i="1"/>
  <c r="K42" i="1"/>
  <c r="J42" i="1"/>
  <c r="AX42" i="1" s="1"/>
  <c r="BA42" i="1" s="1"/>
  <c r="AH42" i="1"/>
  <c r="N42" i="1"/>
  <c r="I42" i="1"/>
  <c r="I18" i="1"/>
  <c r="AB22" i="1"/>
  <c r="K24" i="1"/>
  <c r="J24" i="1"/>
  <c r="AX24" i="1" s="1"/>
  <c r="BA24" i="1" s="1"/>
  <c r="I24" i="1"/>
  <c r="AH24" i="1"/>
  <c r="N24" i="1"/>
  <c r="J26" i="1"/>
  <c r="AX26" i="1" s="1"/>
  <c r="BA26" i="1" s="1"/>
  <c r="I26" i="1"/>
  <c r="AH26" i="1"/>
  <c r="N26" i="1"/>
  <c r="BA33" i="1"/>
  <c r="BA25" i="1"/>
  <c r="AW33" i="1"/>
  <c r="AY33" i="1" s="1"/>
  <c r="S33" i="1"/>
  <c r="BM21" i="1"/>
  <c r="N25" i="1"/>
  <c r="K25" i="1"/>
  <c r="I25" i="1"/>
  <c r="BM29" i="1"/>
  <c r="N30" i="1"/>
  <c r="K30" i="1"/>
  <c r="J30" i="1"/>
  <c r="AX30" i="1" s="1"/>
  <c r="BA30" i="1" s="1"/>
  <c r="I30" i="1"/>
  <c r="AH30" i="1"/>
  <c r="AA31" i="1"/>
  <c r="AW37" i="1"/>
  <c r="AY37" i="1" s="1"/>
  <c r="S37" i="1"/>
  <c r="AW38" i="1"/>
  <c r="BA38" i="1" s="1"/>
  <c r="S38" i="1"/>
  <c r="AW41" i="1"/>
  <c r="S41" i="1"/>
  <c r="N32" i="1"/>
  <c r="K36" i="1"/>
  <c r="J36" i="1"/>
  <c r="AX36" i="1" s="1"/>
  <c r="I36" i="1"/>
  <c r="BM36" i="1"/>
  <c r="W39" i="1"/>
  <c r="T39" i="1"/>
  <c r="U39" i="1" s="1"/>
  <c r="W40" i="1"/>
  <c r="AY40" i="1"/>
  <c r="BM43" i="1"/>
  <c r="AH35" i="1"/>
  <c r="N35" i="1"/>
  <c r="AY41" i="1"/>
  <c r="I47" i="1"/>
  <c r="AH47" i="1"/>
  <c r="AH51" i="1"/>
  <c r="K51" i="1"/>
  <c r="N51" i="1"/>
  <c r="I51" i="1"/>
  <c r="I54" i="1"/>
  <c r="N54" i="1"/>
  <c r="K54" i="1"/>
  <c r="J54" i="1"/>
  <c r="AX54" i="1" s="1"/>
  <c r="BA54" i="1" s="1"/>
  <c r="AH54" i="1"/>
  <c r="T64" i="1"/>
  <c r="U64" i="1" s="1"/>
  <c r="I27" i="1"/>
  <c r="T28" i="1"/>
  <c r="U28" i="1" s="1"/>
  <c r="Q28" i="1" s="1"/>
  <c r="O28" i="1" s="1"/>
  <c r="R28" i="1" s="1"/>
  <c r="L28" i="1" s="1"/>
  <c r="M28" i="1" s="1"/>
  <c r="AH32" i="1"/>
  <c r="K33" i="1"/>
  <c r="K35" i="1"/>
  <c r="K40" i="1"/>
  <c r="AA40" i="1"/>
  <c r="I43" i="1"/>
  <c r="K47" i="1"/>
  <c r="S55" i="1"/>
  <c r="AW55" i="1"/>
  <c r="I67" i="1"/>
  <c r="AH67" i="1"/>
  <c r="N67" i="1"/>
  <c r="K67" i="1"/>
  <c r="J67" i="1"/>
  <c r="AX67" i="1" s="1"/>
  <c r="N23" i="1"/>
  <c r="J27" i="1"/>
  <c r="AX27" i="1" s="1"/>
  <c r="BA27" i="1" s="1"/>
  <c r="AH29" i="1"/>
  <c r="N31" i="1"/>
  <c r="I32" i="1"/>
  <c r="I37" i="1"/>
  <c r="N39" i="1"/>
  <c r="BM44" i="1"/>
  <c r="N47" i="1"/>
  <c r="S47" i="1"/>
  <c r="AW47" i="1"/>
  <c r="AY47" i="1" s="1"/>
  <c r="AW51" i="1"/>
  <c r="BA51" i="1" s="1"/>
  <c r="S51" i="1"/>
  <c r="N53" i="1"/>
  <c r="K53" i="1"/>
  <c r="I53" i="1"/>
  <c r="J53" i="1"/>
  <c r="AX53" i="1" s="1"/>
  <c r="AH53" i="1"/>
  <c r="K60" i="1"/>
  <c r="J60" i="1"/>
  <c r="AX60" i="1" s="1"/>
  <c r="BA60" i="1" s="1"/>
  <c r="AH60" i="1"/>
  <c r="N60" i="1"/>
  <c r="I60" i="1"/>
  <c r="I29" i="1"/>
  <c r="J32" i="1"/>
  <c r="AX32" i="1" s="1"/>
  <c r="BA32" i="1" s="1"/>
  <c r="AY35" i="1"/>
  <c r="N36" i="1"/>
  <c r="J37" i="1"/>
  <c r="AX37" i="1" s="1"/>
  <c r="AA38" i="1"/>
  <c r="AY38" i="1"/>
  <c r="AB39" i="1"/>
  <c r="AW45" i="1"/>
  <c r="BA45" i="1" s="1"/>
  <c r="S45" i="1"/>
  <c r="J50" i="1"/>
  <c r="AX50" i="1" s="1"/>
  <c r="BA50" i="1" s="1"/>
  <c r="AH50" i="1"/>
  <c r="I50" i="1"/>
  <c r="N50" i="1"/>
  <c r="T56" i="1"/>
  <c r="U56" i="1" s="1"/>
  <c r="AW34" i="1"/>
  <c r="AY34" i="1" s="1"/>
  <c r="S34" i="1"/>
  <c r="K37" i="1"/>
  <c r="Q39" i="1"/>
  <c r="O39" i="1" s="1"/>
  <c r="R39" i="1" s="1"/>
  <c r="L39" i="1" s="1"/>
  <c r="M39" i="1" s="1"/>
  <c r="K39" i="1"/>
  <c r="J39" i="1"/>
  <c r="AX39" i="1" s="1"/>
  <c r="BA39" i="1" s="1"/>
  <c r="N40" i="1"/>
  <c r="J40" i="1"/>
  <c r="AX40" i="1" s="1"/>
  <c r="BA40" i="1" s="1"/>
  <c r="J41" i="1"/>
  <c r="AX41" i="1" s="1"/>
  <c r="BA41" i="1" s="1"/>
  <c r="I41" i="1"/>
  <c r="AH41" i="1"/>
  <c r="AH43" i="1"/>
  <c r="N43" i="1"/>
  <c r="K43" i="1"/>
  <c r="K52" i="1"/>
  <c r="AH52" i="1"/>
  <c r="N52" i="1"/>
  <c r="J52" i="1"/>
  <c r="AX52" i="1" s="1"/>
  <c r="T54" i="1"/>
  <c r="U54" i="1" s="1"/>
  <c r="K44" i="1"/>
  <c r="J44" i="1"/>
  <c r="AX44" i="1" s="1"/>
  <c r="I44" i="1"/>
  <c r="AH44" i="1"/>
  <c r="N44" i="1"/>
  <c r="N45" i="1"/>
  <c r="K45" i="1"/>
  <c r="I45" i="1"/>
  <c r="K50" i="1"/>
  <c r="I52" i="1"/>
  <c r="AY55" i="1"/>
  <c r="K56" i="1"/>
  <c r="J56" i="1"/>
  <c r="AX56" i="1" s="1"/>
  <c r="BA56" i="1" s="1"/>
  <c r="AY57" i="1"/>
  <c r="J58" i="1"/>
  <c r="AX58" i="1" s="1"/>
  <c r="BA58" i="1" s="1"/>
  <c r="I58" i="1"/>
  <c r="AH58" i="1"/>
  <c r="AW67" i="1"/>
  <c r="AY67" i="1" s="1"/>
  <c r="S67" i="1"/>
  <c r="I48" i="1"/>
  <c r="BM52" i="1"/>
  <c r="BM53" i="1"/>
  <c r="T58" i="1"/>
  <c r="U58" i="1" s="1"/>
  <c r="AW59" i="1"/>
  <c r="BA59" i="1" s="1"/>
  <c r="S59" i="1"/>
  <c r="AY60" i="1"/>
  <c r="AW61" i="1"/>
  <c r="AY61" i="1" s="1"/>
  <c r="S61" i="1"/>
  <c r="AB64" i="1"/>
  <c r="S65" i="1"/>
  <c r="AW65" i="1"/>
  <c r="AY65" i="1" s="1"/>
  <c r="N66" i="1"/>
  <c r="K66" i="1"/>
  <c r="J66" i="1"/>
  <c r="AX66" i="1" s="1"/>
  <c r="BA66" i="1" s="1"/>
  <c r="I66" i="1"/>
  <c r="AH66" i="1"/>
  <c r="K68" i="1"/>
  <c r="J68" i="1"/>
  <c r="AX68" i="1" s="1"/>
  <c r="BA68" i="1" s="1"/>
  <c r="I68" i="1"/>
  <c r="AH68" i="1"/>
  <c r="N68" i="1"/>
  <c r="K63" i="1"/>
  <c r="J63" i="1"/>
  <c r="AX63" i="1" s="1"/>
  <c r="I63" i="1"/>
  <c r="AH63" i="1"/>
  <c r="BA46" i="1"/>
  <c r="I46" i="1"/>
  <c r="T46" i="1" s="1"/>
  <c r="U46" i="1" s="1"/>
  <c r="N46" i="1"/>
  <c r="AY48" i="1"/>
  <c r="N61" i="1"/>
  <c r="K61" i="1"/>
  <c r="J61" i="1"/>
  <c r="AX61" i="1" s="1"/>
  <c r="BA61" i="1" s="1"/>
  <c r="I61" i="1"/>
  <c r="K46" i="1"/>
  <c r="AH46" i="1"/>
  <c r="N48" i="1"/>
  <c r="I49" i="1"/>
  <c r="T49" i="1" s="1"/>
  <c r="U49" i="1" s="1"/>
  <c r="W56" i="1"/>
  <c r="AH59" i="1"/>
  <c r="K59" i="1"/>
  <c r="AH61" i="1"/>
  <c r="BA62" i="1"/>
  <c r="Q62" i="1"/>
  <c r="O62" i="1" s="1"/>
  <c r="R62" i="1" s="1"/>
  <c r="L62" i="1" s="1"/>
  <c r="M62" i="1" s="1"/>
  <c r="N63" i="1"/>
  <c r="AW68" i="1"/>
  <c r="AY68" i="1" s="1"/>
  <c r="S68" i="1"/>
  <c r="AH38" i="1"/>
  <c r="K49" i="1"/>
  <c r="I55" i="1"/>
  <c r="AH55" i="1"/>
  <c r="J57" i="1"/>
  <c r="AX57" i="1" s="1"/>
  <c r="BA57" i="1" s="1"/>
  <c r="I57" i="1"/>
  <c r="N57" i="1"/>
  <c r="K58" i="1"/>
  <c r="AW63" i="1"/>
  <c r="AY63" i="1" s="1"/>
  <c r="S63" i="1"/>
  <c r="AH64" i="1"/>
  <c r="N64" i="1"/>
  <c r="K64" i="1"/>
  <c r="J64" i="1"/>
  <c r="AX64" i="1" s="1"/>
  <c r="BA64" i="1" s="1"/>
  <c r="AY49" i="1"/>
  <c r="J55" i="1"/>
  <c r="AX55" i="1" s="1"/>
  <c r="BA55" i="1" s="1"/>
  <c r="I56" i="1"/>
  <c r="S57" i="1"/>
  <c r="N58" i="1"/>
  <c r="AY59" i="1"/>
  <c r="AB62" i="1"/>
  <c r="K65" i="1"/>
  <c r="J65" i="1"/>
  <c r="AX65" i="1" s="1"/>
  <c r="BA65" i="1" s="1"/>
  <c r="I65" i="1"/>
  <c r="AH65" i="1"/>
  <c r="N65" i="1"/>
  <c r="N62" i="1"/>
  <c r="AH62" i="1"/>
  <c r="AC49" i="1" l="1"/>
  <c r="V49" i="1"/>
  <c r="Z49" i="1" s="1"/>
  <c r="AB49" i="1"/>
  <c r="V46" i="1"/>
  <c r="Z46" i="1" s="1"/>
  <c r="AC46" i="1"/>
  <c r="AB46" i="1"/>
  <c r="AA57" i="1"/>
  <c r="V56" i="1"/>
  <c r="Z56" i="1" s="1"/>
  <c r="AC56" i="1"/>
  <c r="S44" i="1"/>
  <c r="AW44" i="1"/>
  <c r="AY44" i="1" s="1"/>
  <c r="T55" i="1"/>
  <c r="U55" i="1" s="1"/>
  <c r="S21" i="1"/>
  <c r="AW21" i="1"/>
  <c r="AA24" i="1"/>
  <c r="T35" i="1"/>
  <c r="U35" i="1" s="1"/>
  <c r="V18" i="1"/>
  <c r="Z18" i="1" s="1"/>
  <c r="AC18" i="1"/>
  <c r="AB18" i="1"/>
  <c r="T57" i="1"/>
  <c r="U57" i="1" s="1"/>
  <c r="Q57" i="1" s="1"/>
  <c r="O57" i="1" s="1"/>
  <c r="R57" i="1" s="1"/>
  <c r="L57" i="1" s="1"/>
  <c r="M57" i="1" s="1"/>
  <c r="AB56" i="1"/>
  <c r="AA52" i="1"/>
  <c r="BA44" i="1"/>
  <c r="T33" i="1"/>
  <c r="U33" i="1" s="1"/>
  <c r="T27" i="1"/>
  <c r="U27" i="1" s="1"/>
  <c r="AA44" i="1"/>
  <c r="S29" i="1"/>
  <c r="AW29" i="1"/>
  <c r="V26" i="1"/>
  <c r="Z26" i="1" s="1"/>
  <c r="AB26" i="1"/>
  <c r="AC26" i="1"/>
  <c r="AD26" i="1" s="1"/>
  <c r="AA19" i="1"/>
  <c r="T20" i="1"/>
  <c r="U20" i="1" s="1"/>
  <c r="AA56" i="1"/>
  <c r="Q56" i="1"/>
  <c r="O56" i="1" s="1"/>
  <c r="R56" i="1" s="1"/>
  <c r="L56" i="1" s="1"/>
  <c r="M56" i="1" s="1"/>
  <c r="T63" i="1"/>
  <c r="U63" i="1" s="1"/>
  <c r="AA63" i="1"/>
  <c r="S53" i="1"/>
  <c r="AW53" i="1"/>
  <c r="AY53" i="1" s="1"/>
  <c r="T51" i="1"/>
  <c r="U51" i="1" s="1"/>
  <c r="BA67" i="1"/>
  <c r="AC39" i="1"/>
  <c r="AD39" i="1" s="1"/>
  <c r="V39" i="1"/>
  <c r="Z39" i="1" s="1"/>
  <c r="T50" i="1"/>
  <c r="U50" i="1" s="1"/>
  <c r="T31" i="1"/>
  <c r="U31" i="1" s="1"/>
  <c r="Q50" i="1"/>
  <c r="O50" i="1" s="1"/>
  <c r="R50" i="1" s="1"/>
  <c r="L50" i="1" s="1"/>
  <c r="M50" i="1" s="1"/>
  <c r="AA50" i="1"/>
  <c r="BA37" i="1"/>
  <c r="AA37" i="1"/>
  <c r="AA47" i="1"/>
  <c r="T41" i="1"/>
  <c r="U41" i="1" s="1"/>
  <c r="AA25" i="1"/>
  <c r="Q25" i="1"/>
  <c r="O25" i="1" s="1"/>
  <c r="R25" i="1" s="1"/>
  <c r="L25" i="1" s="1"/>
  <c r="M25" i="1" s="1"/>
  <c r="V22" i="1"/>
  <c r="Z22" i="1" s="1"/>
  <c r="AC22" i="1"/>
  <c r="AW23" i="1"/>
  <c r="S23" i="1"/>
  <c r="T17" i="1"/>
  <c r="U17" i="1" s="1"/>
  <c r="Q17" i="1" s="1"/>
  <c r="O17" i="1" s="1"/>
  <c r="R17" i="1" s="1"/>
  <c r="L17" i="1" s="1"/>
  <c r="M17" i="1" s="1"/>
  <c r="AA22" i="1"/>
  <c r="Q22" i="1"/>
  <c r="O22" i="1" s="1"/>
  <c r="R22" i="1" s="1"/>
  <c r="L22" i="1" s="1"/>
  <c r="M22" i="1" s="1"/>
  <c r="Q58" i="1"/>
  <c r="O58" i="1" s="1"/>
  <c r="R58" i="1" s="1"/>
  <c r="L58" i="1" s="1"/>
  <c r="M58" i="1" s="1"/>
  <c r="AA58" i="1"/>
  <c r="AA55" i="1"/>
  <c r="BA63" i="1"/>
  <c r="T61" i="1"/>
  <c r="U61" i="1" s="1"/>
  <c r="S52" i="1"/>
  <c r="AW52" i="1"/>
  <c r="AY52" i="1" s="1"/>
  <c r="AA45" i="1"/>
  <c r="V54" i="1"/>
  <c r="Z54" i="1" s="1"/>
  <c r="AC54" i="1"/>
  <c r="Q48" i="1"/>
  <c r="O48" i="1" s="1"/>
  <c r="R48" i="1" s="1"/>
  <c r="L48" i="1" s="1"/>
  <c r="M48" i="1" s="1"/>
  <c r="AA48" i="1"/>
  <c r="AY51" i="1"/>
  <c r="V28" i="1"/>
  <c r="Z28" i="1" s="1"/>
  <c r="AC28" i="1"/>
  <c r="AD28" i="1" s="1"/>
  <c r="AB28" i="1"/>
  <c r="BA47" i="1"/>
  <c r="T48" i="1"/>
  <c r="U48" i="1" s="1"/>
  <c r="AA30" i="1"/>
  <c r="Q26" i="1"/>
  <c r="O26" i="1" s="1"/>
  <c r="R26" i="1" s="1"/>
  <c r="L26" i="1" s="1"/>
  <c r="M26" i="1" s="1"/>
  <c r="AA26" i="1"/>
  <c r="Q18" i="1"/>
  <c r="O18" i="1" s="1"/>
  <c r="R18" i="1" s="1"/>
  <c r="L18" i="1" s="1"/>
  <c r="M18" i="1" s="1"/>
  <c r="AA18" i="1"/>
  <c r="T30" i="1"/>
  <c r="U30" i="1" s="1"/>
  <c r="Q30" i="1" s="1"/>
  <c r="O30" i="1" s="1"/>
  <c r="R30" i="1" s="1"/>
  <c r="L30" i="1" s="1"/>
  <c r="M30" i="1" s="1"/>
  <c r="T42" i="1"/>
  <c r="U42" i="1" s="1"/>
  <c r="T25" i="1"/>
  <c r="U25" i="1" s="1"/>
  <c r="BA22" i="1"/>
  <c r="AA20" i="1"/>
  <c r="Q20" i="1"/>
  <c r="O20" i="1" s="1"/>
  <c r="R20" i="1" s="1"/>
  <c r="L20" i="1" s="1"/>
  <c r="M20" i="1" s="1"/>
  <c r="T65" i="1"/>
  <c r="U65" i="1" s="1"/>
  <c r="T67" i="1"/>
  <c r="U67" i="1" s="1"/>
  <c r="BA52" i="1"/>
  <c r="Q41" i="1"/>
  <c r="O41" i="1" s="1"/>
  <c r="R41" i="1" s="1"/>
  <c r="L41" i="1" s="1"/>
  <c r="M41" i="1" s="1"/>
  <c r="AA41" i="1"/>
  <c r="T34" i="1"/>
  <c r="U34" i="1" s="1"/>
  <c r="AA32" i="1"/>
  <c r="AY45" i="1"/>
  <c r="AA27" i="1"/>
  <c r="Q54" i="1"/>
  <c r="O54" i="1" s="1"/>
  <c r="R54" i="1" s="1"/>
  <c r="L54" i="1" s="1"/>
  <c r="M54" i="1" s="1"/>
  <c r="AA54" i="1"/>
  <c r="S36" i="1"/>
  <c r="AW36" i="1"/>
  <c r="AY36" i="1" s="1"/>
  <c r="T38" i="1"/>
  <c r="U38" i="1" s="1"/>
  <c r="AA42" i="1"/>
  <c r="AA60" i="1"/>
  <c r="T60" i="1"/>
  <c r="U60" i="1" s="1"/>
  <c r="Q60" i="1"/>
  <c r="O60" i="1" s="1"/>
  <c r="R60" i="1" s="1"/>
  <c r="L60" i="1" s="1"/>
  <c r="M60" i="1" s="1"/>
  <c r="Q49" i="1"/>
  <c r="O49" i="1" s="1"/>
  <c r="R49" i="1" s="1"/>
  <c r="L49" i="1" s="1"/>
  <c r="M49" i="1" s="1"/>
  <c r="AA49" i="1"/>
  <c r="T45" i="1"/>
  <c r="U45" i="1" s="1"/>
  <c r="Q45" i="1" s="1"/>
  <c r="O45" i="1" s="1"/>
  <c r="R45" i="1" s="1"/>
  <c r="L45" i="1" s="1"/>
  <c r="M45" i="1" s="1"/>
  <c r="BA53" i="1"/>
  <c r="T47" i="1"/>
  <c r="U47" i="1" s="1"/>
  <c r="AA67" i="1"/>
  <c r="AA43" i="1"/>
  <c r="V64" i="1"/>
  <c r="Z64" i="1" s="1"/>
  <c r="AC64" i="1"/>
  <c r="AD64" i="1" s="1"/>
  <c r="Q64" i="1"/>
  <c r="O64" i="1" s="1"/>
  <c r="R64" i="1" s="1"/>
  <c r="L64" i="1" s="1"/>
  <c r="M64" i="1" s="1"/>
  <c r="AA51" i="1"/>
  <c r="Q51" i="1"/>
  <c r="O51" i="1" s="1"/>
  <c r="R51" i="1" s="1"/>
  <c r="L51" i="1" s="1"/>
  <c r="M51" i="1" s="1"/>
  <c r="AW43" i="1"/>
  <c r="S43" i="1"/>
  <c r="AA36" i="1"/>
  <c r="BA34" i="1"/>
  <c r="T32" i="1"/>
  <c r="U32" i="1" s="1"/>
  <c r="Q32" i="1" s="1"/>
  <c r="O32" i="1" s="1"/>
  <c r="R32" i="1" s="1"/>
  <c r="L32" i="1" s="1"/>
  <c r="M32" i="1" s="1"/>
  <c r="T40" i="1"/>
  <c r="U40" i="1" s="1"/>
  <c r="AA17" i="1"/>
  <c r="AC58" i="1"/>
  <c r="AD58" i="1" s="1"/>
  <c r="AB58" i="1"/>
  <c r="V58" i="1"/>
  <c r="Z58" i="1" s="1"/>
  <c r="AA65" i="1"/>
  <c r="AA66" i="1"/>
  <c r="Q66" i="1"/>
  <c r="O66" i="1" s="1"/>
  <c r="R66" i="1" s="1"/>
  <c r="L66" i="1" s="1"/>
  <c r="M66" i="1" s="1"/>
  <c r="T66" i="1"/>
  <c r="U66" i="1" s="1"/>
  <c r="T59" i="1"/>
  <c r="U59" i="1" s="1"/>
  <c r="AB54" i="1"/>
  <c r="T68" i="1"/>
  <c r="U68" i="1" s="1"/>
  <c r="AA61" i="1"/>
  <c r="Q61" i="1"/>
  <c r="O61" i="1" s="1"/>
  <c r="R61" i="1" s="1"/>
  <c r="L61" i="1" s="1"/>
  <c r="M61" i="1" s="1"/>
  <c r="Q46" i="1"/>
  <c r="O46" i="1" s="1"/>
  <c r="R46" i="1" s="1"/>
  <c r="L46" i="1" s="1"/>
  <c r="M46" i="1" s="1"/>
  <c r="AA46" i="1"/>
  <c r="AA68" i="1"/>
  <c r="AA29" i="1"/>
  <c r="AA53" i="1"/>
  <c r="T37" i="1"/>
  <c r="U37" i="1" s="1"/>
  <c r="T24" i="1"/>
  <c r="U24" i="1" s="1"/>
  <c r="Q24" i="1" s="1"/>
  <c r="O24" i="1" s="1"/>
  <c r="R24" i="1" s="1"/>
  <c r="L24" i="1" s="1"/>
  <c r="M24" i="1" s="1"/>
  <c r="V62" i="1"/>
  <c r="Z62" i="1" s="1"/>
  <c r="AC62" i="1"/>
  <c r="AD62" i="1" s="1"/>
  <c r="AA21" i="1"/>
  <c r="T19" i="1"/>
  <c r="U19" i="1" s="1"/>
  <c r="BA17" i="1"/>
  <c r="AC27" i="1" l="1"/>
  <c r="AD27" i="1" s="1"/>
  <c r="V27" i="1"/>
  <c r="Z27" i="1" s="1"/>
  <c r="AB27" i="1"/>
  <c r="AY21" i="1"/>
  <c r="BA21" i="1"/>
  <c r="AC19" i="1"/>
  <c r="AD19" i="1" s="1"/>
  <c r="V19" i="1"/>
  <c r="Z19" i="1" s="1"/>
  <c r="AB19" i="1"/>
  <c r="BA36" i="1"/>
  <c r="V66" i="1"/>
  <c r="Z66" i="1" s="1"/>
  <c r="AC66" i="1"/>
  <c r="AB66" i="1"/>
  <c r="T43" i="1"/>
  <c r="U43" i="1" s="1"/>
  <c r="AC38" i="1"/>
  <c r="AD38" i="1" s="1"/>
  <c r="AB38" i="1"/>
  <c r="V38" i="1"/>
  <c r="Z38" i="1" s="1"/>
  <c r="Q38" i="1"/>
  <c r="O38" i="1" s="1"/>
  <c r="R38" i="1" s="1"/>
  <c r="L38" i="1" s="1"/>
  <c r="M38" i="1" s="1"/>
  <c r="V61" i="1"/>
  <c r="Z61" i="1" s="1"/>
  <c r="AC61" i="1"/>
  <c r="AD61" i="1" s="1"/>
  <c r="AB61" i="1"/>
  <c r="AC63" i="1"/>
  <c r="AD63" i="1" s="1"/>
  <c r="V63" i="1"/>
  <c r="Z63" i="1" s="1"/>
  <c r="AB63" i="1"/>
  <c r="V33" i="1"/>
  <c r="Z33" i="1" s="1"/>
  <c r="AC33" i="1"/>
  <c r="AD33" i="1" s="1"/>
  <c r="AB33" i="1"/>
  <c r="Q33" i="1"/>
  <c r="O33" i="1" s="1"/>
  <c r="R33" i="1" s="1"/>
  <c r="L33" i="1" s="1"/>
  <c r="M33" i="1" s="1"/>
  <c r="T21" i="1"/>
  <c r="U21" i="1" s="1"/>
  <c r="AC59" i="1"/>
  <c r="AD59" i="1" s="1"/>
  <c r="AB59" i="1"/>
  <c r="V59" i="1"/>
  <c r="Z59" i="1" s="1"/>
  <c r="Q59" i="1"/>
  <c r="O59" i="1" s="1"/>
  <c r="R59" i="1" s="1"/>
  <c r="L59" i="1" s="1"/>
  <c r="M59" i="1" s="1"/>
  <c r="V65" i="1"/>
  <c r="Z65" i="1" s="1"/>
  <c r="AC65" i="1"/>
  <c r="AD65" i="1" s="1"/>
  <c r="AB65" i="1"/>
  <c r="AC42" i="1"/>
  <c r="AD42" i="1" s="1"/>
  <c r="V42" i="1"/>
  <c r="Z42" i="1" s="1"/>
  <c r="AB42" i="1"/>
  <c r="V17" i="1"/>
  <c r="Z17" i="1" s="1"/>
  <c r="AC17" i="1"/>
  <c r="AD17" i="1" s="1"/>
  <c r="AB17" i="1"/>
  <c r="AD18" i="1"/>
  <c r="V67" i="1"/>
  <c r="Z67" i="1" s="1"/>
  <c r="AC67" i="1"/>
  <c r="AB67" i="1"/>
  <c r="V40" i="1"/>
  <c r="Z40" i="1" s="1"/>
  <c r="AC40" i="1"/>
  <c r="AB40" i="1"/>
  <c r="Q40" i="1"/>
  <c r="O40" i="1" s="1"/>
  <c r="R40" i="1" s="1"/>
  <c r="L40" i="1" s="1"/>
  <c r="M40" i="1" s="1"/>
  <c r="T36" i="1"/>
  <c r="U36" i="1" s="1"/>
  <c r="V30" i="1"/>
  <c r="Z30" i="1" s="1"/>
  <c r="AC30" i="1"/>
  <c r="AD30" i="1" s="1"/>
  <c r="AB30" i="1"/>
  <c r="AC48" i="1"/>
  <c r="V48" i="1"/>
  <c r="Z48" i="1" s="1"/>
  <c r="AB48" i="1"/>
  <c r="AD54" i="1"/>
  <c r="AC41" i="1"/>
  <c r="V41" i="1"/>
  <c r="Z41" i="1" s="1"/>
  <c r="AB41" i="1"/>
  <c r="V31" i="1"/>
  <c r="Z31" i="1" s="1"/>
  <c r="AC31" i="1"/>
  <c r="AB31" i="1"/>
  <c r="Q31" i="1"/>
  <c r="O31" i="1" s="1"/>
  <c r="R31" i="1" s="1"/>
  <c r="L31" i="1" s="1"/>
  <c r="M31" i="1" s="1"/>
  <c r="AC51" i="1"/>
  <c r="AD51" i="1" s="1"/>
  <c r="V51" i="1"/>
  <c r="Z51" i="1" s="1"/>
  <c r="AB51" i="1"/>
  <c r="BA29" i="1"/>
  <c r="AY29" i="1"/>
  <c r="V55" i="1"/>
  <c r="Z55" i="1" s="1"/>
  <c r="AC55" i="1"/>
  <c r="AD55" i="1" s="1"/>
  <c r="AB55" i="1"/>
  <c r="AD46" i="1"/>
  <c r="Q67" i="1"/>
  <c r="O67" i="1" s="1"/>
  <c r="R67" i="1" s="1"/>
  <c r="L67" i="1" s="1"/>
  <c r="M67" i="1" s="1"/>
  <c r="Q65" i="1"/>
  <c r="O65" i="1" s="1"/>
  <c r="R65" i="1" s="1"/>
  <c r="L65" i="1" s="1"/>
  <c r="M65" i="1" s="1"/>
  <c r="V60" i="1"/>
  <c r="Z60" i="1" s="1"/>
  <c r="AC60" i="1"/>
  <c r="AB60" i="1"/>
  <c r="AC34" i="1"/>
  <c r="AD34" i="1" s="1"/>
  <c r="V34" i="1"/>
  <c r="Z34" i="1" s="1"/>
  <c r="AB34" i="1"/>
  <c r="Q34" i="1"/>
  <c r="O34" i="1" s="1"/>
  <c r="R34" i="1" s="1"/>
  <c r="L34" i="1" s="1"/>
  <c r="M34" i="1" s="1"/>
  <c r="T23" i="1"/>
  <c r="U23" i="1" s="1"/>
  <c r="V20" i="1"/>
  <c r="Z20" i="1" s="1"/>
  <c r="AC20" i="1"/>
  <c r="AB20" i="1"/>
  <c r="T29" i="1"/>
  <c r="U29" i="1" s="1"/>
  <c r="V35" i="1"/>
  <c r="Z35" i="1" s="1"/>
  <c r="AC35" i="1"/>
  <c r="AB35" i="1"/>
  <c r="Q35" i="1"/>
  <c r="O35" i="1" s="1"/>
  <c r="R35" i="1" s="1"/>
  <c r="L35" i="1" s="1"/>
  <c r="M35" i="1" s="1"/>
  <c r="V68" i="1"/>
  <c r="Z68" i="1" s="1"/>
  <c r="AC68" i="1"/>
  <c r="AD68" i="1" s="1"/>
  <c r="AB68" i="1"/>
  <c r="V32" i="1"/>
  <c r="Z32" i="1" s="1"/>
  <c r="AC32" i="1"/>
  <c r="AD32" i="1" s="1"/>
  <c r="AB32" i="1"/>
  <c r="AC47" i="1"/>
  <c r="AD47" i="1" s="1"/>
  <c r="V47" i="1"/>
  <c r="Z47" i="1" s="1"/>
  <c r="AB47" i="1"/>
  <c r="Q55" i="1"/>
  <c r="O55" i="1" s="1"/>
  <c r="R55" i="1" s="1"/>
  <c r="L55" i="1" s="1"/>
  <c r="M55" i="1" s="1"/>
  <c r="AY23" i="1"/>
  <c r="BA23" i="1"/>
  <c r="Q47" i="1"/>
  <c r="O47" i="1" s="1"/>
  <c r="R47" i="1" s="1"/>
  <c r="L47" i="1" s="1"/>
  <c r="M47" i="1" s="1"/>
  <c r="T53" i="1"/>
  <c r="U53" i="1" s="1"/>
  <c r="T44" i="1"/>
  <c r="U44" i="1" s="1"/>
  <c r="T52" i="1"/>
  <c r="U52" i="1" s="1"/>
  <c r="Q42" i="1"/>
  <c r="O42" i="1" s="1"/>
  <c r="R42" i="1" s="1"/>
  <c r="L42" i="1" s="1"/>
  <c r="M42" i="1" s="1"/>
  <c r="AD22" i="1"/>
  <c r="AC50" i="1"/>
  <c r="AB50" i="1"/>
  <c r="V50" i="1"/>
  <c r="Z50" i="1" s="1"/>
  <c r="Q63" i="1"/>
  <c r="O63" i="1" s="1"/>
  <c r="R63" i="1" s="1"/>
  <c r="L63" i="1" s="1"/>
  <c r="M63" i="1" s="1"/>
  <c r="Q19" i="1"/>
  <c r="O19" i="1" s="1"/>
  <c r="R19" i="1" s="1"/>
  <c r="L19" i="1" s="1"/>
  <c r="M19" i="1" s="1"/>
  <c r="AD56" i="1"/>
  <c r="AY43" i="1"/>
  <c r="BA43" i="1"/>
  <c r="V24" i="1"/>
  <c r="Z24" i="1" s="1"/>
  <c r="AC24" i="1"/>
  <c r="AD24" i="1" s="1"/>
  <c r="AB24" i="1"/>
  <c r="Q68" i="1"/>
  <c r="O68" i="1" s="1"/>
  <c r="R68" i="1" s="1"/>
  <c r="L68" i="1" s="1"/>
  <c r="M68" i="1" s="1"/>
  <c r="Q27" i="1"/>
  <c r="O27" i="1" s="1"/>
  <c r="R27" i="1" s="1"/>
  <c r="L27" i="1" s="1"/>
  <c r="M27" i="1" s="1"/>
  <c r="V37" i="1"/>
  <c r="Z37" i="1" s="1"/>
  <c r="AC37" i="1"/>
  <c r="AB37" i="1"/>
  <c r="V45" i="1"/>
  <c r="Z45" i="1" s="1"/>
  <c r="AC45" i="1"/>
  <c r="AD45" i="1" s="1"/>
  <c r="AB45" i="1"/>
  <c r="V25" i="1"/>
  <c r="Z25" i="1" s="1"/>
  <c r="AC25" i="1"/>
  <c r="AD25" i="1" s="1"/>
  <c r="AB25" i="1"/>
  <c r="Q37" i="1"/>
  <c r="O37" i="1" s="1"/>
  <c r="R37" i="1" s="1"/>
  <c r="L37" i="1" s="1"/>
  <c r="M37" i="1" s="1"/>
  <c r="V57" i="1"/>
  <c r="Z57" i="1" s="1"/>
  <c r="AC57" i="1"/>
  <c r="AB57" i="1"/>
  <c r="AD49" i="1"/>
  <c r="AD60" i="1" l="1"/>
  <c r="V23" i="1"/>
  <c r="Z23" i="1" s="1"/>
  <c r="AC23" i="1"/>
  <c r="AD23" i="1" s="1"/>
  <c r="AB23" i="1"/>
  <c r="Q23" i="1"/>
  <c r="O23" i="1" s="1"/>
  <c r="R23" i="1" s="1"/>
  <c r="L23" i="1" s="1"/>
  <c r="M23" i="1" s="1"/>
  <c r="AD57" i="1"/>
  <c r="AD50" i="1"/>
  <c r="AD35" i="1"/>
  <c r="AD67" i="1"/>
  <c r="V43" i="1"/>
  <c r="Z43" i="1" s="1"/>
  <c r="AC43" i="1"/>
  <c r="AD43" i="1" s="1"/>
  <c r="AB43" i="1"/>
  <c r="Q43" i="1"/>
  <c r="O43" i="1" s="1"/>
  <c r="R43" i="1" s="1"/>
  <c r="L43" i="1" s="1"/>
  <c r="M43" i="1" s="1"/>
  <c r="V53" i="1"/>
  <c r="Z53" i="1" s="1"/>
  <c r="AC53" i="1"/>
  <c r="AD53" i="1" s="1"/>
  <c r="AB53" i="1"/>
  <c r="Q53" i="1"/>
  <c r="O53" i="1" s="1"/>
  <c r="R53" i="1" s="1"/>
  <c r="L53" i="1" s="1"/>
  <c r="M53" i="1" s="1"/>
  <c r="AD41" i="1"/>
  <c r="AB21" i="1"/>
  <c r="AC21" i="1"/>
  <c r="V21" i="1"/>
  <c r="Z21" i="1" s="1"/>
  <c r="Q21" i="1"/>
  <c r="O21" i="1" s="1"/>
  <c r="R21" i="1" s="1"/>
  <c r="L21" i="1" s="1"/>
  <c r="M21" i="1" s="1"/>
  <c r="V29" i="1"/>
  <c r="Z29" i="1" s="1"/>
  <c r="AC29" i="1"/>
  <c r="AB29" i="1"/>
  <c r="Q29" i="1"/>
  <c r="O29" i="1" s="1"/>
  <c r="R29" i="1" s="1"/>
  <c r="L29" i="1" s="1"/>
  <c r="M29" i="1" s="1"/>
  <c r="AC36" i="1"/>
  <c r="AD36" i="1" s="1"/>
  <c r="AB36" i="1"/>
  <c r="V36" i="1"/>
  <c r="Z36" i="1" s="1"/>
  <c r="Q36" i="1"/>
  <c r="O36" i="1" s="1"/>
  <c r="R36" i="1" s="1"/>
  <c r="L36" i="1" s="1"/>
  <c r="M36" i="1" s="1"/>
  <c r="AD37" i="1"/>
  <c r="V52" i="1"/>
  <c r="Z52" i="1" s="1"/>
  <c r="AC52" i="1"/>
  <c r="AD52" i="1" s="1"/>
  <c r="AB52" i="1"/>
  <c r="Q52" i="1"/>
  <c r="O52" i="1" s="1"/>
  <c r="R52" i="1" s="1"/>
  <c r="L52" i="1" s="1"/>
  <c r="M52" i="1" s="1"/>
  <c r="AD66" i="1"/>
  <c r="V44" i="1"/>
  <c r="Z44" i="1" s="1"/>
  <c r="AC44" i="1"/>
  <c r="AB44" i="1"/>
  <c r="Q44" i="1"/>
  <c r="O44" i="1" s="1"/>
  <c r="R44" i="1" s="1"/>
  <c r="L44" i="1" s="1"/>
  <c r="M44" i="1" s="1"/>
  <c r="AD20" i="1"/>
  <c r="AD31" i="1"/>
  <c r="AD48" i="1"/>
  <c r="AD40" i="1"/>
  <c r="AD29" i="1" l="1"/>
  <c r="AD44" i="1"/>
  <c r="AD21" i="1"/>
</calcChain>
</file>

<file path=xl/sharedStrings.xml><?xml version="1.0" encoding="utf-8"?>
<sst xmlns="http://schemas.openxmlformats.org/spreadsheetml/2006/main" count="1070" uniqueCount="533">
  <si>
    <t>File opened</t>
  </si>
  <si>
    <t>2020-10-28 12:54:16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</si>
  <si>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</si>
  <si>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</si>
  <si>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</si>
  <si>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</si>
  <si>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</si>
  <si>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</si>
  <si>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</si>
  <si>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</si>
  <si>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</si>
  <si>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</si>
  <si>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</si>
  <si>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{"co2aspan1": "1.0031", "co2bspanconc2": "314.9", "h2obzero": "1.0379", "ssa_ref": "34391.2", "ssb_ref": "36665.6", "h2oazero": "1.03785", "h2obspan2b": "0.0724379", "h2oaspan2a": "0.0712806", "flowmeterzero": "0.994209", "h2obspan2a": "0.0716346", "h2obspanconc1": "12.36", "tbzero": "0.204033", "h2oaspan1": "1.00998", "h2obspan2": "0", "h2obspan1": "1.01121", "co2bspanconc1": "2475", "h2oaspanconc1": "12.36", "co2bspan2": "-0.0398483", "co2aspanconc1": "2475", "flowazero": "0.31118", "co2bzero": "0.949913", "co2bspan1": "1.0035", "co2aspan2": "-0.038086", "co2bspan2a": "0.316856", "chamberpressurezero": "2.66377", "oxygen": "21", "co2azero": "0.951804", "tazero": "0.0668316", "flowbzero": "0.3072", "co2aspan2a": "0.314921", "h2oaspanconc2": "0", "co2aspan2b": "0.312119", "h2oaspan2b": "0.0719923", "h2oaspan2": "0", "h2obspanconc2": "0", "co2aspanconc2": "314.9", "co2bspan2b": "0.313962"}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</si>
  <si>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</si>
  <si>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</si>
  <si>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</si>
  <si>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</si>
  <si>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</si>
  <si>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</si>
  <si>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</si>
  <si>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</si>
  <si>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</si>
  <si>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12:54:16</t>
  </si>
  <si>
    <t>Stability Definition:	A (GasEx): Slp&lt;0.5 Per=15	ΔH2O (Meas2): Slp&lt;0.2 Per=15	ΔCO2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</si>
  <si>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</si>
  <si>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</si>
  <si>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</si>
  <si>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</si>
  <si>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</si>
  <si>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</si>
  <si>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</si>
  <si>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</si>
  <si>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</si>
  <si>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</si>
  <si>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</si>
  <si>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</si>
  <si>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</si>
  <si>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</si>
  <si>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</si>
  <si>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</si>
  <si>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</si>
  <si>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</si>
  <si>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</si>
  <si>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</si>
  <si>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</si>
  <si>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</si>
  <si>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</si>
  <si>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</si>
  <si>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</si>
  <si>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</si>
  <si>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</si>
  <si>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</si>
  <si>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</si>
  <si>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</si>
  <si>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</si>
  <si>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</si>
  <si>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</si>
  <si>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</si>
  <si>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</si>
  <si>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</si>
  <si>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</si>
  <si>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</si>
  <si>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</si>
  <si>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</si>
  <si>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</si>
  <si>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</si>
  <si>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</si>
  <si>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</si>
  <si>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</si>
  <si>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</si>
  <si>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</si>
  <si>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</si>
  <si>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</si>
  <si>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</si>
  <si>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</si>
  <si>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3.65414 80.7746 379.696 622.516 866.16 1064.05 1293.63 1452.23</t>
  </si>
  <si>
    <t>Fs_true</t>
  </si>
  <si>
    <t>-0.108026 100.748 404.078 601.368 799.885 998.254 1203.93 1399.98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</si>
  <si>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</si>
  <si>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</si>
  <si>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</si>
  <si>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</si>
  <si>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</si>
  <si>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</si>
  <si>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</si>
  <si>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</si>
  <si>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</si>
  <si>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</si>
  <si>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</si>
  <si>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</si>
  <si>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</si>
  <si>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</si>
  <si>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</si>
  <si>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</si>
  <si>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</si>
  <si>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</si>
  <si>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</si>
  <si>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</si>
  <si>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</si>
  <si>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</si>
  <si>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</si>
  <si>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</si>
  <si>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</si>
  <si>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</si>
  <si>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</si>
  <si>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</si>
  <si>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</si>
  <si>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</si>
  <si>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</si>
  <si>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</si>
  <si>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</si>
  <si>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</si>
  <si>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</si>
  <si>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</si>
  <si>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</si>
  <si>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</si>
  <si>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</si>
  <si>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</si>
  <si>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</si>
  <si>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</si>
  <si>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</si>
  <si>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</si>
  <si>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</si>
  <si>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</si>
  <si>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</si>
  <si>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</si>
  <si>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</si>
  <si>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</si>
  <si>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</si>
  <si>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</si>
  <si>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</si>
  <si>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</si>
  <si>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</si>
  <si>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</si>
  <si>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</si>
  <si>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</si>
  <si>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</si>
  <si>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</si>
  <si>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</si>
  <si>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</si>
  <si>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</si>
  <si>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</si>
  <si>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</si>
  <si>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</si>
  <si>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</si>
  <si>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</si>
  <si>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</si>
  <si>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</si>
  <si>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</si>
  <si>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</si>
  <si>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</si>
  <si>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</si>
  <si>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</si>
  <si>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</si>
  <si>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</si>
  <si>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</si>
  <si>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</si>
  <si>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</si>
  <si>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</si>
  <si>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</si>
  <si>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</si>
  <si>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</si>
  <si>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</si>
  <si>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</si>
  <si>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</si>
  <si>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</si>
  <si>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</si>
  <si>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</si>
  <si>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</si>
  <si>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</si>
  <si>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</si>
  <si>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</si>
  <si>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</si>
  <si>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</si>
  <si>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</si>
  <si>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</si>
  <si>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</si>
  <si>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</si>
  <si>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</si>
  <si>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</si>
  <si>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</si>
  <si>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</si>
  <si>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</si>
  <si>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</si>
  <si>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</si>
  <si>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</si>
  <si>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</si>
  <si>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</si>
  <si>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</si>
  <si>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</si>
  <si>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</si>
  <si>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</si>
  <si>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</si>
  <si>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</si>
  <si>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</si>
  <si>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</si>
  <si>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</si>
  <si>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</si>
  <si>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</si>
  <si>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</si>
  <si>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</si>
  <si>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</si>
  <si>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</si>
  <si>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</si>
  <si>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</si>
  <si>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</si>
  <si>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</si>
  <si>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</si>
  <si>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</si>
  <si>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</si>
  <si>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</si>
  <si>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</si>
  <si>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</si>
  <si>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</si>
  <si>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</si>
  <si>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</si>
  <si>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</si>
  <si>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</si>
  <si>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</si>
  <si>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</si>
  <si>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</si>
  <si>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</si>
  <si>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</si>
  <si>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</si>
  <si>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</si>
  <si>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</si>
  <si>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</si>
  <si>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</si>
  <si>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</si>
  <si>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</si>
  <si>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</si>
  <si>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</si>
  <si>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</si>
  <si>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</si>
  <si>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</si>
  <si>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</si>
  <si>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</si>
  <si>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</si>
  <si>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</si>
  <si>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</si>
  <si>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</si>
  <si>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</si>
  <si>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</si>
  <si>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</si>
  <si>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</si>
  <si>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</si>
  <si>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</si>
  <si>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</si>
  <si>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</si>
  <si>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</si>
  <si>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</si>
  <si>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</si>
  <si>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</si>
  <si>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</si>
  <si>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</si>
  <si>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</si>
  <si>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</si>
  <si>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</si>
  <si>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</si>
  <si>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</si>
  <si>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</si>
  <si>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</si>
  <si>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</si>
  <si>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</si>
  <si>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</si>
  <si>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</si>
  <si>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</si>
  <si>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</si>
  <si>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</si>
  <si>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</si>
  <si>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</si>
  <si>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</si>
  <si>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</si>
  <si>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</si>
  <si>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</si>
  <si>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</si>
  <si>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</si>
  <si>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</si>
  <si>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</si>
  <si>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</si>
  <si>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</si>
  <si>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</si>
  <si>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</si>
  <si>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</si>
  <si>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</si>
  <si>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20201028 12:57:46</t>
  </si>
  <si>
    <t>12:57:46</t>
  </si>
  <si>
    <t>b42-24</t>
  </si>
  <si>
    <t>_2</t>
  </si>
  <si>
    <t>RECT-4143-20200907-06_33_50</t>
  </si>
  <si>
    <t>RECT-1217-20201028-12_57_44</t>
  </si>
  <si>
    <t>DARK-1218-20201028-12_57_47</t>
  </si>
  <si>
    <t>0: Broadleaf</t>
  </si>
  <si>
    <t>12:42:46</t>
  </si>
  <si>
    <t>1/3</t>
  </si>
  <si>
    <t>20201028 12:59:12</t>
  </si>
  <si>
    <t>12:59:12</t>
  </si>
  <si>
    <t>RECT-1219-20201028-12_59_11</t>
  </si>
  <si>
    <t>DARK-1220-20201028-12_59_13</t>
  </si>
  <si>
    <t>0/3</t>
  </si>
  <si>
    <t>20201028 13:01:41</t>
  </si>
  <si>
    <t>13:01:41</t>
  </si>
  <si>
    <t>TXNM0821</t>
  </si>
  <si>
    <t>_8</t>
  </si>
  <si>
    <t>RECT-1223-20201028-13_01_40</t>
  </si>
  <si>
    <t>DARK-1224-20201028-13_01_42</t>
  </si>
  <si>
    <t>20201028 13:03:01</t>
  </si>
  <si>
    <t>13:03:01</t>
  </si>
  <si>
    <t>RECT-1225-20201028-13_03_00</t>
  </si>
  <si>
    <t>DARK-1226-20201028-13_03_02</t>
  </si>
  <si>
    <t>20201028 13:19:59</t>
  </si>
  <si>
    <t>13:19:59</t>
  </si>
  <si>
    <t>UT12-075</t>
  </si>
  <si>
    <t>_9</t>
  </si>
  <si>
    <t>RECT-1229-20201028-13_19_57</t>
  </si>
  <si>
    <t>DARK-1230-20201028-13_19_59</t>
  </si>
  <si>
    <t>2/3</t>
  </si>
  <si>
    <t>20201028 13:21:23</t>
  </si>
  <si>
    <t>13:21:23</t>
  </si>
  <si>
    <t>RECT-1231-20201028-13_21_22</t>
  </si>
  <si>
    <t>DARK-1232-20201028-13_21_24</t>
  </si>
  <si>
    <t>20201028 13:24:49</t>
  </si>
  <si>
    <t>13:24:49</t>
  </si>
  <si>
    <t>25189.01</t>
  </si>
  <si>
    <t>_6</t>
  </si>
  <si>
    <t>RECT-1235-20201028-13_24_47</t>
  </si>
  <si>
    <t>DARK-1236-20201028-13_24_49</t>
  </si>
  <si>
    <t>20201028 13:26:14</t>
  </si>
  <si>
    <t>13:26:14</t>
  </si>
  <si>
    <t>RECT-1237-20201028-13_26_13</t>
  </si>
  <si>
    <t>DARK-1238-20201028-13_26_15</t>
  </si>
  <si>
    <t>20201028 13:30:41</t>
  </si>
  <si>
    <t>13:30:41</t>
  </si>
  <si>
    <t>CC12</t>
  </si>
  <si>
    <t>_7</t>
  </si>
  <si>
    <t>RECT-1243-20201028-13_30_39</t>
  </si>
  <si>
    <t>DARK-1244-20201028-13_30_41</t>
  </si>
  <si>
    <t>20201028 13:32:04</t>
  </si>
  <si>
    <t>13:32:04</t>
  </si>
  <si>
    <t>RECT-1245-20201028-13_32_02</t>
  </si>
  <si>
    <t>DARK-1246-20201028-13_32_04</t>
  </si>
  <si>
    <t>20201028 13:35:51</t>
  </si>
  <si>
    <t>13:35:51</t>
  </si>
  <si>
    <t>OCK1-SO2</t>
  </si>
  <si>
    <t>RECT-1251-20201028-13_35_50</t>
  </si>
  <si>
    <t>DARK-1252-20201028-13_35_52</t>
  </si>
  <si>
    <t>20201028 13:37:03</t>
  </si>
  <si>
    <t>13:37:03</t>
  </si>
  <si>
    <t>RECT-1253-20201028-13_37_02</t>
  </si>
  <si>
    <t>DARK-1254-20201028-13_37_04</t>
  </si>
  <si>
    <t>20201028 13:42:52</t>
  </si>
  <si>
    <t>13:42:52</t>
  </si>
  <si>
    <t>9018</t>
  </si>
  <si>
    <t>_1</t>
  </si>
  <si>
    <t>RECT-1257-20201028-13_42_50</t>
  </si>
  <si>
    <t>DARK-1258-20201028-13_42_52</t>
  </si>
  <si>
    <t>20201028 13:44:18</t>
  </si>
  <si>
    <t>13:44:18</t>
  </si>
  <si>
    <t>RECT-1259-20201028-13_44_17</t>
  </si>
  <si>
    <t>DARK-1260-20201028-13_44_19</t>
  </si>
  <si>
    <t>20201028 13:47:04</t>
  </si>
  <si>
    <t>13:47:04</t>
  </si>
  <si>
    <t>V57-96</t>
  </si>
  <si>
    <t>_3</t>
  </si>
  <si>
    <t>RECT-1263-20201028-13_47_03</t>
  </si>
  <si>
    <t>DARK-1264-20201028-13_47_05</t>
  </si>
  <si>
    <t>20201028 13:49:11</t>
  </si>
  <si>
    <t>13:49:11</t>
  </si>
  <si>
    <t>RECT-1269-20201028-13_49_10</t>
  </si>
  <si>
    <t>DARK-1270-20201028-13_49_12</t>
  </si>
  <si>
    <t>20201028 13:52:29</t>
  </si>
  <si>
    <t>13:52:29</t>
  </si>
  <si>
    <t>V37-96</t>
  </si>
  <si>
    <t>_4</t>
  </si>
  <si>
    <t>RECT-1273-20201028-13_52_28</t>
  </si>
  <si>
    <t>DARK-1274-20201028-13_52_30</t>
  </si>
  <si>
    <t>13:50:41</t>
  </si>
  <si>
    <t>20201028 13:53:58</t>
  </si>
  <si>
    <t>13:53:58</t>
  </si>
  <si>
    <t>RECT-1275-20201028-13_53_57</t>
  </si>
  <si>
    <t>DARK-1276-20201028-13_53_59</t>
  </si>
  <si>
    <t>20201028 13:57:44</t>
  </si>
  <si>
    <t>13:57:44</t>
  </si>
  <si>
    <t>RECT-1279-20201028-13_57_42</t>
  </si>
  <si>
    <t>DARK-1280-20201028-13_57_44</t>
  </si>
  <si>
    <t>20201028 13:59:14</t>
  </si>
  <si>
    <t>13:59:14</t>
  </si>
  <si>
    <t>RECT-1281-20201028-13_59_12</t>
  </si>
  <si>
    <t>DARK-1282-20201028-13_59_14</t>
  </si>
  <si>
    <t>20201028 14:02:04</t>
  </si>
  <si>
    <t>14:02:04</t>
  </si>
  <si>
    <t>T48</t>
  </si>
  <si>
    <t>RECT-1285-20201028-14_02_03</t>
  </si>
  <si>
    <t>DARK-1286-20201028-14_02_05</t>
  </si>
  <si>
    <t>20201028 14:03:22</t>
  </si>
  <si>
    <t>14:03:22</t>
  </si>
  <si>
    <t>RECT-1287-20201028-14_03_20</t>
  </si>
  <si>
    <t>DARK-1288-20201028-14_03_22</t>
  </si>
  <si>
    <t>20201028 14:07:17</t>
  </si>
  <si>
    <t>14:07:17</t>
  </si>
  <si>
    <t>1149</t>
  </si>
  <si>
    <t>RECT-1291-20201028-14_07_16</t>
  </si>
  <si>
    <t>DARK-1292-20201028-14_07_18</t>
  </si>
  <si>
    <t>20201028 14:09:17</t>
  </si>
  <si>
    <t>14:09:17</t>
  </si>
  <si>
    <t>RECT-1297-20201028-14_09_16</t>
  </si>
  <si>
    <t>DARK-1298-20201028-14_09_18</t>
  </si>
  <si>
    <t>20201028 14:12:18</t>
  </si>
  <si>
    <t>14:12:18</t>
  </si>
  <si>
    <t>T52</t>
  </si>
  <si>
    <t>_5</t>
  </si>
  <si>
    <t>RECT-1301-20201028-14_12_17</t>
  </si>
  <si>
    <t>DARK-1302-20201028-14_12_19</t>
  </si>
  <si>
    <t>14:10:11</t>
  </si>
  <si>
    <t>20201028 14:13:39</t>
  </si>
  <si>
    <t>14:13:39</t>
  </si>
  <si>
    <t>RECT-1303-20201028-14_13_38</t>
  </si>
  <si>
    <t>DARK-1304-20201028-14_13_40</t>
  </si>
  <si>
    <t>20201028 14:21:16</t>
  </si>
  <si>
    <t>14:21:16</t>
  </si>
  <si>
    <t>Vru42</t>
  </si>
  <si>
    <t>RECT-1307-20201028-14_21_15</t>
  </si>
  <si>
    <t>DARK-1308-20201028-14_21_17</t>
  </si>
  <si>
    <t>3/3</t>
  </si>
  <si>
    <t>20201028 14:22:32</t>
  </si>
  <si>
    <t>14:22:32</t>
  </si>
  <si>
    <t>RECT-1309-20201028-14_22_31</t>
  </si>
  <si>
    <t>DARK-1310-20201028-14_22_33</t>
  </si>
  <si>
    <t>20201028 14:24:27</t>
  </si>
  <si>
    <t>14:24:27</t>
  </si>
  <si>
    <t>RECT-1313-20201028-14_24_25</t>
  </si>
  <si>
    <t>DARK-1314-20201028-14_24_27</t>
  </si>
  <si>
    <t>20201028 14:25:46</t>
  </si>
  <si>
    <t>14:25:46</t>
  </si>
  <si>
    <t>RECT-1315-20201028-14_25_44</t>
  </si>
  <si>
    <t>DARK-1316-20201028-14_25_46</t>
  </si>
  <si>
    <t>20201028 14:29:10</t>
  </si>
  <si>
    <t>14:29:10</t>
  </si>
  <si>
    <t>RECT-1319-20201028-14_29_08</t>
  </si>
  <si>
    <t>DARK-1320-20201028-14_29_10</t>
  </si>
  <si>
    <t>20201028 14:30:56</t>
  </si>
  <si>
    <t>14:30:56</t>
  </si>
  <si>
    <t>RECT-1321-20201028-14_30_55</t>
  </si>
  <si>
    <t>DARK-1322-20201028-14_30_57</t>
  </si>
  <si>
    <t>20201028 14:33:51</t>
  </si>
  <si>
    <t>14:33:51</t>
  </si>
  <si>
    <t>b40-14</t>
  </si>
  <si>
    <t>RECT-1325-20201028-14_33_49</t>
  </si>
  <si>
    <t>DARK-1326-20201028-14_33_51</t>
  </si>
  <si>
    <t>20201028 14:36:17</t>
  </si>
  <si>
    <t>14:36:17</t>
  </si>
  <si>
    <t>RECT-1329-20201028-14_36_16</t>
  </si>
  <si>
    <t>DARK-1330-20201028-14_36_18</t>
  </si>
  <si>
    <t>20201028 14:39:20</t>
  </si>
  <si>
    <t>14:39:20</t>
  </si>
  <si>
    <t>RECT-1333-20201028-14_39_19</t>
  </si>
  <si>
    <t>DARK-1334-20201028-14_39_21</t>
  </si>
  <si>
    <t>20201028 14:40:53</t>
  </si>
  <si>
    <t>14:40:53</t>
  </si>
  <si>
    <t>RECT-1335-20201028-14_40_52</t>
  </si>
  <si>
    <t>DARK-1336-20201028-14_40_54</t>
  </si>
  <si>
    <t>20201028 14:43:25</t>
  </si>
  <si>
    <t>14:43:25</t>
  </si>
  <si>
    <t>ANU65</t>
  </si>
  <si>
    <t>RECT-1339-20201028-14_43_24</t>
  </si>
  <si>
    <t>DARK-1340-20201028-14_43_26</t>
  </si>
  <si>
    <t>20201028 14:44:57</t>
  </si>
  <si>
    <t>14:44:57</t>
  </si>
  <si>
    <t>RECT-1341-20201028-14_44_56</t>
  </si>
  <si>
    <t>DARK-1342-20201028-14_44_58</t>
  </si>
  <si>
    <t>20201028 14:51:58</t>
  </si>
  <si>
    <t>14:51:58</t>
  </si>
  <si>
    <t>RECT-1345-20201028-14_51_57</t>
  </si>
  <si>
    <t>DARK-1346-20201028-14_51_59</t>
  </si>
  <si>
    <t>14:45:51</t>
  </si>
  <si>
    <t>20201028 14:54:15</t>
  </si>
  <si>
    <t>14:54:15</t>
  </si>
  <si>
    <t>RECT-1347-20201028-14_54_14</t>
  </si>
  <si>
    <t>DARK-1348-20201028-14_54_16</t>
  </si>
  <si>
    <t>20201028 14:56:35</t>
  </si>
  <si>
    <t>14:56:35</t>
  </si>
  <si>
    <t>9035</t>
  </si>
  <si>
    <t>RECT-1351-20201028-14_56_34</t>
  </si>
  <si>
    <t>DARK-1352-20201028-14_56_36</t>
  </si>
  <si>
    <t>20201028 14:57:47</t>
  </si>
  <si>
    <t>14:57:47</t>
  </si>
  <si>
    <t>RECT-1353-20201028-14_57_46</t>
  </si>
  <si>
    <t>DARK-1354-20201028-14_57_48</t>
  </si>
  <si>
    <t>20201028 15:00:07</t>
  </si>
  <si>
    <t>15:00:07</t>
  </si>
  <si>
    <t>9031</t>
  </si>
  <si>
    <t>RECT-1357-20201028-15_00_06</t>
  </si>
  <si>
    <t>DARK-1358-20201028-15_00_08</t>
  </si>
  <si>
    <t>20201028 15:01:38</t>
  </si>
  <si>
    <t>15:01:38</t>
  </si>
  <si>
    <t>RECT-1359-20201028-15_01_37</t>
  </si>
  <si>
    <t>DARK-1360-20201028-15_01_39</t>
  </si>
  <si>
    <t>20201028 15:04:19</t>
  </si>
  <si>
    <t>15:04:19</t>
  </si>
  <si>
    <t>TX6704</t>
  </si>
  <si>
    <t>RECT-1363-20201028-15_04_18</t>
  </si>
  <si>
    <t>DARK-1364-20201028-15_04_20</t>
  </si>
  <si>
    <t>20201028 15:05:50</t>
  </si>
  <si>
    <t>15:05:50</t>
  </si>
  <si>
    <t>RECT-1365-20201028-15_05_49</t>
  </si>
  <si>
    <t>DARK-1366-20201028-15_05_51</t>
  </si>
  <si>
    <t>20201028 15:09:27</t>
  </si>
  <si>
    <t>15:09:27</t>
  </si>
  <si>
    <t>RECT-1369-20201028-15_09_26</t>
  </si>
  <si>
    <t>DARK-1370-20201028-15_09_28</t>
  </si>
  <si>
    <t>15:07:17</t>
  </si>
  <si>
    <t>20201028 15:10:31</t>
  </si>
  <si>
    <t>15:10:31</t>
  </si>
  <si>
    <t>RECT-1371-20201028-15_10_29</t>
  </si>
  <si>
    <t>DARK-1372-20201028-15_10_31</t>
  </si>
  <si>
    <t>20201028 15:12:59</t>
  </si>
  <si>
    <t>15:12:59</t>
  </si>
  <si>
    <t>RECT-1375-20201028-15_12_58</t>
  </si>
  <si>
    <t>DARK-1376-20201028-15_13_00</t>
  </si>
  <si>
    <t>20201028 15:14:43</t>
  </si>
  <si>
    <t>15:14:43</t>
  </si>
  <si>
    <t>RECT-1377-20201028-15_14_42</t>
  </si>
  <si>
    <t>DARK-1378-20201028-15_14_44</t>
  </si>
  <si>
    <t>20201028 15:17:03</t>
  </si>
  <si>
    <t>15:17:03</t>
  </si>
  <si>
    <t>V60-96</t>
  </si>
  <si>
    <t>RECT-1381-20201028-15_17_02</t>
  </si>
  <si>
    <t>DARK-1382-20201028-15_17_04</t>
  </si>
  <si>
    <t>20201028 15:18:26</t>
  </si>
  <si>
    <t>15:18:26</t>
  </si>
  <si>
    <t>RECT-1383-20201028-15_18_24</t>
  </si>
  <si>
    <t>DARK-1384-20201028-15_18_27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</si>
</sst>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68"/>
  <sheetViews>
    <sheetView topLeftCell="A14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27</v>
      </c>
    </row>
    <row r="3" spans="1:174" x14ac:dyDescent="0.25">
      <c r="B3">
        <v>4</v>
      </c>
      <c r="C3">
        <v>21</v>
      </c>
    </row>
    <row r="4" spans="1:174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4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4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4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86</v>
      </c>
      <c r="BQ14" t="s">
        <v>86</v>
      </c>
      <c r="BR14" t="s">
        <v>86</v>
      </c>
      <c r="BS14" t="s">
        <v>86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</row>
    <row r="15" spans="1:174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101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95</v>
      </c>
      <c r="DJ15" t="s">
        <v>98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</row>
    <row r="16" spans="1:174" x14ac:dyDescent="0.25">
      <c r="B16" t="s">
        <v>264</v>
      </c>
      <c r="C16" t="s">
        <v>264</v>
      </c>
      <c r="H16" t="s">
        <v>264</v>
      </c>
      <c r="I16" t="s">
        <v>265</v>
      </c>
      <c r="J16" t="s">
        <v>266</v>
      </c>
      <c r="K16" t="s">
        <v>267</v>
      </c>
      <c r="L16" t="s">
        <v>267</v>
      </c>
      <c r="M16" t="s">
        <v>171</v>
      </c>
      <c r="N16" t="s">
        <v>171</v>
      </c>
      <c r="O16" t="s">
        <v>265</v>
      </c>
      <c r="P16" t="s">
        <v>265</v>
      </c>
      <c r="Q16" t="s">
        <v>265</v>
      </c>
      <c r="R16" t="s">
        <v>265</v>
      </c>
      <c r="S16" t="s">
        <v>268</v>
      </c>
      <c r="T16" t="s">
        <v>269</v>
      </c>
      <c r="U16" t="s">
        <v>269</v>
      </c>
      <c r="V16" t="s">
        <v>270</v>
      </c>
      <c r="W16" t="s">
        <v>271</v>
      </c>
      <c r="X16" t="s">
        <v>270</v>
      </c>
      <c r="Y16" t="s">
        <v>270</v>
      </c>
      <c r="Z16" t="s">
        <v>270</v>
      </c>
      <c r="AA16" t="s">
        <v>268</v>
      </c>
      <c r="AB16" t="s">
        <v>268</v>
      </c>
      <c r="AC16" t="s">
        <v>268</v>
      </c>
      <c r="AD16" t="s">
        <v>268</v>
      </c>
      <c r="AE16" t="s">
        <v>272</v>
      </c>
      <c r="AF16" t="s">
        <v>271</v>
      </c>
      <c r="AH16" t="s">
        <v>271</v>
      </c>
      <c r="AI16" t="s">
        <v>272</v>
      </c>
      <c r="AP16" t="s">
        <v>266</v>
      </c>
      <c r="AW16" t="s">
        <v>266</v>
      </c>
      <c r="AX16" t="s">
        <v>266</v>
      </c>
      <c r="AY16" t="s">
        <v>266</v>
      </c>
      <c r="BA16" t="s">
        <v>273</v>
      </c>
      <c r="BL16" t="s">
        <v>266</v>
      </c>
      <c r="BM16" t="s">
        <v>266</v>
      </c>
      <c r="BO16" t="s">
        <v>274</v>
      </c>
      <c r="BP16" t="s">
        <v>275</v>
      </c>
      <c r="BS16" t="s">
        <v>265</v>
      </c>
      <c r="BT16" t="s">
        <v>264</v>
      </c>
      <c r="BU16" t="s">
        <v>267</v>
      </c>
      <c r="BV16" t="s">
        <v>267</v>
      </c>
      <c r="BW16" t="s">
        <v>276</v>
      </c>
      <c r="BX16" t="s">
        <v>276</v>
      </c>
      <c r="BY16" t="s">
        <v>267</v>
      </c>
      <c r="BZ16" t="s">
        <v>276</v>
      </c>
      <c r="CA16" t="s">
        <v>272</v>
      </c>
      <c r="CB16" t="s">
        <v>270</v>
      </c>
      <c r="CC16" t="s">
        <v>270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277</v>
      </c>
      <c r="CJ16" t="s">
        <v>266</v>
      </c>
      <c r="CK16" t="s">
        <v>266</v>
      </c>
      <c r="CL16" t="s">
        <v>266</v>
      </c>
      <c r="CQ16" t="s">
        <v>266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266</v>
      </c>
      <c r="CZ16" t="s">
        <v>266</v>
      </c>
      <c r="DA16" t="s">
        <v>266</v>
      </c>
      <c r="DB16" t="s">
        <v>264</v>
      </c>
      <c r="DE16" t="s">
        <v>278</v>
      </c>
      <c r="DF16" t="s">
        <v>278</v>
      </c>
      <c r="DH16" t="s">
        <v>264</v>
      </c>
      <c r="DI16" t="s">
        <v>279</v>
      </c>
      <c r="DK16" t="s">
        <v>264</v>
      </c>
      <c r="DL16" t="s">
        <v>264</v>
      </c>
      <c r="DN16" t="s">
        <v>280</v>
      </c>
      <c r="DO16" t="s">
        <v>281</v>
      </c>
      <c r="DP16" t="s">
        <v>280</v>
      </c>
      <c r="DQ16" t="s">
        <v>281</v>
      </c>
      <c r="DR16" t="s">
        <v>280</v>
      </c>
      <c r="DS16" t="s">
        <v>281</v>
      </c>
      <c r="DT16" t="s">
        <v>271</v>
      </c>
      <c r="DU16" t="s">
        <v>271</v>
      </c>
      <c r="DV16" t="s">
        <v>266</v>
      </c>
      <c r="DW16" t="s">
        <v>282</v>
      </c>
      <c r="DX16" t="s">
        <v>266</v>
      </c>
      <c r="DZ16" t="s">
        <v>267</v>
      </c>
      <c r="EA16" t="s">
        <v>283</v>
      </c>
      <c r="EB16" t="s">
        <v>267</v>
      </c>
      <c r="ED16" t="s">
        <v>276</v>
      </c>
      <c r="EE16" t="s">
        <v>284</v>
      </c>
      <c r="EF16" t="s">
        <v>276</v>
      </c>
      <c r="EK16" t="s">
        <v>271</v>
      </c>
      <c r="EL16" t="s">
        <v>271</v>
      </c>
      <c r="EM16" t="s">
        <v>280</v>
      </c>
      <c r="EN16" t="s">
        <v>281</v>
      </c>
      <c r="EO16" t="s">
        <v>281</v>
      </c>
      <c r="ES16" t="s">
        <v>281</v>
      </c>
      <c r="EW16" t="s">
        <v>267</v>
      </c>
      <c r="EX16" t="s">
        <v>267</v>
      </c>
      <c r="EY16" t="s">
        <v>276</v>
      </c>
      <c r="EZ16" t="s">
        <v>276</v>
      </c>
      <c r="FA16" t="s">
        <v>285</v>
      </c>
      <c r="FB16" t="s">
        <v>285</v>
      </c>
      <c r="FD16" t="s">
        <v>272</v>
      </c>
      <c r="FE16" t="s">
        <v>272</v>
      </c>
      <c r="FF16" t="s">
        <v>269</v>
      </c>
      <c r="FG16" t="s">
        <v>269</v>
      </c>
      <c r="FH16" t="s">
        <v>269</v>
      </c>
      <c r="FI16" t="s">
        <v>269</v>
      </c>
      <c r="FJ16" t="s">
        <v>269</v>
      </c>
      <c r="FK16" t="s">
        <v>271</v>
      </c>
      <c r="FL16" t="s">
        <v>271</v>
      </c>
      <c r="FM16" t="s">
        <v>271</v>
      </c>
      <c r="FN16" t="s">
        <v>269</v>
      </c>
      <c r="FO16" t="s">
        <v>267</v>
      </c>
      <c r="FP16" t="s">
        <v>276</v>
      </c>
      <c r="FQ16" t="s">
        <v>271</v>
      </c>
      <c r="FR16" t="s">
        <v>271</v>
      </c>
    </row>
    <row r="17" spans="1:174" x14ac:dyDescent="0.25">
      <c r="A17">
        <v>1</v>
      </c>
      <c r="B17">
        <v>1603915066.0999999</v>
      </c>
      <c r="C17">
        <v>0</v>
      </c>
      <c r="D17" t="s">
        <v>286</v>
      </c>
      <c r="E17" t="s">
        <v>287</v>
      </c>
      <c r="F17" t="s">
        <v>288</v>
      </c>
      <c r="G17" t="s">
        <v>289</v>
      </c>
      <c r="H17">
        <v>1603915058.3499999</v>
      </c>
      <c r="I17">
        <f t="shared" ref="I17:I48" si="0">CA17*AG17*(BW17-BX17)/(100*BP17*(1000-AG17*BW17))</f>
        <v>3.3620027769457961E-3</v>
      </c>
      <c r="J17">
        <f t="shared" ref="J17:J48" si="1">CA17*AG17*(BV17-BU17*(1000-AG17*BX17)/(1000-AG17*BW17))/(100*BP17)</f>
        <v>10.959948267726197</v>
      </c>
      <c r="K17">
        <f t="shared" ref="K17:K48" si="2">BU17 - IF(AG17&gt;1, J17*BP17*100/(AI17*CI17), 0)</f>
        <v>385.30986666666701</v>
      </c>
      <c r="L17">
        <f t="shared" ref="L17:L48" si="3">((R17-I17/2)*K17-J17)/(R17+I17/2)</f>
        <v>219.07174376411785</v>
      </c>
      <c r="M17">
        <f t="shared" ref="M17:M48" si="4">L17*(CB17+CC17)/1000</f>
        <v>22.326263798167535</v>
      </c>
      <c r="N17">
        <f t="shared" ref="N17:N48" si="5">(BU17 - IF(AG17&gt;1, J17*BP17*100/(AI17*CI17), 0))*(CB17+CC17)/1000</f>
        <v>39.268093545187689</v>
      </c>
      <c r="O17">
        <f t="shared" ref="O17:O48" si="6">2/((1/Q17-1/P17)+SIGN(Q17)*SQRT((1/Q17-1/P17)*(1/Q17-1/P17) + 4*BQ17/((BQ17+1)*(BQ17+1))*(2*1/Q17*1/P17-1/P17*1/P17)))</f>
        <v>0.11743683294545568</v>
      </c>
      <c r="P17">
        <f t="shared" ref="P17:P48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2.960664208457731</v>
      </c>
      <c r="Q17">
        <f t="shared" ref="Q17:Q48" si="8">I17*(1000-(1000*0.61365*EXP(17.502*U17/(240.97+U17))/(CB17+CC17)+BW17)/2)/(1000*0.61365*EXP(17.502*U17/(240.97+U17))/(CB17+CC17)-BW17)</f>
        <v>0.11490902658518949</v>
      </c>
      <c r="R17">
        <f t="shared" ref="R17:R48" si="9">1/((BQ17+1)/(O17/1.6)+1/(P17/1.37)) + BQ17/((BQ17+1)/(O17/1.6) + BQ17/(P17/1.37))</f>
        <v>7.2040723180255478E-2</v>
      </c>
      <c r="S17">
        <f t="shared" ref="S17:S48" si="10">(BM17*BO17)</f>
        <v>214.76439287523294</v>
      </c>
      <c r="T17">
        <f t="shared" ref="T17:T48" si="11">(CD17+(S17+2*0.95*0.0000000567*(((CD17+$B$7)+273)^4-(CD17+273)^4)-44100*I17)/(1.84*29.3*P17+8*0.95*0.0000000567*(CD17+273)^3))</f>
        <v>37.258704938032828</v>
      </c>
      <c r="U17">
        <f t="shared" ref="U17:U48" si="12">($C$7*CE17+$D$7*CF17+$E$7*T17)</f>
        <v>36.538589999999999</v>
      </c>
      <c r="V17">
        <f t="shared" ref="V17:V48" si="13">0.61365*EXP(17.502*U17/(240.97+U17))</f>
        <v>6.1478158181029059</v>
      </c>
      <c r="W17">
        <f t="shared" ref="W17:W48" si="14">(X17/Y17*100)</f>
        <v>52.773576596037351</v>
      </c>
      <c r="X17">
        <f t="shared" ref="X17:X48" si="15">BW17*(CB17+CC17)/1000</f>
        <v>3.304324606207091</v>
      </c>
      <c r="Y17">
        <f t="shared" ref="Y17:Y48" si="16">0.61365*EXP(17.502*CD17/(240.97+CD17))</f>
        <v>6.2613239794234552</v>
      </c>
      <c r="Z17">
        <f t="shared" ref="Z17:Z48" si="17">(V17-BW17*(CB17+CC17)/1000)</f>
        <v>2.8434912118958149</v>
      </c>
      <c r="AA17">
        <f t="shared" ref="AA17:AA48" si="18">(-I17*44100)</f>
        <v>-148.26432246330961</v>
      </c>
      <c r="AB17">
        <f t="shared" ref="AB17:AB48" si="19">2*29.3*P17*0.92*(CD17-U17)</f>
        <v>53.386006974776876</v>
      </c>
      <c r="AC17">
        <f t="shared" ref="AC17:AC48" si="20">2*0.95*0.0000000567*(((CD17+$B$7)+273)^4-(U17+273)^4)</f>
        <v>4.2815176030113253</v>
      </c>
      <c r="AD17">
        <f t="shared" ref="AD17:AD48" si="21">S17+AC17+AA17+AB17</f>
        <v>124.16759498971155</v>
      </c>
      <c r="AE17">
        <v>0</v>
      </c>
      <c r="AF17">
        <v>0</v>
      </c>
      <c r="AG17">
        <f t="shared" ref="AG17:AG48" si="22">IF(AE17*$H$13&gt;=AI17,1,(AI17/(AI17-AE17*$H$13)))</f>
        <v>1</v>
      </c>
      <c r="AH17">
        <f t="shared" ref="AH17:AH48" si="23">(AG17-1)*100</f>
        <v>0</v>
      </c>
      <c r="AI17">
        <f t="shared" ref="AI17:AI48" si="24">MAX(0,($B$13+$C$13*CI17)/(1+$D$13*CI17)*CB17/(CD17+273)*$E$13)</f>
        <v>52106.557004032766</v>
      </c>
      <c r="AJ17" t="s">
        <v>290</v>
      </c>
      <c r="AK17">
        <v>15552.9</v>
      </c>
      <c r="AL17">
        <v>715.47692307692296</v>
      </c>
      <c r="AM17">
        <v>3262.08</v>
      </c>
      <c r="AN17">
        <f t="shared" ref="AN17:AN48" si="25">AM17-AL17</f>
        <v>2546.603076923077</v>
      </c>
      <c r="AO17">
        <f t="shared" ref="AO17:AO48" si="26">AN17/AM17</f>
        <v>0.78066849277855754</v>
      </c>
      <c r="AP17">
        <v>-0.57774747981622299</v>
      </c>
      <c r="AQ17" t="s">
        <v>291</v>
      </c>
      <c r="AR17">
        <v>15420.2</v>
      </c>
      <c r="AS17">
        <v>1160.5242307692299</v>
      </c>
      <c r="AT17">
        <v>1517.04</v>
      </c>
      <c r="AU17">
        <f t="shared" ref="AU17:AU48" si="27">1-AS17/AT17</f>
        <v>0.23500749435134871</v>
      </c>
      <c r="AV17">
        <v>0.5</v>
      </c>
      <c r="AW17">
        <f t="shared" ref="AW17:AW48" si="28">BM17</f>
        <v>1095.8651196314136</v>
      </c>
      <c r="AX17">
        <f t="shared" ref="AX17:AX48" si="29">J17</f>
        <v>10.959948267726197</v>
      </c>
      <c r="AY17">
        <f t="shared" ref="AY17:AY48" si="30">AU17*AV17*AW17</f>
        <v>128.76825795580976</v>
      </c>
      <c r="AZ17">
        <f t="shared" ref="AZ17:AZ48" si="31">BE17/AT17</f>
        <v>0.46214338448557712</v>
      </c>
      <c r="BA17">
        <f t="shared" ref="BA17:BA48" si="32">(AX17-AP17)/AW17</f>
        <v>1.0528390347365963E-2</v>
      </c>
      <c r="BB17">
        <f t="shared" ref="BB17:BB48" si="33">(AM17-AT17)/AT17</f>
        <v>1.1502926752096188</v>
      </c>
      <c r="BC17" t="s">
        <v>292</v>
      </c>
      <c r="BD17">
        <v>815.95</v>
      </c>
      <c r="BE17">
        <f t="shared" ref="BE17:BE48" si="34">AT17-BD17</f>
        <v>701.08999999999992</v>
      </c>
      <c r="BF17">
        <f t="shared" ref="BF17:BF48" si="35">(AT17-AS17)/(AT17-BD17)</f>
        <v>0.50851640906412887</v>
      </c>
      <c r="BG17">
        <f t="shared" ref="BG17:BG48" si="36">(AM17-AT17)/(AM17-BD17)</f>
        <v>0.71338808648763552</v>
      </c>
      <c r="BH17">
        <f t="shared" ref="BH17:BH48" si="37">(AT17-AS17)/(AT17-AL17)</f>
        <v>0.4447756882706107</v>
      </c>
      <c r="BI17">
        <f t="shared" ref="BI17:BI48" si="38">(AM17-AT17)/(AM17-AL17)</f>
        <v>0.68524224124806976</v>
      </c>
      <c r="BJ17">
        <f t="shared" ref="BJ17:BJ48" si="39">(BF17*BD17/AS17)</f>
        <v>0.35753149565938147</v>
      </c>
      <c r="BK17">
        <f t="shared" ref="BK17:BK48" si="40">(1-BJ17)</f>
        <v>0.64246850434061853</v>
      </c>
      <c r="BL17">
        <f t="shared" ref="BL17:BL48" si="41">$B$11*CJ17+$C$11*CK17+$F$11*CL17*(1-CO17)</f>
        <v>1299.9763333333301</v>
      </c>
      <c r="BM17">
        <f t="shared" ref="BM17:BM48" si="42">BL17*BN17</f>
        <v>1095.8651196314136</v>
      </c>
      <c r="BN17">
        <f t="shared" ref="BN17:BN48" si="43">($B$11*$D$9+$C$11*$D$9+$F$11*((CY17+CQ17)/MAX(CY17+CQ17+CZ17, 0.1)*$I$9+CZ17/MAX(CY17+CQ17+CZ17, 0.1)*$J$9))/($B$11+$C$11+$F$11)</f>
        <v>0.84298851566124644</v>
      </c>
      <c r="BO17">
        <f t="shared" ref="BO17:BO48" si="44">($B$11*$K$9+$C$11*$K$9+$F$11*((CY17+CQ17)/MAX(CY17+CQ17+CZ17, 0.1)*$P$9+CZ17/MAX(CY17+CQ17+CZ17, 0.1)*$Q$9))/($B$11+$C$11+$F$11)</f>
        <v>0.19597703132249289</v>
      </c>
      <c r="BP17">
        <v>6</v>
      </c>
      <c r="BQ17">
        <v>0.5</v>
      </c>
      <c r="BR17" t="s">
        <v>293</v>
      </c>
      <c r="BS17">
        <v>2</v>
      </c>
      <c r="BT17">
        <v>1603915058.3499999</v>
      </c>
      <c r="BU17">
        <v>385.30986666666701</v>
      </c>
      <c r="BV17">
        <v>400.01569999999998</v>
      </c>
      <c r="BW17">
        <v>32.422986666666702</v>
      </c>
      <c r="BX17">
        <v>28.519549999999999</v>
      </c>
      <c r="BY17">
        <v>384.90156666666701</v>
      </c>
      <c r="BZ17">
        <v>32.082189999999997</v>
      </c>
      <c r="CA17">
        <v>500.0204</v>
      </c>
      <c r="CB17">
        <v>101.813033333333</v>
      </c>
      <c r="CC17">
        <v>9.9990293333333299E-2</v>
      </c>
      <c r="CD17">
        <v>36.873056666666699</v>
      </c>
      <c r="CE17">
        <v>36.538589999999999</v>
      </c>
      <c r="CF17">
        <v>999.9</v>
      </c>
      <c r="CG17">
        <v>0</v>
      </c>
      <c r="CH17">
        <v>0</v>
      </c>
      <c r="CI17">
        <v>9997.2000000000007</v>
      </c>
      <c r="CJ17">
        <v>0</v>
      </c>
      <c r="CK17">
        <v>239.83176666666699</v>
      </c>
      <c r="CL17">
        <v>1299.9763333333301</v>
      </c>
      <c r="CM17">
        <v>0.89999799999999996</v>
      </c>
      <c r="CN17">
        <v>0.10000199999999999</v>
      </c>
      <c r="CO17">
        <v>0</v>
      </c>
      <c r="CP17">
        <v>1160.41333333333</v>
      </c>
      <c r="CQ17">
        <v>4.99979</v>
      </c>
      <c r="CR17">
        <v>15125.163333333299</v>
      </c>
      <c r="CS17">
        <v>11051.08</v>
      </c>
      <c r="CT17">
        <v>47.543399999999998</v>
      </c>
      <c r="CU17">
        <v>49.875</v>
      </c>
      <c r="CV17">
        <v>48.547533333333298</v>
      </c>
      <c r="CW17">
        <v>49.343499999999999</v>
      </c>
      <c r="CX17">
        <v>49.5103333333333</v>
      </c>
      <c r="CY17">
        <v>1165.4766666666701</v>
      </c>
      <c r="CZ17">
        <v>129.5</v>
      </c>
      <c r="DA17">
        <v>0</v>
      </c>
      <c r="DB17">
        <v>171.60000014305101</v>
      </c>
      <c r="DC17">
        <v>0</v>
      </c>
      <c r="DD17">
        <v>1160.5242307692299</v>
      </c>
      <c r="DE17">
        <v>-473.99282081334098</v>
      </c>
      <c r="DF17">
        <v>-5979.7504311825796</v>
      </c>
      <c r="DG17">
        <v>15126.4807692308</v>
      </c>
      <c r="DH17">
        <v>15</v>
      </c>
      <c r="DI17">
        <v>1603914166</v>
      </c>
      <c r="DJ17" t="s">
        <v>294</v>
      </c>
      <c r="DK17">
        <v>1603914158.5</v>
      </c>
      <c r="DL17">
        <v>1603914166</v>
      </c>
      <c r="DM17">
        <v>1</v>
      </c>
      <c r="DN17">
        <v>0.11600000000000001</v>
      </c>
      <c r="DO17">
        <v>-0.15</v>
      </c>
      <c r="DP17">
        <v>0.41099999999999998</v>
      </c>
      <c r="DQ17">
        <v>0.224</v>
      </c>
      <c r="DR17">
        <v>400</v>
      </c>
      <c r="DS17">
        <v>32</v>
      </c>
      <c r="DT17">
        <v>0.31</v>
      </c>
      <c r="DU17">
        <v>0.19</v>
      </c>
      <c r="DV17">
        <v>10.954802496098701</v>
      </c>
      <c r="DW17">
        <v>0.31075141890795499</v>
      </c>
      <c r="DX17">
        <v>3.6905428259928597E-2</v>
      </c>
      <c r="DY17">
        <v>1</v>
      </c>
      <c r="DZ17">
        <v>-14.69989</v>
      </c>
      <c r="EA17">
        <v>-0.78454371523913902</v>
      </c>
      <c r="EB17">
        <v>6.8541108589420099E-2</v>
      </c>
      <c r="EC17">
        <v>0</v>
      </c>
      <c r="ED17">
        <v>3.8938813333333302</v>
      </c>
      <c r="EE17">
        <v>1.13819746384873</v>
      </c>
      <c r="EF17">
        <v>8.2893890918182597E-2</v>
      </c>
      <c r="EG17">
        <v>0</v>
      </c>
      <c r="EH17">
        <v>1</v>
      </c>
      <c r="EI17">
        <v>3</v>
      </c>
      <c r="EJ17" t="s">
        <v>295</v>
      </c>
      <c r="EK17">
        <v>100</v>
      </c>
      <c r="EL17">
        <v>100</v>
      </c>
      <c r="EM17">
        <v>0.40799999999999997</v>
      </c>
      <c r="EN17">
        <v>0.34350000000000003</v>
      </c>
      <c r="EO17">
        <v>0.25831816234020999</v>
      </c>
      <c r="EP17">
        <v>6.0823150184057602E-4</v>
      </c>
      <c r="EQ17">
        <v>-6.1572112211999805E-7</v>
      </c>
      <c r="ER17">
        <v>1.2304956265122001E-10</v>
      </c>
      <c r="ES17">
        <v>0.22390500000000199</v>
      </c>
      <c r="ET17">
        <v>0</v>
      </c>
      <c r="EU17">
        <v>0</v>
      </c>
      <c r="EV17">
        <v>0</v>
      </c>
      <c r="EW17">
        <v>4</v>
      </c>
      <c r="EX17">
        <v>2168</v>
      </c>
      <c r="EY17">
        <v>1</v>
      </c>
      <c r="EZ17">
        <v>28</v>
      </c>
      <c r="FA17">
        <v>15.1</v>
      </c>
      <c r="FB17">
        <v>15</v>
      </c>
      <c r="FC17">
        <v>2</v>
      </c>
      <c r="FD17">
        <v>509.291</v>
      </c>
      <c r="FE17">
        <v>117.80800000000001</v>
      </c>
      <c r="FF17">
        <v>35.686900000000001</v>
      </c>
      <c r="FG17">
        <v>33.596699999999998</v>
      </c>
      <c r="FH17">
        <v>30.000399999999999</v>
      </c>
      <c r="FI17">
        <v>33.366900000000001</v>
      </c>
      <c r="FJ17">
        <v>33.311900000000001</v>
      </c>
      <c r="FK17">
        <v>20.2545</v>
      </c>
      <c r="FL17">
        <v>0</v>
      </c>
      <c r="FM17">
        <v>100</v>
      </c>
      <c r="FN17">
        <v>-999.9</v>
      </c>
      <c r="FO17">
        <v>400</v>
      </c>
      <c r="FP17">
        <v>29.3124</v>
      </c>
      <c r="FQ17">
        <v>100.72799999999999</v>
      </c>
      <c r="FR17">
        <v>100.91</v>
      </c>
    </row>
    <row r="18" spans="1:174" x14ac:dyDescent="0.25">
      <c r="A18">
        <v>2</v>
      </c>
      <c r="B18">
        <v>1603915152.5999999</v>
      </c>
      <c r="C18">
        <v>86.5</v>
      </c>
      <c r="D18" t="s">
        <v>296</v>
      </c>
      <c r="E18" t="s">
        <v>297</v>
      </c>
      <c r="F18" t="s">
        <v>288</v>
      </c>
      <c r="G18" t="s">
        <v>289</v>
      </c>
      <c r="H18">
        <v>1603915144.8499999</v>
      </c>
      <c r="I18">
        <f t="shared" si="0"/>
        <v>4.7095157158727179E-3</v>
      </c>
      <c r="J18">
        <f t="shared" si="1"/>
        <v>13.757520660222339</v>
      </c>
      <c r="K18">
        <f t="shared" si="2"/>
        <v>381.33030000000002</v>
      </c>
      <c r="L18">
        <f t="shared" si="3"/>
        <v>242.21356506601961</v>
      </c>
      <c r="M18">
        <f t="shared" si="4"/>
        <v>24.684812788692803</v>
      </c>
      <c r="N18">
        <f t="shared" si="5"/>
        <v>38.862675026439433</v>
      </c>
      <c r="O18">
        <f t="shared" si="6"/>
        <v>0.18017216966441191</v>
      </c>
      <c r="P18">
        <f t="shared" si="7"/>
        <v>2.9605322118063691</v>
      </c>
      <c r="Q18">
        <f t="shared" si="8"/>
        <v>0.17429477927860063</v>
      </c>
      <c r="R18">
        <f t="shared" si="9"/>
        <v>0.10944632565938353</v>
      </c>
      <c r="S18">
        <f t="shared" si="10"/>
        <v>214.76610924982489</v>
      </c>
      <c r="T18">
        <f t="shared" si="11"/>
        <v>36.892180296912287</v>
      </c>
      <c r="U18">
        <f t="shared" si="12"/>
        <v>36.235059999999997</v>
      </c>
      <c r="V18">
        <f t="shared" si="13"/>
        <v>6.0463576431554245</v>
      </c>
      <c r="W18">
        <f t="shared" si="14"/>
        <v>54.694716454359352</v>
      </c>
      <c r="X18">
        <f t="shared" si="15"/>
        <v>3.420515020124641</v>
      </c>
      <c r="Y18">
        <f t="shared" si="16"/>
        <v>6.2538307936543198</v>
      </c>
      <c r="Z18">
        <f t="shared" si="17"/>
        <v>2.6258426230307834</v>
      </c>
      <c r="AA18">
        <f t="shared" si="18"/>
        <v>-207.68964306998686</v>
      </c>
      <c r="AB18">
        <f t="shared" si="19"/>
        <v>98.331427620398301</v>
      </c>
      <c r="AC18">
        <f t="shared" si="20"/>
        <v>7.8740392362709102</v>
      </c>
      <c r="AD18">
        <f t="shared" si="21"/>
        <v>113.28193303650724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52106.511214080449</v>
      </c>
      <c r="AJ18" t="s">
        <v>290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298</v>
      </c>
      <c r="AR18">
        <v>15410.7</v>
      </c>
      <c r="AS18">
        <v>1361.2067999999999</v>
      </c>
      <c r="AT18">
        <v>1794.13</v>
      </c>
      <c r="AU18">
        <f t="shared" si="27"/>
        <v>0.24129979432928506</v>
      </c>
      <c r="AV18">
        <v>0.5</v>
      </c>
      <c r="AW18">
        <f t="shared" si="28"/>
        <v>1095.8745906275776</v>
      </c>
      <c r="AX18">
        <f t="shared" si="29"/>
        <v>13.757520660222339</v>
      </c>
      <c r="AY18">
        <f t="shared" si="30"/>
        <v>132.21715666456197</v>
      </c>
      <c r="AZ18">
        <f t="shared" si="31"/>
        <v>0.53650515848907265</v>
      </c>
      <c r="BA18">
        <f t="shared" si="32"/>
        <v>1.3081121017532803E-2</v>
      </c>
      <c r="BB18">
        <f t="shared" si="33"/>
        <v>0.818196005863566</v>
      </c>
      <c r="BC18" t="s">
        <v>299</v>
      </c>
      <c r="BD18">
        <v>831.57</v>
      </c>
      <c r="BE18">
        <f t="shared" si="34"/>
        <v>962.56000000000006</v>
      </c>
      <c r="BF18">
        <f t="shared" si="35"/>
        <v>0.44976230053191507</v>
      </c>
      <c r="BG18">
        <f t="shared" si="36"/>
        <v>0.60396789151248087</v>
      </c>
      <c r="BH18">
        <f t="shared" si="37"/>
        <v>0.40135536555918394</v>
      </c>
      <c r="BI18">
        <f t="shared" si="38"/>
        <v>0.5764345505203915</v>
      </c>
      <c r="BJ18">
        <f t="shared" si="39"/>
        <v>0.27476268576775009</v>
      </c>
      <c r="BK18">
        <f t="shared" si="40"/>
        <v>0.72523731423224991</v>
      </c>
      <c r="BL18">
        <f t="shared" si="41"/>
        <v>1299.9876666666701</v>
      </c>
      <c r="BM18">
        <f t="shared" si="42"/>
        <v>1095.8745906275776</v>
      </c>
      <c r="BN18">
        <f t="shared" si="43"/>
        <v>0.84298845191165261</v>
      </c>
      <c r="BO18">
        <f t="shared" si="44"/>
        <v>0.19597690382330535</v>
      </c>
      <c r="BP18">
        <v>6</v>
      </c>
      <c r="BQ18">
        <v>0.5</v>
      </c>
      <c r="BR18" t="s">
        <v>293</v>
      </c>
      <c r="BS18">
        <v>2</v>
      </c>
      <c r="BT18">
        <v>1603915144.8499999</v>
      </c>
      <c r="BU18">
        <v>381.33030000000002</v>
      </c>
      <c r="BV18">
        <v>399.99383333333299</v>
      </c>
      <c r="BW18">
        <v>33.562950000000001</v>
      </c>
      <c r="BX18">
        <v>28.101369999999999</v>
      </c>
      <c r="BY18">
        <v>380.92276666666697</v>
      </c>
      <c r="BZ18">
        <v>33.185209999999998</v>
      </c>
      <c r="CA18">
        <v>500.0147</v>
      </c>
      <c r="CB18">
        <v>101.813466666667</v>
      </c>
      <c r="CC18">
        <v>9.9953343333333305E-2</v>
      </c>
      <c r="CD18">
        <v>36.851140000000001</v>
      </c>
      <c r="CE18">
        <v>36.235059999999997</v>
      </c>
      <c r="CF18">
        <v>999.9</v>
      </c>
      <c r="CG18">
        <v>0</v>
      </c>
      <c r="CH18">
        <v>0</v>
      </c>
      <c r="CI18">
        <v>9996.4093333333294</v>
      </c>
      <c r="CJ18">
        <v>0</v>
      </c>
      <c r="CK18">
        <v>271.30826666666701</v>
      </c>
      <c r="CL18">
        <v>1299.9876666666701</v>
      </c>
      <c r="CM18">
        <v>0.90000009999999997</v>
      </c>
      <c r="CN18">
        <v>0.100000116666667</v>
      </c>
      <c r="CO18">
        <v>0</v>
      </c>
      <c r="CP18">
        <v>1367.6410000000001</v>
      </c>
      <c r="CQ18">
        <v>4.99979</v>
      </c>
      <c r="CR18">
        <v>17990.543333333299</v>
      </c>
      <c r="CS18">
        <v>11051.163333333299</v>
      </c>
      <c r="CT18">
        <v>47.335099999999997</v>
      </c>
      <c r="CU18">
        <v>49.689100000000003</v>
      </c>
      <c r="CV18">
        <v>48.287199999999999</v>
      </c>
      <c r="CW18">
        <v>49.166333333333299</v>
      </c>
      <c r="CX18">
        <v>49.314100000000003</v>
      </c>
      <c r="CY18">
        <v>1165.48933333333</v>
      </c>
      <c r="CZ18">
        <v>129.49833333333299</v>
      </c>
      <c r="DA18">
        <v>0</v>
      </c>
      <c r="DB18">
        <v>85.5</v>
      </c>
      <c r="DC18">
        <v>0</v>
      </c>
      <c r="DD18">
        <v>1361.2067999999999</v>
      </c>
      <c r="DE18">
        <v>-644.74230668397001</v>
      </c>
      <c r="DF18">
        <v>-8237.2615258935402</v>
      </c>
      <c r="DG18">
        <v>17907.576000000001</v>
      </c>
      <c r="DH18">
        <v>15</v>
      </c>
      <c r="DI18">
        <v>1603914166</v>
      </c>
      <c r="DJ18" t="s">
        <v>294</v>
      </c>
      <c r="DK18">
        <v>1603914158.5</v>
      </c>
      <c r="DL18">
        <v>1603914166</v>
      </c>
      <c r="DM18">
        <v>1</v>
      </c>
      <c r="DN18">
        <v>0.11600000000000001</v>
      </c>
      <c r="DO18">
        <v>-0.15</v>
      </c>
      <c r="DP18">
        <v>0.41099999999999998</v>
      </c>
      <c r="DQ18">
        <v>0.224</v>
      </c>
      <c r="DR18">
        <v>400</v>
      </c>
      <c r="DS18">
        <v>32</v>
      </c>
      <c r="DT18">
        <v>0.31</v>
      </c>
      <c r="DU18">
        <v>0.19</v>
      </c>
      <c r="DV18">
        <v>13.7630706221825</v>
      </c>
      <c r="DW18">
        <v>-0.59251391598393499</v>
      </c>
      <c r="DX18">
        <v>4.5498671060231699E-2</v>
      </c>
      <c r="DY18">
        <v>0</v>
      </c>
      <c r="DZ18">
        <v>-18.663593333333299</v>
      </c>
      <c r="EA18">
        <v>0.43349499443829298</v>
      </c>
      <c r="EB18">
        <v>3.6669305359599703E-2</v>
      </c>
      <c r="EC18">
        <v>0</v>
      </c>
      <c r="ED18">
        <v>5.461589</v>
      </c>
      <c r="EE18">
        <v>0.67196395995551805</v>
      </c>
      <c r="EF18">
        <v>4.8934704477838001E-2</v>
      </c>
      <c r="EG18">
        <v>0</v>
      </c>
      <c r="EH18">
        <v>0</v>
      </c>
      <c r="EI18">
        <v>3</v>
      </c>
      <c r="EJ18" t="s">
        <v>300</v>
      </c>
      <c r="EK18">
        <v>100</v>
      </c>
      <c r="EL18">
        <v>100</v>
      </c>
      <c r="EM18">
        <v>0.40799999999999997</v>
      </c>
      <c r="EN18">
        <v>0.37890000000000001</v>
      </c>
      <c r="EO18">
        <v>0.25831816234020999</v>
      </c>
      <c r="EP18">
        <v>6.0823150184057602E-4</v>
      </c>
      <c r="EQ18">
        <v>-6.1572112211999805E-7</v>
      </c>
      <c r="ER18">
        <v>1.2304956265122001E-10</v>
      </c>
      <c r="ES18">
        <v>0.22390500000000199</v>
      </c>
      <c r="ET18">
        <v>0</v>
      </c>
      <c r="EU18">
        <v>0</v>
      </c>
      <c r="EV18">
        <v>0</v>
      </c>
      <c r="EW18">
        <v>4</v>
      </c>
      <c r="EX18">
        <v>2168</v>
      </c>
      <c r="EY18">
        <v>1</v>
      </c>
      <c r="EZ18">
        <v>28</v>
      </c>
      <c r="FA18">
        <v>16.600000000000001</v>
      </c>
      <c r="FB18">
        <v>16.399999999999999</v>
      </c>
      <c r="FC18">
        <v>2</v>
      </c>
      <c r="FD18">
        <v>508.73399999999998</v>
      </c>
      <c r="FE18">
        <v>119.626</v>
      </c>
      <c r="FF18">
        <v>35.718499999999999</v>
      </c>
      <c r="FG18">
        <v>33.670499999999997</v>
      </c>
      <c r="FH18">
        <v>30.000599999999999</v>
      </c>
      <c r="FI18">
        <v>33.423900000000003</v>
      </c>
      <c r="FJ18">
        <v>33.370699999999999</v>
      </c>
      <c r="FK18">
        <v>20.251799999999999</v>
      </c>
      <c r="FL18">
        <v>0</v>
      </c>
      <c r="FM18">
        <v>100</v>
      </c>
      <c r="FN18">
        <v>-999.9</v>
      </c>
      <c r="FO18">
        <v>400</v>
      </c>
      <c r="FP18">
        <v>32.229300000000002</v>
      </c>
      <c r="FQ18">
        <v>100.705</v>
      </c>
      <c r="FR18">
        <v>100.896</v>
      </c>
    </row>
    <row r="19" spans="1:174" x14ac:dyDescent="0.25">
      <c r="A19">
        <v>3</v>
      </c>
      <c r="B19">
        <v>1603915301.5999999</v>
      </c>
      <c r="C19">
        <v>235.5</v>
      </c>
      <c r="D19" t="s">
        <v>301</v>
      </c>
      <c r="E19" t="s">
        <v>302</v>
      </c>
      <c r="F19" t="s">
        <v>303</v>
      </c>
      <c r="G19" t="s">
        <v>304</v>
      </c>
      <c r="H19">
        <v>1603915293.5999999</v>
      </c>
      <c r="I19">
        <f t="shared" si="0"/>
        <v>2.4495533217211199E-3</v>
      </c>
      <c r="J19">
        <f t="shared" si="1"/>
        <v>8.924326055441993</v>
      </c>
      <c r="K19">
        <f t="shared" si="2"/>
        <v>388.15406451612898</v>
      </c>
      <c r="L19">
        <f t="shared" si="3"/>
        <v>196.65409264726296</v>
      </c>
      <c r="M19">
        <f t="shared" si="4"/>
        <v>20.042193946400879</v>
      </c>
      <c r="N19">
        <f t="shared" si="5"/>
        <v>39.559100639059757</v>
      </c>
      <c r="O19">
        <f t="shared" si="6"/>
        <v>8.1602365763960086E-2</v>
      </c>
      <c r="P19">
        <f t="shared" si="7"/>
        <v>2.9623536445993981</v>
      </c>
      <c r="Q19">
        <f t="shared" si="8"/>
        <v>8.0373845008306424E-2</v>
      </c>
      <c r="R19">
        <f t="shared" si="9"/>
        <v>5.0342490097169304E-2</v>
      </c>
      <c r="S19">
        <f t="shared" si="10"/>
        <v>214.7709701049838</v>
      </c>
      <c r="T19">
        <f t="shared" si="11"/>
        <v>37.375862764141928</v>
      </c>
      <c r="U19">
        <f t="shared" si="12"/>
        <v>36.259935483870997</v>
      </c>
      <c r="V19">
        <f t="shared" si="13"/>
        <v>6.0546174753038322</v>
      </c>
      <c r="W19">
        <f t="shared" si="14"/>
        <v>49.629669787059086</v>
      </c>
      <c r="X19">
        <f t="shared" si="15"/>
        <v>3.087842046446938</v>
      </c>
      <c r="Y19">
        <f t="shared" si="16"/>
        <v>6.2217662533231106</v>
      </c>
      <c r="Z19">
        <f t="shared" si="17"/>
        <v>2.9667754288568942</v>
      </c>
      <c r="AA19">
        <f t="shared" si="18"/>
        <v>-108.02530148790139</v>
      </c>
      <c r="AB19">
        <f t="shared" si="19"/>
        <v>79.399844713082658</v>
      </c>
      <c r="AC19">
        <f t="shared" si="20"/>
        <v>6.3520227845899866</v>
      </c>
      <c r="AD19">
        <f t="shared" si="21"/>
        <v>192.49753611475506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52174.024612136585</v>
      </c>
      <c r="AJ19" t="s">
        <v>290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15446.9</v>
      </c>
      <c r="AS19">
        <v>1628.73730769231</v>
      </c>
      <c r="AT19">
        <v>2046.27</v>
      </c>
      <c r="AU19">
        <f t="shared" si="27"/>
        <v>0.20404574777897833</v>
      </c>
      <c r="AV19">
        <v>0.5</v>
      </c>
      <c r="AW19">
        <f t="shared" si="28"/>
        <v>1095.8962322550763</v>
      </c>
      <c r="AX19">
        <f t="shared" si="29"/>
        <v>8.924326055441993</v>
      </c>
      <c r="AY19">
        <f t="shared" si="30"/>
        <v>111.80648309932597</v>
      </c>
      <c r="AZ19">
        <f t="shared" si="31"/>
        <v>0.64652758433637791</v>
      </c>
      <c r="BA19">
        <f t="shared" si="32"/>
        <v>8.6705960432999756E-3</v>
      </c>
      <c r="BB19">
        <f t="shared" si="33"/>
        <v>0.59415912856074704</v>
      </c>
      <c r="BC19" t="s">
        <v>306</v>
      </c>
      <c r="BD19">
        <v>723.3</v>
      </c>
      <c r="BE19">
        <f t="shared" si="34"/>
        <v>1322.97</v>
      </c>
      <c r="BF19">
        <f t="shared" si="35"/>
        <v>0.31560253997270538</v>
      </c>
      <c r="BG19">
        <f t="shared" si="36"/>
        <v>0.47889537494387069</v>
      </c>
      <c r="BH19">
        <f t="shared" si="37"/>
        <v>0.31374726811253495</v>
      </c>
      <c r="BI19">
        <f t="shared" si="38"/>
        <v>0.47742422484975455</v>
      </c>
      <c r="BJ19">
        <f t="shared" si="39"/>
        <v>0.14015477884870922</v>
      </c>
      <c r="BK19">
        <f t="shared" si="40"/>
        <v>0.85984522115129081</v>
      </c>
      <c r="BL19">
        <f t="shared" si="41"/>
        <v>1300.0129032258101</v>
      </c>
      <c r="BM19">
        <f t="shared" si="42"/>
        <v>1095.8962322550763</v>
      </c>
      <c r="BN19">
        <f t="shared" si="43"/>
        <v>0.84298873460082957</v>
      </c>
      <c r="BO19">
        <f t="shared" si="44"/>
        <v>0.19597746920165943</v>
      </c>
      <c r="BP19">
        <v>6</v>
      </c>
      <c r="BQ19">
        <v>0.5</v>
      </c>
      <c r="BR19" t="s">
        <v>293</v>
      </c>
      <c r="BS19">
        <v>2</v>
      </c>
      <c r="BT19">
        <v>1603915293.5999999</v>
      </c>
      <c r="BU19">
        <v>388.15406451612898</v>
      </c>
      <c r="BV19">
        <v>400.00345161290301</v>
      </c>
      <c r="BW19">
        <v>30.297919354838701</v>
      </c>
      <c r="BX19">
        <v>27.447700000000001</v>
      </c>
      <c r="BY19">
        <v>387.74522580645203</v>
      </c>
      <c r="BZ19">
        <v>30.022938709677401</v>
      </c>
      <c r="CA19">
        <v>500.032451612903</v>
      </c>
      <c r="CB19">
        <v>101.815967741935</v>
      </c>
      <c r="CC19">
        <v>0.100009070967742</v>
      </c>
      <c r="CD19">
        <v>36.757096774193499</v>
      </c>
      <c r="CE19">
        <v>36.259935483870997</v>
      </c>
      <c r="CF19">
        <v>999.9</v>
      </c>
      <c r="CG19">
        <v>0</v>
      </c>
      <c r="CH19">
        <v>0</v>
      </c>
      <c r="CI19">
        <v>10006.490322580599</v>
      </c>
      <c r="CJ19">
        <v>0</v>
      </c>
      <c r="CK19">
        <v>452.52600000000001</v>
      </c>
      <c r="CL19">
        <v>1300.0129032258101</v>
      </c>
      <c r="CM19">
        <v>0.89999245161290298</v>
      </c>
      <c r="CN19">
        <v>0.100007548387097</v>
      </c>
      <c r="CO19">
        <v>0</v>
      </c>
      <c r="CP19">
        <v>1631.29419354839</v>
      </c>
      <c r="CQ19">
        <v>4.99979</v>
      </c>
      <c r="CR19">
        <v>21513.6870967742</v>
      </c>
      <c r="CS19">
        <v>11051.367741935501</v>
      </c>
      <c r="CT19">
        <v>46.937064516128999</v>
      </c>
      <c r="CU19">
        <v>49.304000000000002</v>
      </c>
      <c r="CV19">
        <v>47.858741935483799</v>
      </c>
      <c r="CW19">
        <v>48.771999999999998</v>
      </c>
      <c r="CX19">
        <v>48.924999999999997</v>
      </c>
      <c r="CY19">
        <v>1165.50096774194</v>
      </c>
      <c r="CZ19">
        <v>129.513225806452</v>
      </c>
      <c r="DA19">
        <v>0</v>
      </c>
      <c r="DB19">
        <v>112.799999952316</v>
      </c>
      <c r="DC19">
        <v>0</v>
      </c>
      <c r="DD19">
        <v>1628.73730769231</v>
      </c>
      <c r="DE19">
        <v>-206.26769229701799</v>
      </c>
      <c r="DF19">
        <v>-2995.6854702311998</v>
      </c>
      <c r="DG19">
        <v>21476.592307692299</v>
      </c>
      <c r="DH19">
        <v>15</v>
      </c>
      <c r="DI19">
        <v>1603914166</v>
      </c>
      <c r="DJ19" t="s">
        <v>294</v>
      </c>
      <c r="DK19">
        <v>1603914158.5</v>
      </c>
      <c r="DL19">
        <v>1603914166</v>
      </c>
      <c r="DM19">
        <v>1</v>
      </c>
      <c r="DN19">
        <v>0.11600000000000001</v>
      </c>
      <c r="DO19">
        <v>-0.15</v>
      </c>
      <c r="DP19">
        <v>0.41099999999999998</v>
      </c>
      <c r="DQ19">
        <v>0.224</v>
      </c>
      <c r="DR19">
        <v>400</v>
      </c>
      <c r="DS19">
        <v>32</v>
      </c>
      <c r="DT19">
        <v>0.31</v>
      </c>
      <c r="DU19">
        <v>0.19</v>
      </c>
      <c r="DV19">
        <v>8.9238549159634299</v>
      </c>
      <c r="DW19">
        <v>0.19834256314202101</v>
      </c>
      <c r="DX19">
        <v>2.9191795154792002E-2</v>
      </c>
      <c r="DY19">
        <v>1</v>
      </c>
      <c r="DZ19">
        <v>-11.85519</v>
      </c>
      <c r="EA19">
        <v>-0.71429499443825695</v>
      </c>
      <c r="EB19">
        <v>5.8564149158565199E-2</v>
      </c>
      <c r="EC19">
        <v>0</v>
      </c>
      <c r="ED19">
        <v>2.85700933333333</v>
      </c>
      <c r="EE19">
        <v>1.3352083648498201</v>
      </c>
      <c r="EF19">
        <v>9.7190455599073897E-2</v>
      </c>
      <c r="EG19">
        <v>0</v>
      </c>
      <c r="EH19">
        <v>1</v>
      </c>
      <c r="EI19">
        <v>3</v>
      </c>
      <c r="EJ19" t="s">
        <v>295</v>
      </c>
      <c r="EK19">
        <v>100</v>
      </c>
      <c r="EL19">
        <v>100</v>
      </c>
      <c r="EM19">
        <v>0.40899999999999997</v>
      </c>
      <c r="EN19">
        <v>0.27850000000000003</v>
      </c>
      <c r="EO19">
        <v>0.25831816234020999</v>
      </c>
      <c r="EP19">
        <v>6.0823150184057602E-4</v>
      </c>
      <c r="EQ19">
        <v>-6.1572112211999805E-7</v>
      </c>
      <c r="ER19">
        <v>1.2304956265122001E-10</v>
      </c>
      <c r="ES19">
        <v>-0.13793835982313099</v>
      </c>
      <c r="ET19">
        <v>-5.6976549660881903E-3</v>
      </c>
      <c r="EU19">
        <v>7.2294696533427402E-4</v>
      </c>
      <c r="EV19">
        <v>-2.5009322186793402E-6</v>
      </c>
      <c r="EW19">
        <v>4</v>
      </c>
      <c r="EX19">
        <v>2168</v>
      </c>
      <c r="EY19">
        <v>1</v>
      </c>
      <c r="EZ19">
        <v>28</v>
      </c>
      <c r="FA19">
        <v>19.100000000000001</v>
      </c>
      <c r="FB19">
        <v>18.899999999999999</v>
      </c>
      <c r="FC19">
        <v>2</v>
      </c>
      <c r="FD19">
        <v>508.63400000000001</v>
      </c>
      <c r="FE19">
        <v>134.01599999999999</v>
      </c>
      <c r="FF19">
        <v>35.700800000000001</v>
      </c>
      <c r="FG19">
        <v>33.804499999999997</v>
      </c>
      <c r="FH19">
        <v>30.000499999999999</v>
      </c>
      <c r="FI19">
        <v>33.526400000000002</v>
      </c>
      <c r="FJ19">
        <v>33.4679</v>
      </c>
      <c r="FK19">
        <v>20.250299999999999</v>
      </c>
      <c r="FL19">
        <v>0</v>
      </c>
      <c r="FM19">
        <v>100</v>
      </c>
      <c r="FN19">
        <v>-999.9</v>
      </c>
      <c r="FO19">
        <v>400</v>
      </c>
      <c r="FP19">
        <v>33.224400000000003</v>
      </c>
      <c r="FQ19">
        <v>100.685</v>
      </c>
      <c r="FR19">
        <v>100.886</v>
      </c>
    </row>
    <row r="20" spans="1:174" x14ac:dyDescent="0.25">
      <c r="A20">
        <v>4</v>
      </c>
      <c r="B20">
        <v>1603915381.5999999</v>
      </c>
      <c r="C20">
        <v>315.5</v>
      </c>
      <c r="D20" t="s">
        <v>307</v>
      </c>
      <c r="E20" t="s">
        <v>308</v>
      </c>
      <c r="F20" t="s">
        <v>303</v>
      </c>
      <c r="G20" t="s">
        <v>304</v>
      </c>
      <c r="H20">
        <v>1603915373.5999999</v>
      </c>
      <c r="I20">
        <f t="shared" si="0"/>
        <v>4.9171814354990306E-3</v>
      </c>
      <c r="J20">
        <f t="shared" si="1"/>
        <v>14.558841367509036</v>
      </c>
      <c r="K20">
        <f t="shared" si="2"/>
        <v>380.29180645161301</v>
      </c>
      <c r="L20">
        <f t="shared" si="3"/>
        <v>241.07521363440074</v>
      </c>
      <c r="M20">
        <f t="shared" si="4"/>
        <v>24.569202700895506</v>
      </c>
      <c r="N20">
        <f t="shared" si="5"/>
        <v>38.757474637641948</v>
      </c>
      <c r="O20">
        <f t="shared" si="6"/>
        <v>0.19052545860436496</v>
      </c>
      <c r="P20">
        <f t="shared" si="7"/>
        <v>2.9612789814945049</v>
      </c>
      <c r="Q20">
        <f t="shared" si="8"/>
        <v>0.18396801617788505</v>
      </c>
      <c r="R20">
        <f t="shared" si="9"/>
        <v>0.11555036817004546</v>
      </c>
      <c r="S20">
        <f t="shared" si="10"/>
        <v>214.77138978912632</v>
      </c>
      <c r="T20">
        <f t="shared" si="11"/>
        <v>36.625601231888979</v>
      </c>
      <c r="U20">
        <f t="shared" si="12"/>
        <v>35.929922580645197</v>
      </c>
      <c r="V20">
        <f t="shared" si="13"/>
        <v>5.9458311742614409</v>
      </c>
      <c r="W20">
        <f t="shared" si="14"/>
        <v>54.13111106860957</v>
      </c>
      <c r="X20">
        <f t="shared" si="15"/>
        <v>3.3459757174304809</v>
      </c>
      <c r="Y20">
        <f t="shared" si="16"/>
        <v>6.1812433762712837</v>
      </c>
      <c r="Z20">
        <f t="shared" si="17"/>
        <v>2.59985545683096</v>
      </c>
      <c r="AA20">
        <f t="shared" si="18"/>
        <v>-216.84770130550726</v>
      </c>
      <c r="AB20">
        <f t="shared" si="19"/>
        <v>112.98631392353302</v>
      </c>
      <c r="AC20">
        <f t="shared" si="20"/>
        <v>9.0225591073929685</v>
      </c>
      <c r="AD20">
        <f t="shared" si="21"/>
        <v>119.93256151454504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52163.651838847414</v>
      </c>
      <c r="AJ20" t="s">
        <v>290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15458.3</v>
      </c>
      <c r="AS20">
        <v>1108.7746153846199</v>
      </c>
      <c r="AT20">
        <v>1639.15</v>
      </c>
      <c r="AU20">
        <f t="shared" si="27"/>
        <v>0.32356732734367211</v>
      </c>
      <c r="AV20">
        <v>0.5</v>
      </c>
      <c r="AW20">
        <f t="shared" si="28"/>
        <v>1095.899622244181</v>
      </c>
      <c r="AX20">
        <f t="shared" si="29"/>
        <v>14.558841367509036</v>
      </c>
      <c r="AY20">
        <f t="shared" si="30"/>
        <v>177.29865590324476</v>
      </c>
      <c r="AZ20">
        <f t="shared" si="31"/>
        <v>0.61767379434462988</v>
      </c>
      <c r="BA20">
        <f t="shared" si="32"/>
        <v>1.3812021229032438E-2</v>
      </c>
      <c r="BB20">
        <f t="shared" si="33"/>
        <v>0.99010462739834659</v>
      </c>
      <c r="BC20" t="s">
        <v>310</v>
      </c>
      <c r="BD20">
        <v>626.69000000000005</v>
      </c>
      <c r="BE20">
        <f t="shared" si="34"/>
        <v>1012.46</v>
      </c>
      <c r="BF20">
        <f t="shared" si="35"/>
        <v>0.52384823559980664</v>
      </c>
      <c r="BG20">
        <f t="shared" si="36"/>
        <v>0.61582156720637171</v>
      </c>
      <c r="BH20">
        <f t="shared" si="37"/>
        <v>0.57420249422247638</v>
      </c>
      <c r="BI20">
        <f t="shared" si="38"/>
        <v>0.63729209106308726</v>
      </c>
      <c r="BJ20">
        <f t="shared" si="39"/>
        <v>0.29608402484409602</v>
      </c>
      <c r="BK20">
        <f t="shared" si="40"/>
        <v>0.70391597515590398</v>
      </c>
      <c r="BL20">
        <f t="shared" si="41"/>
        <v>1300.0170967741899</v>
      </c>
      <c r="BM20">
        <f t="shared" si="42"/>
        <v>1095.899622244181</v>
      </c>
      <c r="BN20">
        <f t="shared" si="43"/>
        <v>0.84298862296773036</v>
      </c>
      <c r="BO20">
        <f t="shared" si="44"/>
        <v>0.19597724593546068</v>
      </c>
      <c r="BP20">
        <v>6</v>
      </c>
      <c r="BQ20">
        <v>0.5</v>
      </c>
      <c r="BR20" t="s">
        <v>293</v>
      </c>
      <c r="BS20">
        <v>2</v>
      </c>
      <c r="BT20">
        <v>1603915373.5999999</v>
      </c>
      <c r="BU20">
        <v>380.29180645161301</v>
      </c>
      <c r="BV20">
        <v>400.00564516128998</v>
      </c>
      <c r="BW20">
        <v>32.831012903225798</v>
      </c>
      <c r="BX20">
        <v>27.1243290322581</v>
      </c>
      <c r="BY20">
        <v>379.88454838709703</v>
      </c>
      <c r="BZ20">
        <v>32.477125806451603</v>
      </c>
      <c r="CA20">
        <v>500.01845161290299</v>
      </c>
      <c r="CB20">
        <v>101.815129032258</v>
      </c>
      <c r="CC20">
        <v>9.9963483870967706E-2</v>
      </c>
      <c r="CD20">
        <v>36.637641935483899</v>
      </c>
      <c r="CE20">
        <v>35.929922580645197</v>
      </c>
      <c r="CF20">
        <v>999.9</v>
      </c>
      <c r="CG20">
        <v>0</v>
      </c>
      <c r="CH20">
        <v>0</v>
      </c>
      <c r="CI20">
        <v>10000.479032258099</v>
      </c>
      <c r="CJ20">
        <v>0</v>
      </c>
      <c r="CK20">
        <v>350.83119354838698</v>
      </c>
      <c r="CL20">
        <v>1300.0170967741899</v>
      </c>
      <c r="CM20">
        <v>0.89999522580645197</v>
      </c>
      <c r="CN20">
        <v>0.100004761290323</v>
      </c>
      <c r="CO20">
        <v>0</v>
      </c>
      <c r="CP20">
        <v>1109.8599999999999</v>
      </c>
      <c r="CQ20">
        <v>4.99979</v>
      </c>
      <c r="CR20">
        <v>14681.6419354839</v>
      </c>
      <c r="CS20">
        <v>11051.416129032301</v>
      </c>
      <c r="CT20">
        <v>46.816129032257997</v>
      </c>
      <c r="CU20">
        <v>49.156999999999996</v>
      </c>
      <c r="CV20">
        <v>47.711387096774203</v>
      </c>
      <c r="CW20">
        <v>48.637</v>
      </c>
      <c r="CX20">
        <v>48.802</v>
      </c>
      <c r="CY20">
        <v>1165.50870967742</v>
      </c>
      <c r="CZ20">
        <v>129.50870967741901</v>
      </c>
      <c r="DA20">
        <v>0</v>
      </c>
      <c r="DB20">
        <v>79.299999952316298</v>
      </c>
      <c r="DC20">
        <v>0</v>
      </c>
      <c r="DD20">
        <v>1108.7746153846199</v>
      </c>
      <c r="DE20">
        <v>-98.662563977244801</v>
      </c>
      <c r="DF20">
        <v>-1329.57264775608</v>
      </c>
      <c r="DG20">
        <v>14667.623076923101</v>
      </c>
      <c r="DH20">
        <v>15</v>
      </c>
      <c r="DI20">
        <v>1603914166</v>
      </c>
      <c r="DJ20" t="s">
        <v>294</v>
      </c>
      <c r="DK20">
        <v>1603914158.5</v>
      </c>
      <c r="DL20">
        <v>1603914166</v>
      </c>
      <c r="DM20">
        <v>1</v>
      </c>
      <c r="DN20">
        <v>0.11600000000000001</v>
      </c>
      <c r="DO20">
        <v>-0.15</v>
      </c>
      <c r="DP20">
        <v>0.41099999999999998</v>
      </c>
      <c r="DQ20">
        <v>0.224</v>
      </c>
      <c r="DR20">
        <v>400</v>
      </c>
      <c r="DS20">
        <v>32</v>
      </c>
      <c r="DT20">
        <v>0.31</v>
      </c>
      <c r="DU20">
        <v>0.19</v>
      </c>
      <c r="DV20">
        <v>14.5573971619453</v>
      </c>
      <c r="DW20">
        <v>1.4761880651884199E-2</v>
      </c>
      <c r="DX20">
        <v>2.0898795193812599E-2</v>
      </c>
      <c r="DY20">
        <v>1</v>
      </c>
      <c r="DZ20">
        <v>-19.7179966666667</v>
      </c>
      <c r="EA20">
        <v>-0.463264071190225</v>
      </c>
      <c r="EB20">
        <v>4.2311349803831902E-2</v>
      </c>
      <c r="EC20">
        <v>0</v>
      </c>
      <c r="ED20">
        <v>5.7135470000000002</v>
      </c>
      <c r="EE20">
        <v>1.3353955061179099</v>
      </c>
      <c r="EF20">
        <v>9.7296652842393902E-2</v>
      </c>
      <c r="EG20">
        <v>0</v>
      </c>
      <c r="EH20">
        <v>1</v>
      </c>
      <c r="EI20">
        <v>3</v>
      </c>
      <c r="EJ20" t="s">
        <v>295</v>
      </c>
      <c r="EK20">
        <v>100</v>
      </c>
      <c r="EL20">
        <v>100</v>
      </c>
      <c r="EM20">
        <v>0.40699999999999997</v>
      </c>
      <c r="EN20">
        <v>0.35759999999999997</v>
      </c>
      <c r="EO20">
        <v>0.25831816234020999</v>
      </c>
      <c r="EP20">
        <v>6.0823150184057602E-4</v>
      </c>
      <c r="EQ20">
        <v>-6.1572112211999805E-7</v>
      </c>
      <c r="ER20">
        <v>1.2304956265122001E-10</v>
      </c>
      <c r="ES20">
        <v>0.22390500000000199</v>
      </c>
      <c r="ET20">
        <v>0</v>
      </c>
      <c r="EU20">
        <v>0</v>
      </c>
      <c r="EV20">
        <v>0</v>
      </c>
      <c r="EW20">
        <v>4</v>
      </c>
      <c r="EX20">
        <v>2168</v>
      </c>
      <c r="EY20">
        <v>1</v>
      </c>
      <c r="EZ20">
        <v>28</v>
      </c>
      <c r="FA20">
        <v>20.399999999999999</v>
      </c>
      <c r="FB20">
        <v>20.3</v>
      </c>
      <c r="FC20">
        <v>2</v>
      </c>
      <c r="FD20">
        <v>510.37299999999999</v>
      </c>
      <c r="FE20">
        <v>138.761</v>
      </c>
      <c r="FF20">
        <v>35.697800000000001</v>
      </c>
      <c r="FG20">
        <v>33.868699999999997</v>
      </c>
      <c r="FH20">
        <v>30.000499999999999</v>
      </c>
      <c r="FI20">
        <v>33.586399999999998</v>
      </c>
      <c r="FJ20">
        <v>33.525199999999998</v>
      </c>
      <c r="FK20">
        <v>20.247599999999998</v>
      </c>
      <c r="FL20">
        <v>0</v>
      </c>
      <c r="FM20">
        <v>100</v>
      </c>
      <c r="FN20">
        <v>-999.9</v>
      </c>
      <c r="FO20">
        <v>400</v>
      </c>
      <c r="FP20">
        <v>30.264099999999999</v>
      </c>
      <c r="FQ20">
        <v>100.67</v>
      </c>
      <c r="FR20">
        <v>100.875</v>
      </c>
    </row>
    <row r="21" spans="1:174" x14ac:dyDescent="0.25">
      <c r="A21">
        <v>5</v>
      </c>
      <c r="B21">
        <v>1603916399.0999999</v>
      </c>
      <c r="C21">
        <v>1333</v>
      </c>
      <c r="D21" t="s">
        <v>311</v>
      </c>
      <c r="E21" t="s">
        <v>312</v>
      </c>
      <c r="F21" t="s">
        <v>313</v>
      </c>
      <c r="G21" t="s">
        <v>314</v>
      </c>
      <c r="H21">
        <v>1603916391.0999999</v>
      </c>
      <c r="I21">
        <f t="shared" si="0"/>
        <v>4.6090099621527696E-3</v>
      </c>
      <c r="J21">
        <f t="shared" si="1"/>
        <v>12.239094898638706</v>
      </c>
      <c r="K21">
        <f t="shared" si="2"/>
        <v>383.21429032258101</v>
      </c>
      <c r="L21">
        <f t="shared" si="3"/>
        <v>243.39583174907335</v>
      </c>
      <c r="M21">
        <f t="shared" si="4"/>
        <v>24.798965730725232</v>
      </c>
      <c r="N21">
        <f t="shared" si="5"/>
        <v>39.044703374506561</v>
      </c>
      <c r="O21">
        <f t="shared" si="6"/>
        <v>0.16061351160640497</v>
      </c>
      <c r="P21">
        <f t="shared" si="7"/>
        <v>2.9611287297408819</v>
      </c>
      <c r="Q21">
        <f t="shared" si="8"/>
        <v>0.15592594808581614</v>
      </c>
      <c r="R21">
        <f t="shared" si="9"/>
        <v>9.7863480871890729E-2</v>
      </c>
      <c r="S21">
        <f t="shared" si="10"/>
        <v>214.76319877924422</v>
      </c>
      <c r="T21">
        <f t="shared" si="11"/>
        <v>36.456406200750763</v>
      </c>
      <c r="U21">
        <f t="shared" si="12"/>
        <v>35.641380645161298</v>
      </c>
      <c r="V21">
        <f t="shared" si="13"/>
        <v>5.8521108364784871</v>
      </c>
      <c r="W21">
        <f t="shared" si="14"/>
        <v>48.71916275118631</v>
      </c>
      <c r="X21">
        <f t="shared" si="15"/>
        <v>2.9708232785817135</v>
      </c>
      <c r="Y21">
        <f t="shared" si="16"/>
        <v>6.0978537208326182</v>
      </c>
      <c r="Z21">
        <f t="shared" si="17"/>
        <v>2.8812875578967736</v>
      </c>
      <c r="AA21">
        <f t="shared" si="18"/>
        <v>-203.25733933093713</v>
      </c>
      <c r="AB21">
        <f t="shared" si="19"/>
        <v>119.45683055004267</v>
      </c>
      <c r="AC21">
        <f t="shared" si="20"/>
        <v>9.5149484104943323</v>
      </c>
      <c r="AD21">
        <f t="shared" si="21"/>
        <v>140.47763840884409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52200.613521523839</v>
      </c>
      <c r="AJ21" t="s">
        <v>290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315</v>
      </c>
      <c r="AR21">
        <v>15441.6</v>
      </c>
      <c r="AS21">
        <v>1202.3144</v>
      </c>
      <c r="AT21">
        <v>1583.81</v>
      </c>
      <c r="AU21">
        <f t="shared" si="27"/>
        <v>0.24087207430184177</v>
      </c>
      <c r="AV21">
        <v>0.5</v>
      </c>
      <c r="AW21">
        <f t="shared" si="28"/>
        <v>1095.8599457888656</v>
      </c>
      <c r="AX21">
        <f t="shared" si="29"/>
        <v>12.239094898638706</v>
      </c>
      <c r="AY21">
        <f t="shared" si="30"/>
        <v>131.98102914323397</v>
      </c>
      <c r="AZ21">
        <f t="shared" si="31"/>
        <v>0.55387325499902129</v>
      </c>
      <c r="BA21">
        <f t="shared" si="32"/>
        <v>1.16956938044018E-2</v>
      </c>
      <c r="BB21">
        <f t="shared" si="33"/>
        <v>1.0596409922907419</v>
      </c>
      <c r="BC21" t="s">
        <v>316</v>
      </c>
      <c r="BD21">
        <v>706.58</v>
      </c>
      <c r="BE21">
        <f t="shared" si="34"/>
        <v>877.2299999999999</v>
      </c>
      <c r="BF21">
        <f t="shared" si="35"/>
        <v>0.43488663178413872</v>
      </c>
      <c r="BG21">
        <f t="shared" si="36"/>
        <v>0.656728624535316</v>
      </c>
      <c r="BH21">
        <f t="shared" si="37"/>
        <v>0.43934247138416394</v>
      </c>
      <c r="BI21">
        <f t="shared" si="38"/>
        <v>0.65902300017157089</v>
      </c>
      <c r="BJ21">
        <f t="shared" si="39"/>
        <v>0.2555755768092246</v>
      </c>
      <c r="BK21">
        <f t="shared" si="40"/>
        <v>0.7444244231907754</v>
      </c>
      <c r="BL21">
        <f t="shared" si="41"/>
        <v>1299.97032258065</v>
      </c>
      <c r="BM21">
        <f t="shared" si="42"/>
        <v>1095.8599457888656</v>
      </c>
      <c r="BN21">
        <f t="shared" si="43"/>
        <v>0.84298843346931762</v>
      </c>
      <c r="BO21">
        <f t="shared" si="44"/>
        <v>0.19597686693863495</v>
      </c>
      <c r="BP21">
        <v>6</v>
      </c>
      <c r="BQ21">
        <v>0.5</v>
      </c>
      <c r="BR21" t="s">
        <v>293</v>
      </c>
      <c r="BS21">
        <v>2</v>
      </c>
      <c r="BT21">
        <v>1603916391.0999999</v>
      </c>
      <c r="BU21">
        <v>383.21429032258101</v>
      </c>
      <c r="BV21">
        <v>400.01990322580701</v>
      </c>
      <c r="BW21">
        <v>29.157909677419401</v>
      </c>
      <c r="BX21">
        <v>23.788616129032299</v>
      </c>
      <c r="BY21">
        <v>382.80641935483902</v>
      </c>
      <c r="BZ21">
        <v>28.916558064516099</v>
      </c>
      <c r="CA21">
        <v>500.02341935483901</v>
      </c>
      <c r="CB21">
        <v>101.78735483871</v>
      </c>
      <c r="CC21">
        <v>0.10003391612903199</v>
      </c>
      <c r="CD21">
        <v>36.389667741935497</v>
      </c>
      <c r="CE21">
        <v>35.641380645161298</v>
      </c>
      <c r="CF21">
        <v>999.9</v>
      </c>
      <c r="CG21">
        <v>0</v>
      </c>
      <c r="CH21">
        <v>0</v>
      </c>
      <c r="CI21">
        <v>10002.3558064516</v>
      </c>
      <c r="CJ21">
        <v>0</v>
      </c>
      <c r="CK21">
        <v>593.03283870967698</v>
      </c>
      <c r="CL21">
        <v>1299.97032258065</v>
      </c>
      <c r="CM21">
        <v>0.90000122580645103</v>
      </c>
      <c r="CN21">
        <v>9.9998512903225797E-2</v>
      </c>
      <c r="CO21">
        <v>0</v>
      </c>
      <c r="CP21">
        <v>1204.6519354838699</v>
      </c>
      <c r="CQ21">
        <v>4.99979</v>
      </c>
      <c r="CR21">
        <v>15767.445161290299</v>
      </c>
      <c r="CS21">
        <v>11051.0483870968</v>
      </c>
      <c r="CT21">
        <v>47.346548387096803</v>
      </c>
      <c r="CU21">
        <v>49.4593548387097</v>
      </c>
      <c r="CV21">
        <v>48.320193548387103</v>
      </c>
      <c r="CW21">
        <v>49.058</v>
      </c>
      <c r="CX21">
        <v>49.245935483871001</v>
      </c>
      <c r="CY21">
        <v>1165.47451612903</v>
      </c>
      <c r="CZ21">
        <v>129.49580645161299</v>
      </c>
      <c r="DA21">
        <v>0</v>
      </c>
      <c r="DB21">
        <v>315.799999952316</v>
      </c>
      <c r="DC21">
        <v>0</v>
      </c>
      <c r="DD21">
        <v>1202.3144</v>
      </c>
      <c r="DE21">
        <v>-256.991538851847</v>
      </c>
      <c r="DF21">
        <v>-3298.96923571971</v>
      </c>
      <c r="DG21">
        <v>15737.58</v>
      </c>
      <c r="DH21">
        <v>15</v>
      </c>
      <c r="DI21">
        <v>1603914166</v>
      </c>
      <c r="DJ21" t="s">
        <v>294</v>
      </c>
      <c r="DK21">
        <v>1603914158.5</v>
      </c>
      <c r="DL21">
        <v>1603914166</v>
      </c>
      <c r="DM21">
        <v>1</v>
      </c>
      <c r="DN21">
        <v>0.11600000000000001</v>
      </c>
      <c r="DO21">
        <v>-0.15</v>
      </c>
      <c r="DP21">
        <v>0.41099999999999998</v>
      </c>
      <c r="DQ21">
        <v>0.224</v>
      </c>
      <c r="DR21">
        <v>400</v>
      </c>
      <c r="DS21">
        <v>32</v>
      </c>
      <c r="DT21">
        <v>0.31</v>
      </c>
      <c r="DU21">
        <v>0.19</v>
      </c>
      <c r="DV21">
        <v>12.242563501439699</v>
      </c>
      <c r="DW21">
        <v>-0.19571929221450901</v>
      </c>
      <c r="DX21">
        <v>2.69808867171152E-2</v>
      </c>
      <c r="DY21">
        <v>1</v>
      </c>
      <c r="DZ21">
        <v>-16.806889999999999</v>
      </c>
      <c r="EA21">
        <v>0.12674082313679599</v>
      </c>
      <c r="EB21">
        <v>2.7993181907981599E-2</v>
      </c>
      <c r="EC21">
        <v>1</v>
      </c>
      <c r="ED21">
        <v>5.3676806666666703</v>
      </c>
      <c r="EE21">
        <v>0.44610794215795901</v>
      </c>
      <c r="EF21">
        <v>3.2390639587524202E-2</v>
      </c>
      <c r="EG21">
        <v>0</v>
      </c>
      <c r="EH21">
        <v>2</v>
      </c>
      <c r="EI21">
        <v>3</v>
      </c>
      <c r="EJ21" t="s">
        <v>317</v>
      </c>
      <c r="EK21">
        <v>100</v>
      </c>
      <c r="EL21">
        <v>100</v>
      </c>
      <c r="EM21">
        <v>0.40799999999999997</v>
      </c>
      <c r="EN21">
        <v>0.2422</v>
      </c>
      <c r="EO21">
        <v>0.25831816234020999</v>
      </c>
      <c r="EP21">
        <v>6.0823150184057602E-4</v>
      </c>
      <c r="EQ21">
        <v>-6.1572112211999805E-7</v>
      </c>
      <c r="ER21">
        <v>1.2304956265122001E-10</v>
      </c>
      <c r="ES21">
        <v>-0.13793835982313099</v>
      </c>
      <c r="ET21">
        <v>-5.6976549660881903E-3</v>
      </c>
      <c r="EU21">
        <v>7.2294696533427402E-4</v>
      </c>
      <c r="EV21">
        <v>-2.5009322186793402E-6</v>
      </c>
      <c r="EW21">
        <v>4</v>
      </c>
      <c r="EX21">
        <v>2168</v>
      </c>
      <c r="EY21">
        <v>1</v>
      </c>
      <c r="EZ21">
        <v>28</v>
      </c>
      <c r="FA21">
        <v>37.299999999999997</v>
      </c>
      <c r="FB21">
        <v>37.200000000000003</v>
      </c>
      <c r="FC21">
        <v>2</v>
      </c>
      <c r="FD21">
        <v>511.68200000000002</v>
      </c>
      <c r="FE21">
        <v>116.018</v>
      </c>
      <c r="FF21">
        <v>35.406100000000002</v>
      </c>
      <c r="FG21">
        <v>33.768799999999999</v>
      </c>
      <c r="FH21">
        <v>30.001100000000001</v>
      </c>
      <c r="FI21">
        <v>33.597700000000003</v>
      </c>
      <c r="FJ21">
        <v>33.5593</v>
      </c>
      <c r="FK21">
        <v>20.2028</v>
      </c>
      <c r="FL21">
        <v>0</v>
      </c>
      <c r="FM21">
        <v>100</v>
      </c>
      <c r="FN21">
        <v>-999.9</v>
      </c>
      <c r="FO21">
        <v>400</v>
      </c>
      <c r="FP21">
        <v>25.0566</v>
      </c>
      <c r="FQ21">
        <v>100.696</v>
      </c>
      <c r="FR21">
        <v>100.842</v>
      </c>
    </row>
    <row r="22" spans="1:174" x14ac:dyDescent="0.25">
      <c r="A22">
        <v>6</v>
      </c>
      <c r="B22">
        <v>1603916483.5999999</v>
      </c>
      <c r="C22">
        <v>1417.5</v>
      </c>
      <c r="D22" t="s">
        <v>318</v>
      </c>
      <c r="E22" t="s">
        <v>319</v>
      </c>
      <c r="F22" t="s">
        <v>313</v>
      </c>
      <c r="G22" t="s">
        <v>314</v>
      </c>
      <c r="H22">
        <v>1603916475.5999999</v>
      </c>
      <c r="I22">
        <f t="shared" si="0"/>
        <v>2.9457774862910071E-3</v>
      </c>
      <c r="J22">
        <f t="shared" si="1"/>
        <v>7.8534593943170252</v>
      </c>
      <c r="K22">
        <f t="shared" si="2"/>
        <v>389.18729032258102</v>
      </c>
      <c r="L22">
        <f t="shared" si="3"/>
        <v>232.11708823698575</v>
      </c>
      <c r="M22">
        <f t="shared" si="4"/>
        <v>23.647880831156598</v>
      </c>
      <c r="N22">
        <f t="shared" si="5"/>
        <v>39.650052188973888</v>
      </c>
      <c r="O22">
        <f t="shared" si="6"/>
        <v>9.0620213300748986E-2</v>
      </c>
      <c r="P22">
        <f t="shared" si="7"/>
        <v>2.9609265436002827</v>
      </c>
      <c r="Q22">
        <f t="shared" si="8"/>
        <v>8.9107159626826429E-2</v>
      </c>
      <c r="R22">
        <f t="shared" si="9"/>
        <v>5.5825812300069458E-2</v>
      </c>
      <c r="S22">
        <f t="shared" si="10"/>
        <v>214.76660506912236</v>
      </c>
      <c r="T22">
        <f t="shared" si="11"/>
        <v>37.044233675905794</v>
      </c>
      <c r="U22">
        <f t="shared" si="12"/>
        <v>36.023319354838698</v>
      </c>
      <c r="V22">
        <f t="shared" si="13"/>
        <v>5.976445072550324</v>
      </c>
      <c r="W22">
        <f t="shared" si="14"/>
        <v>44.742749158018682</v>
      </c>
      <c r="X22">
        <f t="shared" si="15"/>
        <v>2.7527303214692846</v>
      </c>
      <c r="Y22">
        <f t="shared" si="16"/>
        <v>6.1523495387988412</v>
      </c>
      <c r="Z22">
        <f t="shared" si="17"/>
        <v>3.2237147510810393</v>
      </c>
      <c r="AA22">
        <f t="shared" si="18"/>
        <v>-129.90878714543342</v>
      </c>
      <c r="AB22">
        <f t="shared" si="19"/>
        <v>84.401251088280631</v>
      </c>
      <c r="AC22">
        <f t="shared" si="20"/>
        <v>6.7409431088729477</v>
      </c>
      <c r="AD22">
        <f t="shared" si="21"/>
        <v>176.00001212084254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52167.323298044445</v>
      </c>
      <c r="AJ22" t="s">
        <v>290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320</v>
      </c>
      <c r="AR22">
        <v>15433.5</v>
      </c>
      <c r="AS22">
        <v>997.90653846153896</v>
      </c>
      <c r="AT22">
        <v>1242.53</v>
      </c>
      <c r="AU22">
        <f t="shared" si="27"/>
        <v>0.1968752959996628</v>
      </c>
      <c r="AV22">
        <v>0.5</v>
      </c>
      <c r="AW22">
        <f t="shared" si="28"/>
        <v>1095.8785651436756</v>
      </c>
      <c r="AX22">
        <f t="shared" si="29"/>
        <v>7.8534593943170252</v>
      </c>
      <c r="AY22">
        <f t="shared" si="30"/>
        <v>107.87570844617345</v>
      </c>
      <c r="AZ22">
        <f t="shared" si="31"/>
        <v>0.45151424915293797</v>
      </c>
      <c r="BA22">
        <f t="shared" si="32"/>
        <v>7.6935594346877953E-3</v>
      </c>
      <c r="BB22">
        <f t="shared" si="33"/>
        <v>1.6253531101864744</v>
      </c>
      <c r="BC22" t="s">
        <v>321</v>
      </c>
      <c r="BD22">
        <v>681.51</v>
      </c>
      <c r="BE22">
        <f t="shared" si="34"/>
        <v>561.02</v>
      </c>
      <c r="BF22">
        <f t="shared" si="35"/>
        <v>0.43603340618598452</v>
      </c>
      <c r="BG22">
        <f t="shared" si="36"/>
        <v>0.7825984181789295</v>
      </c>
      <c r="BH22">
        <f t="shared" si="37"/>
        <v>0.46413439603951617</v>
      </c>
      <c r="BI22">
        <f t="shared" si="38"/>
        <v>0.7930368176732564</v>
      </c>
      <c r="BJ22">
        <f t="shared" si="39"/>
        <v>0.2977845271040514</v>
      </c>
      <c r="BK22">
        <f t="shared" si="40"/>
        <v>0.70221547289594866</v>
      </c>
      <c r="BL22">
        <f t="shared" si="41"/>
        <v>1299.9925806451599</v>
      </c>
      <c r="BM22">
        <f t="shared" si="42"/>
        <v>1095.8785651436756</v>
      </c>
      <c r="BN22">
        <f t="shared" si="43"/>
        <v>0.84298832274859081</v>
      </c>
      <c r="BO22">
        <f t="shared" si="44"/>
        <v>0.1959766454971818</v>
      </c>
      <c r="BP22">
        <v>6</v>
      </c>
      <c r="BQ22">
        <v>0.5</v>
      </c>
      <c r="BR22" t="s">
        <v>293</v>
      </c>
      <c r="BS22">
        <v>2</v>
      </c>
      <c r="BT22">
        <v>1603916475.5999999</v>
      </c>
      <c r="BU22">
        <v>389.18729032258102</v>
      </c>
      <c r="BV22">
        <v>399.98693548387098</v>
      </c>
      <c r="BW22">
        <v>27.0195774193548</v>
      </c>
      <c r="BX22">
        <v>23.580238709677399</v>
      </c>
      <c r="BY22">
        <v>388.77829032258097</v>
      </c>
      <c r="BZ22">
        <v>26.838035483871</v>
      </c>
      <c r="CA22">
        <v>500.01190322580601</v>
      </c>
      <c r="CB22">
        <v>101.779161290323</v>
      </c>
      <c r="CC22">
        <v>9.9942100000000006E-2</v>
      </c>
      <c r="CD22">
        <v>36.552051612903199</v>
      </c>
      <c r="CE22">
        <v>36.023319354838698</v>
      </c>
      <c r="CF22">
        <v>999.9</v>
      </c>
      <c r="CG22">
        <v>0</v>
      </c>
      <c r="CH22">
        <v>0</v>
      </c>
      <c r="CI22">
        <v>10002.014516129</v>
      </c>
      <c r="CJ22">
        <v>0</v>
      </c>
      <c r="CK22">
        <v>768.79174193548397</v>
      </c>
      <c r="CL22">
        <v>1299.9925806451599</v>
      </c>
      <c r="CM22">
        <v>0.900005645161291</v>
      </c>
      <c r="CN22">
        <v>9.9994438709677405E-2</v>
      </c>
      <c r="CO22">
        <v>0</v>
      </c>
      <c r="CP22">
        <v>1000.54780645161</v>
      </c>
      <c r="CQ22">
        <v>4.99979</v>
      </c>
      <c r="CR22">
        <v>13462.2161290323</v>
      </c>
      <c r="CS22">
        <v>11051.2322580645</v>
      </c>
      <c r="CT22">
        <v>47.733741935483899</v>
      </c>
      <c r="CU22">
        <v>49.868870967741898</v>
      </c>
      <c r="CV22">
        <v>48.687064516128999</v>
      </c>
      <c r="CW22">
        <v>49.362806451612897</v>
      </c>
      <c r="CX22">
        <v>49.600612903225802</v>
      </c>
      <c r="CY22">
        <v>1165.4993548387099</v>
      </c>
      <c r="CZ22">
        <v>129.49322580645199</v>
      </c>
      <c r="DA22">
        <v>0</v>
      </c>
      <c r="DB22">
        <v>84</v>
      </c>
      <c r="DC22">
        <v>0</v>
      </c>
      <c r="DD22">
        <v>997.90653846153896</v>
      </c>
      <c r="DE22">
        <v>-212.28280344122101</v>
      </c>
      <c r="DF22">
        <v>-2734.37948814835</v>
      </c>
      <c r="DG22">
        <v>13427.7076923077</v>
      </c>
      <c r="DH22">
        <v>15</v>
      </c>
      <c r="DI22">
        <v>1603914166</v>
      </c>
      <c r="DJ22" t="s">
        <v>294</v>
      </c>
      <c r="DK22">
        <v>1603914158.5</v>
      </c>
      <c r="DL22">
        <v>1603914166</v>
      </c>
      <c r="DM22">
        <v>1</v>
      </c>
      <c r="DN22">
        <v>0.11600000000000001</v>
      </c>
      <c r="DO22">
        <v>-0.15</v>
      </c>
      <c r="DP22">
        <v>0.41099999999999998</v>
      </c>
      <c r="DQ22">
        <v>0.224</v>
      </c>
      <c r="DR22">
        <v>400</v>
      </c>
      <c r="DS22">
        <v>32</v>
      </c>
      <c r="DT22">
        <v>0.31</v>
      </c>
      <c r="DU22">
        <v>0.19</v>
      </c>
      <c r="DV22">
        <v>7.85555559841863</v>
      </c>
      <c r="DW22">
        <v>-0.10544429440580801</v>
      </c>
      <c r="DX22">
        <v>2.92995921764472E-2</v>
      </c>
      <c r="DY22">
        <v>1</v>
      </c>
      <c r="DZ22">
        <v>-10.801266666666701</v>
      </c>
      <c r="EA22">
        <v>-7.7664961067855795E-2</v>
      </c>
      <c r="EB22">
        <v>3.6218791930279701E-2</v>
      </c>
      <c r="EC22">
        <v>1</v>
      </c>
      <c r="ED22">
        <v>3.4430149999999999</v>
      </c>
      <c r="EE22">
        <v>0.673705094549505</v>
      </c>
      <c r="EF22">
        <v>4.9532490061238298E-2</v>
      </c>
      <c r="EG22">
        <v>0</v>
      </c>
      <c r="EH22">
        <v>2</v>
      </c>
      <c r="EI22">
        <v>3</v>
      </c>
      <c r="EJ22" t="s">
        <v>317</v>
      </c>
      <c r="EK22">
        <v>100</v>
      </c>
      <c r="EL22">
        <v>100</v>
      </c>
      <c r="EM22">
        <v>0.40899999999999997</v>
      </c>
      <c r="EN22">
        <v>0.18290000000000001</v>
      </c>
      <c r="EO22">
        <v>0.25831816234020999</v>
      </c>
      <c r="EP22">
        <v>6.0823150184057602E-4</v>
      </c>
      <c r="EQ22">
        <v>-6.1572112211999805E-7</v>
      </c>
      <c r="ER22">
        <v>1.2304956265122001E-10</v>
      </c>
      <c r="ES22">
        <v>-0.13793835982313099</v>
      </c>
      <c r="ET22">
        <v>-5.6976549660881903E-3</v>
      </c>
      <c r="EU22">
        <v>7.2294696533427402E-4</v>
      </c>
      <c r="EV22">
        <v>-2.5009322186793402E-6</v>
      </c>
      <c r="EW22">
        <v>4</v>
      </c>
      <c r="EX22">
        <v>2168</v>
      </c>
      <c r="EY22">
        <v>1</v>
      </c>
      <c r="EZ22">
        <v>28</v>
      </c>
      <c r="FA22">
        <v>38.799999999999997</v>
      </c>
      <c r="FB22">
        <v>38.6</v>
      </c>
      <c r="FC22">
        <v>2</v>
      </c>
      <c r="FD22">
        <v>507.70800000000003</v>
      </c>
      <c r="FE22">
        <v>116.163</v>
      </c>
      <c r="FF22">
        <v>35.418999999999997</v>
      </c>
      <c r="FG22">
        <v>33.899000000000001</v>
      </c>
      <c r="FH22">
        <v>30.000399999999999</v>
      </c>
      <c r="FI22">
        <v>33.676699999999997</v>
      </c>
      <c r="FJ22">
        <v>33.628900000000002</v>
      </c>
      <c r="FK22">
        <v>20.201499999999999</v>
      </c>
      <c r="FL22">
        <v>0</v>
      </c>
      <c r="FM22">
        <v>100</v>
      </c>
      <c r="FN22">
        <v>-999.9</v>
      </c>
      <c r="FO22">
        <v>400</v>
      </c>
      <c r="FP22">
        <v>28.866199999999999</v>
      </c>
      <c r="FQ22">
        <v>100.67</v>
      </c>
      <c r="FR22">
        <v>100.834</v>
      </c>
    </row>
    <row r="23" spans="1:174" x14ac:dyDescent="0.25">
      <c r="A23">
        <v>7</v>
      </c>
      <c r="B23">
        <v>1603916689</v>
      </c>
      <c r="C23">
        <v>1622.9000000953699</v>
      </c>
      <c r="D23" t="s">
        <v>322</v>
      </c>
      <c r="E23" t="s">
        <v>323</v>
      </c>
      <c r="F23" t="s">
        <v>324</v>
      </c>
      <c r="G23" t="s">
        <v>325</v>
      </c>
      <c r="H23">
        <v>1603916681</v>
      </c>
      <c r="I23">
        <f t="shared" si="0"/>
        <v>3.3156236702744394E-3</v>
      </c>
      <c r="J23">
        <f t="shared" si="1"/>
        <v>9.9782538622420329</v>
      </c>
      <c r="K23">
        <f t="shared" si="2"/>
        <v>386.492419354839</v>
      </c>
      <c r="L23">
        <f t="shared" si="3"/>
        <v>212.0796211823141</v>
      </c>
      <c r="M23">
        <f t="shared" si="4"/>
        <v>21.60469298757096</v>
      </c>
      <c r="N23">
        <f t="shared" si="5"/>
        <v>39.372241498897772</v>
      </c>
      <c r="O23">
        <f t="shared" si="6"/>
        <v>0.10229243880769676</v>
      </c>
      <c r="P23">
        <f t="shared" si="7"/>
        <v>2.9598790991433916</v>
      </c>
      <c r="Q23">
        <f t="shared" si="8"/>
        <v>0.1003683010910042</v>
      </c>
      <c r="R23">
        <f t="shared" si="9"/>
        <v>6.2900049710657907E-2</v>
      </c>
      <c r="S23">
        <f t="shared" si="10"/>
        <v>214.764802201094</v>
      </c>
      <c r="T23">
        <f t="shared" si="11"/>
        <v>37.018559059729242</v>
      </c>
      <c r="U23">
        <f t="shared" si="12"/>
        <v>35.924019354838698</v>
      </c>
      <c r="V23">
        <f t="shared" si="13"/>
        <v>5.9439007813787521</v>
      </c>
      <c r="W23">
        <f t="shared" si="14"/>
        <v>44.07331590934546</v>
      </c>
      <c r="X23">
        <f t="shared" si="15"/>
        <v>2.7217805464943847</v>
      </c>
      <c r="Y23">
        <f t="shared" si="16"/>
        <v>6.1755746994231693</v>
      </c>
      <c r="Z23">
        <f t="shared" si="17"/>
        <v>3.2221202348843674</v>
      </c>
      <c r="AA23">
        <f t="shared" si="18"/>
        <v>-146.21900385910277</v>
      </c>
      <c r="AB23">
        <f t="shared" si="19"/>
        <v>111.19973331787862</v>
      </c>
      <c r="AC23">
        <f t="shared" si="20"/>
        <v>8.8831138905700531</v>
      </c>
      <c r="AD23">
        <f t="shared" si="21"/>
        <v>188.6286455504399</v>
      </c>
      <c r="AE23">
        <v>2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52125.849742185688</v>
      </c>
      <c r="AJ23" t="s">
        <v>290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326</v>
      </c>
      <c r="AR23">
        <v>15414.7</v>
      </c>
      <c r="AS23">
        <v>924.74216000000001</v>
      </c>
      <c r="AT23">
        <v>1230.19</v>
      </c>
      <c r="AU23">
        <f t="shared" si="27"/>
        <v>0.24829322299807344</v>
      </c>
      <c r="AV23">
        <v>0.5</v>
      </c>
      <c r="AW23">
        <f t="shared" si="28"/>
        <v>1095.8666445280742</v>
      </c>
      <c r="AX23">
        <f t="shared" si="29"/>
        <v>9.9782538622420329</v>
      </c>
      <c r="AY23">
        <f t="shared" si="30"/>
        <v>136.0481305729798</v>
      </c>
      <c r="AZ23">
        <f t="shared" si="31"/>
        <v>0.45625472487989666</v>
      </c>
      <c r="BA23">
        <f t="shared" si="32"/>
        <v>9.6325601246893596E-3</v>
      </c>
      <c r="BB23">
        <f t="shared" si="33"/>
        <v>1.6516879506417705</v>
      </c>
      <c r="BC23" t="s">
        <v>327</v>
      </c>
      <c r="BD23">
        <v>668.91</v>
      </c>
      <c r="BE23">
        <f t="shared" si="34"/>
        <v>561.28000000000009</v>
      </c>
      <c r="BF23">
        <f t="shared" si="35"/>
        <v>0.54419868871151655</v>
      </c>
      <c r="BG23">
        <f t="shared" si="36"/>
        <v>0.78355449122116938</v>
      </c>
      <c r="BH23">
        <f t="shared" si="37"/>
        <v>0.59343322269165633</v>
      </c>
      <c r="BI23">
        <f t="shared" si="38"/>
        <v>0.79788248840687925</v>
      </c>
      <c r="BJ23">
        <f t="shared" si="39"/>
        <v>0.3936448024236513</v>
      </c>
      <c r="BK23">
        <f t="shared" si="40"/>
        <v>0.6063551975763487</v>
      </c>
      <c r="BL23">
        <f t="shared" si="41"/>
        <v>1299.97806451613</v>
      </c>
      <c r="BM23">
        <f t="shared" si="42"/>
        <v>1095.8666445280742</v>
      </c>
      <c r="BN23">
        <f t="shared" si="43"/>
        <v>0.8429885660693599</v>
      </c>
      <c r="BO23">
        <f t="shared" si="44"/>
        <v>0.19597713213871992</v>
      </c>
      <c r="BP23">
        <v>6</v>
      </c>
      <c r="BQ23">
        <v>0.5</v>
      </c>
      <c r="BR23" t="s">
        <v>293</v>
      </c>
      <c r="BS23">
        <v>2</v>
      </c>
      <c r="BT23">
        <v>1603916681</v>
      </c>
      <c r="BU23">
        <v>386.492419354839</v>
      </c>
      <c r="BV23">
        <v>400.00341935483902</v>
      </c>
      <c r="BW23">
        <v>26.718</v>
      </c>
      <c r="BX23">
        <v>22.845745161290299</v>
      </c>
      <c r="BY23">
        <v>386.08390322580601</v>
      </c>
      <c r="BZ23">
        <v>26.544551612903199</v>
      </c>
      <c r="CA23">
        <v>500.02445161290302</v>
      </c>
      <c r="CB23">
        <v>101.770677419355</v>
      </c>
      <c r="CC23">
        <v>9.9992035483871006E-2</v>
      </c>
      <c r="CD23">
        <v>36.620877419354798</v>
      </c>
      <c r="CE23">
        <v>35.924019354838698</v>
      </c>
      <c r="CF23">
        <v>999.9</v>
      </c>
      <c r="CG23">
        <v>0</v>
      </c>
      <c r="CH23">
        <v>0</v>
      </c>
      <c r="CI23">
        <v>9996.9096774193604</v>
      </c>
      <c r="CJ23">
        <v>0</v>
      </c>
      <c r="CK23">
        <v>530.96951612903194</v>
      </c>
      <c r="CL23">
        <v>1299.97806451613</v>
      </c>
      <c r="CM23">
        <v>0.89999841935483904</v>
      </c>
      <c r="CN23">
        <v>0.10000192903225801</v>
      </c>
      <c r="CO23">
        <v>0</v>
      </c>
      <c r="CP23">
        <v>926.70741935483898</v>
      </c>
      <c r="CQ23">
        <v>4.99979</v>
      </c>
      <c r="CR23">
        <v>12224.3580645161</v>
      </c>
      <c r="CS23">
        <v>11051.0903225806</v>
      </c>
      <c r="CT23">
        <v>48.401000000000003</v>
      </c>
      <c r="CU23">
        <v>50.631</v>
      </c>
      <c r="CV23">
        <v>49.408999999999999</v>
      </c>
      <c r="CW23">
        <v>50.006</v>
      </c>
      <c r="CX23">
        <v>50.225612903225802</v>
      </c>
      <c r="CY23">
        <v>1165.47806451613</v>
      </c>
      <c r="CZ23">
        <v>129.502580645161</v>
      </c>
      <c r="DA23">
        <v>0</v>
      </c>
      <c r="DB23">
        <v>161.09999990463299</v>
      </c>
      <c r="DC23">
        <v>0</v>
      </c>
      <c r="DD23">
        <v>924.74216000000001</v>
      </c>
      <c r="DE23">
        <v>-151.78553869119699</v>
      </c>
      <c r="DF23">
        <v>-1847.70769504123</v>
      </c>
      <c r="DG23">
        <v>12200.224</v>
      </c>
      <c r="DH23">
        <v>15</v>
      </c>
      <c r="DI23">
        <v>1603914166</v>
      </c>
      <c r="DJ23" t="s">
        <v>294</v>
      </c>
      <c r="DK23">
        <v>1603914158.5</v>
      </c>
      <c r="DL23">
        <v>1603914166</v>
      </c>
      <c r="DM23">
        <v>1</v>
      </c>
      <c r="DN23">
        <v>0.11600000000000001</v>
      </c>
      <c r="DO23">
        <v>-0.15</v>
      </c>
      <c r="DP23">
        <v>0.41099999999999998</v>
      </c>
      <c r="DQ23">
        <v>0.224</v>
      </c>
      <c r="DR23">
        <v>400</v>
      </c>
      <c r="DS23">
        <v>32</v>
      </c>
      <c r="DT23">
        <v>0.31</v>
      </c>
      <c r="DU23">
        <v>0.19</v>
      </c>
      <c r="DV23">
        <v>9.9816399622312701</v>
      </c>
      <c r="DW23">
        <v>-0.286888763972588</v>
      </c>
      <c r="DX23">
        <v>2.43374995517372E-2</v>
      </c>
      <c r="DY23">
        <v>1</v>
      </c>
      <c r="DZ23">
        <v>-13.5108</v>
      </c>
      <c r="EA23">
        <v>0.181086540600635</v>
      </c>
      <c r="EB23">
        <v>2.08958847623162E-2</v>
      </c>
      <c r="EC23">
        <v>1</v>
      </c>
      <c r="ED23">
        <v>3.8748706666666699</v>
      </c>
      <c r="EE23">
        <v>0.46225548387097198</v>
      </c>
      <c r="EF23">
        <v>3.40479730119463E-2</v>
      </c>
      <c r="EG23">
        <v>0</v>
      </c>
      <c r="EH23">
        <v>2</v>
      </c>
      <c r="EI23">
        <v>3</v>
      </c>
      <c r="EJ23" t="s">
        <v>317</v>
      </c>
      <c r="EK23">
        <v>100</v>
      </c>
      <c r="EL23">
        <v>100</v>
      </c>
      <c r="EM23">
        <v>0.40899999999999997</v>
      </c>
      <c r="EN23">
        <v>0.17369999999999999</v>
      </c>
      <c r="EO23">
        <v>0.25831816234020999</v>
      </c>
      <c r="EP23">
        <v>6.0823150184057602E-4</v>
      </c>
      <c r="EQ23">
        <v>-6.1572112211999805E-7</v>
      </c>
      <c r="ER23">
        <v>1.2304956265122001E-10</v>
      </c>
      <c r="ES23">
        <v>-0.13793835982313099</v>
      </c>
      <c r="ET23">
        <v>-5.6976549660881903E-3</v>
      </c>
      <c r="EU23">
        <v>7.2294696533427402E-4</v>
      </c>
      <c r="EV23">
        <v>-2.5009322186793402E-6</v>
      </c>
      <c r="EW23">
        <v>4</v>
      </c>
      <c r="EX23">
        <v>2168</v>
      </c>
      <c r="EY23">
        <v>1</v>
      </c>
      <c r="EZ23">
        <v>28</v>
      </c>
      <c r="FA23">
        <v>42.2</v>
      </c>
      <c r="FB23">
        <v>42</v>
      </c>
      <c r="FC23">
        <v>2</v>
      </c>
      <c r="FD23">
        <v>495.517</v>
      </c>
      <c r="FE23">
        <v>115.76</v>
      </c>
      <c r="FF23">
        <v>35.468499999999999</v>
      </c>
      <c r="FG23">
        <v>33.974299999999999</v>
      </c>
      <c r="FH23">
        <v>30.000599999999999</v>
      </c>
      <c r="FI23">
        <v>33.754100000000001</v>
      </c>
      <c r="FJ23">
        <v>33.703800000000001</v>
      </c>
      <c r="FK23">
        <v>20.1874</v>
      </c>
      <c r="FL23">
        <v>0</v>
      </c>
      <c r="FM23">
        <v>100</v>
      </c>
      <c r="FN23">
        <v>-999.9</v>
      </c>
      <c r="FO23">
        <v>400</v>
      </c>
      <c r="FP23">
        <v>36.933300000000003</v>
      </c>
      <c r="FQ23">
        <v>100.658</v>
      </c>
      <c r="FR23">
        <v>100.833</v>
      </c>
    </row>
    <row r="24" spans="1:174" x14ac:dyDescent="0.25">
      <c r="A24">
        <v>8</v>
      </c>
      <c r="B24">
        <v>1603916774.5</v>
      </c>
      <c r="C24">
        <v>1708.4000000953699</v>
      </c>
      <c r="D24" t="s">
        <v>328</v>
      </c>
      <c r="E24" t="s">
        <v>329</v>
      </c>
      <c r="F24" t="s">
        <v>324</v>
      </c>
      <c r="G24" t="s">
        <v>325</v>
      </c>
      <c r="H24">
        <v>1603916766.75</v>
      </c>
      <c r="I24">
        <f t="shared" si="0"/>
        <v>2.3469203617304457E-3</v>
      </c>
      <c r="J24">
        <f t="shared" si="1"/>
        <v>7.0904457962702416</v>
      </c>
      <c r="K24">
        <f t="shared" si="2"/>
        <v>390.41326666666703</v>
      </c>
      <c r="L24">
        <f t="shared" si="3"/>
        <v>209.68055389698563</v>
      </c>
      <c r="M24">
        <f t="shared" si="4"/>
        <v>21.360608824698101</v>
      </c>
      <c r="N24">
        <f t="shared" si="5"/>
        <v>39.77223883782915</v>
      </c>
      <c r="O24">
        <f t="shared" si="6"/>
        <v>6.9777977826899137E-2</v>
      </c>
      <c r="P24">
        <f t="shared" si="7"/>
        <v>2.9594946943882583</v>
      </c>
      <c r="Q24">
        <f t="shared" si="8"/>
        <v>6.8876717733004203E-2</v>
      </c>
      <c r="R24">
        <f t="shared" si="9"/>
        <v>4.3127953318656466E-2</v>
      </c>
      <c r="S24">
        <f t="shared" si="10"/>
        <v>214.76595696485552</v>
      </c>
      <c r="T24">
        <f t="shared" si="11"/>
        <v>37.508180871607806</v>
      </c>
      <c r="U24">
        <f t="shared" si="12"/>
        <v>35.7739166666667</v>
      </c>
      <c r="V24">
        <f t="shared" si="13"/>
        <v>5.8949988130219122</v>
      </c>
      <c r="W24">
        <f t="shared" si="14"/>
        <v>41.036458945777568</v>
      </c>
      <c r="X24">
        <f t="shared" si="15"/>
        <v>2.567969385351152</v>
      </c>
      <c r="Y24">
        <f t="shared" si="16"/>
        <v>6.2577752840328404</v>
      </c>
      <c r="Z24">
        <f t="shared" si="17"/>
        <v>3.3270294276707602</v>
      </c>
      <c r="AA24">
        <f t="shared" si="18"/>
        <v>-103.49918795231265</v>
      </c>
      <c r="AB24">
        <f t="shared" si="19"/>
        <v>173.71466999685276</v>
      </c>
      <c r="AC24">
        <f t="shared" si="20"/>
        <v>13.885077874346397</v>
      </c>
      <c r="AD24">
        <f t="shared" si="21"/>
        <v>298.86651688374201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52074.315751929644</v>
      </c>
      <c r="AJ24" t="s">
        <v>290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330</v>
      </c>
      <c r="AR24">
        <v>15400.5</v>
      </c>
      <c r="AS24">
        <v>1029.50492307692</v>
      </c>
      <c r="AT24">
        <v>1289.8399999999999</v>
      </c>
      <c r="AU24">
        <f t="shared" si="27"/>
        <v>0.20183517096932946</v>
      </c>
      <c r="AV24">
        <v>0.5</v>
      </c>
      <c r="AW24">
        <f t="shared" si="28"/>
        <v>1095.8717406276137</v>
      </c>
      <c r="AX24">
        <f t="shared" si="29"/>
        <v>7.0904457962702416</v>
      </c>
      <c r="AY24">
        <f t="shared" si="30"/>
        <v>110.59273006501554</v>
      </c>
      <c r="AZ24">
        <f t="shared" si="31"/>
        <v>0.45448272653972582</v>
      </c>
      <c r="BA24">
        <f t="shared" si="32"/>
        <v>6.9973455759474506E-3</v>
      </c>
      <c r="BB24">
        <f t="shared" si="33"/>
        <v>1.5290578676424984</v>
      </c>
      <c r="BC24" t="s">
        <v>331</v>
      </c>
      <c r="BD24">
        <v>703.63</v>
      </c>
      <c r="BE24">
        <f t="shared" si="34"/>
        <v>586.20999999999992</v>
      </c>
      <c r="BF24">
        <f t="shared" si="35"/>
        <v>0.44409866246409979</v>
      </c>
      <c r="BG24">
        <f t="shared" si="36"/>
        <v>0.77087298950536465</v>
      </c>
      <c r="BH24">
        <f t="shared" si="37"/>
        <v>0.45325872672338569</v>
      </c>
      <c r="BI24">
        <f t="shared" si="38"/>
        <v>0.77445912866128752</v>
      </c>
      <c r="BJ24">
        <f t="shared" si="39"/>
        <v>0.30352564117487696</v>
      </c>
      <c r="BK24">
        <f t="shared" si="40"/>
        <v>0.69647435882512299</v>
      </c>
      <c r="BL24">
        <f t="shared" si="41"/>
        <v>1299.9839999999999</v>
      </c>
      <c r="BM24">
        <f t="shared" si="42"/>
        <v>1095.8717406276137</v>
      </c>
      <c r="BN24">
        <f t="shared" si="43"/>
        <v>0.8429886372660077</v>
      </c>
      <c r="BO24">
        <f t="shared" si="44"/>
        <v>0.19597727453201549</v>
      </c>
      <c r="BP24">
        <v>6</v>
      </c>
      <c r="BQ24">
        <v>0.5</v>
      </c>
      <c r="BR24" t="s">
        <v>293</v>
      </c>
      <c r="BS24">
        <v>2</v>
      </c>
      <c r="BT24">
        <v>1603916766.75</v>
      </c>
      <c r="BU24">
        <v>390.41326666666703</v>
      </c>
      <c r="BV24">
        <v>400.021166666667</v>
      </c>
      <c r="BW24">
        <v>25.2077666666667</v>
      </c>
      <c r="BX24">
        <v>22.462499999999999</v>
      </c>
      <c r="BY24">
        <v>390.00420000000003</v>
      </c>
      <c r="BZ24">
        <v>25.0734833333333</v>
      </c>
      <c r="CA24">
        <v>500.00819999999999</v>
      </c>
      <c r="CB24">
        <v>101.7722</v>
      </c>
      <c r="CC24">
        <v>9.9949933333333296E-2</v>
      </c>
      <c r="CD24">
        <v>36.862679999999997</v>
      </c>
      <c r="CE24">
        <v>35.7739166666667</v>
      </c>
      <c r="CF24">
        <v>999.9</v>
      </c>
      <c r="CG24">
        <v>0</v>
      </c>
      <c r="CH24">
        <v>0</v>
      </c>
      <c r="CI24">
        <v>9994.5813333333299</v>
      </c>
      <c r="CJ24">
        <v>0</v>
      </c>
      <c r="CK24">
        <v>460.51979999999998</v>
      </c>
      <c r="CL24">
        <v>1299.9839999999999</v>
      </c>
      <c r="CM24">
        <v>0.89999439999999997</v>
      </c>
      <c r="CN24">
        <v>0.10000561333333299</v>
      </c>
      <c r="CO24">
        <v>0</v>
      </c>
      <c r="CP24">
        <v>1031.53013333333</v>
      </c>
      <c r="CQ24">
        <v>4.99979</v>
      </c>
      <c r="CR24">
        <v>13764.2</v>
      </c>
      <c r="CS24">
        <v>11051.1333333333</v>
      </c>
      <c r="CT24">
        <v>48.686999999999998</v>
      </c>
      <c r="CU24">
        <v>50.936999999999998</v>
      </c>
      <c r="CV24">
        <v>49.691200000000002</v>
      </c>
      <c r="CW24">
        <v>50.285133333333299</v>
      </c>
      <c r="CX24">
        <v>50.522733333333299</v>
      </c>
      <c r="CY24">
        <v>1165.4780000000001</v>
      </c>
      <c r="CZ24">
        <v>129.506</v>
      </c>
      <c r="DA24">
        <v>0</v>
      </c>
      <c r="DB24">
        <v>84.799999952316298</v>
      </c>
      <c r="DC24">
        <v>0</v>
      </c>
      <c r="DD24">
        <v>1029.50492307692</v>
      </c>
      <c r="DE24">
        <v>-314.72888848130799</v>
      </c>
      <c r="DF24">
        <v>-3730.8341833700101</v>
      </c>
      <c r="DG24">
        <v>13740.85</v>
      </c>
      <c r="DH24">
        <v>15</v>
      </c>
      <c r="DI24">
        <v>1603914166</v>
      </c>
      <c r="DJ24" t="s">
        <v>294</v>
      </c>
      <c r="DK24">
        <v>1603914158.5</v>
      </c>
      <c r="DL24">
        <v>1603914166</v>
      </c>
      <c r="DM24">
        <v>1</v>
      </c>
      <c r="DN24">
        <v>0.11600000000000001</v>
      </c>
      <c r="DO24">
        <v>-0.15</v>
      </c>
      <c r="DP24">
        <v>0.41099999999999998</v>
      </c>
      <c r="DQ24">
        <v>0.224</v>
      </c>
      <c r="DR24">
        <v>400</v>
      </c>
      <c r="DS24">
        <v>32</v>
      </c>
      <c r="DT24">
        <v>0.31</v>
      </c>
      <c r="DU24">
        <v>0.19</v>
      </c>
      <c r="DV24">
        <v>7.1080324925588503</v>
      </c>
      <c r="DW24">
        <v>-0.94102485474212405</v>
      </c>
      <c r="DX24">
        <v>7.6786840711284998E-2</v>
      </c>
      <c r="DY24">
        <v>0</v>
      </c>
      <c r="DZ24">
        <v>-9.6159820000000007</v>
      </c>
      <c r="EA24">
        <v>1.0511375305895501</v>
      </c>
      <c r="EB24">
        <v>8.3314324354619093E-2</v>
      </c>
      <c r="EC24">
        <v>0</v>
      </c>
      <c r="ED24">
        <v>2.7422736666666698</v>
      </c>
      <c r="EE24">
        <v>0.34975635150166301</v>
      </c>
      <c r="EF24">
        <v>2.73076433113922E-2</v>
      </c>
      <c r="EG24">
        <v>0</v>
      </c>
      <c r="EH24">
        <v>0</v>
      </c>
      <c r="EI24">
        <v>3</v>
      </c>
      <c r="EJ24" t="s">
        <v>300</v>
      </c>
      <c r="EK24">
        <v>100</v>
      </c>
      <c r="EL24">
        <v>100</v>
      </c>
      <c r="EM24">
        <v>0.41</v>
      </c>
      <c r="EN24">
        <v>0.13389999999999999</v>
      </c>
      <c r="EO24">
        <v>0.25831816234020999</v>
      </c>
      <c r="EP24">
        <v>6.0823150184057602E-4</v>
      </c>
      <c r="EQ24">
        <v>-6.1572112211999805E-7</v>
      </c>
      <c r="ER24">
        <v>1.2304956265122001E-10</v>
      </c>
      <c r="ES24">
        <v>-0.13793835982313099</v>
      </c>
      <c r="ET24">
        <v>-5.6976549660881903E-3</v>
      </c>
      <c r="EU24">
        <v>7.2294696533427402E-4</v>
      </c>
      <c r="EV24">
        <v>-2.5009322186793402E-6</v>
      </c>
      <c r="EW24">
        <v>4</v>
      </c>
      <c r="EX24">
        <v>2168</v>
      </c>
      <c r="EY24">
        <v>1</v>
      </c>
      <c r="EZ24">
        <v>28</v>
      </c>
      <c r="FA24">
        <v>43.6</v>
      </c>
      <c r="FB24">
        <v>43.5</v>
      </c>
      <c r="FC24">
        <v>2</v>
      </c>
      <c r="FD24">
        <v>508.15499999999997</v>
      </c>
      <c r="FE24">
        <v>116.114</v>
      </c>
      <c r="FF24">
        <v>35.568300000000001</v>
      </c>
      <c r="FG24">
        <v>34.059100000000001</v>
      </c>
      <c r="FH24">
        <v>30.0002</v>
      </c>
      <c r="FI24">
        <v>33.813600000000001</v>
      </c>
      <c r="FJ24">
        <v>33.761000000000003</v>
      </c>
      <c r="FK24">
        <v>20.180499999999999</v>
      </c>
      <c r="FL24">
        <v>0</v>
      </c>
      <c r="FM24">
        <v>100</v>
      </c>
      <c r="FN24">
        <v>-999.9</v>
      </c>
      <c r="FO24">
        <v>400</v>
      </c>
      <c r="FP24">
        <v>26.575199999999999</v>
      </c>
      <c r="FQ24">
        <v>100.64700000000001</v>
      </c>
      <c r="FR24">
        <v>100.82899999999999</v>
      </c>
    </row>
    <row r="25" spans="1:174" x14ac:dyDescent="0.25">
      <c r="A25">
        <v>9</v>
      </c>
      <c r="B25">
        <v>1603917041</v>
      </c>
      <c r="C25">
        <v>1974.9000000953699</v>
      </c>
      <c r="D25" t="s">
        <v>332</v>
      </c>
      <c r="E25" t="s">
        <v>333</v>
      </c>
      <c r="F25" t="s">
        <v>334</v>
      </c>
      <c r="G25" t="s">
        <v>335</v>
      </c>
      <c r="H25">
        <v>1603917033.25</v>
      </c>
      <c r="I25">
        <f t="shared" si="0"/>
        <v>4.6681932145143084E-3</v>
      </c>
      <c r="J25">
        <f t="shared" si="1"/>
        <v>12.645151103553401</v>
      </c>
      <c r="K25">
        <f t="shared" si="2"/>
        <v>382.67956666666697</v>
      </c>
      <c r="L25">
        <f t="shared" si="3"/>
        <v>227.26428069412145</v>
      </c>
      <c r="M25">
        <f t="shared" si="4"/>
        <v>23.150258057359597</v>
      </c>
      <c r="N25">
        <f t="shared" si="5"/>
        <v>38.981623925035223</v>
      </c>
      <c r="O25">
        <f t="shared" si="6"/>
        <v>0.14828376107072119</v>
      </c>
      <c r="P25">
        <f t="shared" si="7"/>
        <v>2.9598168951830877</v>
      </c>
      <c r="Q25">
        <f t="shared" si="8"/>
        <v>0.14427688399719465</v>
      </c>
      <c r="R25">
        <f t="shared" si="9"/>
        <v>9.0524036167078742E-2</v>
      </c>
      <c r="S25">
        <f t="shared" si="10"/>
        <v>214.76547917925348</v>
      </c>
      <c r="T25">
        <f t="shared" si="11"/>
        <v>36.904690092167733</v>
      </c>
      <c r="U25">
        <f t="shared" si="12"/>
        <v>35.830323333333297</v>
      </c>
      <c r="V25">
        <f t="shared" si="13"/>
        <v>5.9133343938454912</v>
      </c>
      <c r="W25">
        <f t="shared" si="14"/>
        <v>44.091401052841043</v>
      </c>
      <c r="X25">
        <f t="shared" si="15"/>
        <v>2.7576929206060123</v>
      </c>
      <c r="Y25">
        <f t="shared" si="16"/>
        <v>6.2544914762428929</v>
      </c>
      <c r="Z25">
        <f t="shared" si="17"/>
        <v>3.1556414732394789</v>
      </c>
      <c r="AA25">
        <f t="shared" si="18"/>
        <v>-205.86732076008099</v>
      </c>
      <c r="AB25">
        <f t="shared" si="19"/>
        <v>163.19985795541922</v>
      </c>
      <c r="AC25">
        <f t="shared" si="20"/>
        <v>13.046160670670412</v>
      </c>
      <c r="AD25">
        <f t="shared" si="21"/>
        <v>185.14417704526213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52084.905851747506</v>
      </c>
      <c r="AJ25" t="s">
        <v>290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336</v>
      </c>
      <c r="AR25">
        <v>15405.2</v>
      </c>
      <c r="AS25">
        <v>1034.2049999999999</v>
      </c>
      <c r="AT25">
        <v>1399.65</v>
      </c>
      <c r="AU25">
        <f t="shared" si="27"/>
        <v>0.26109741721144586</v>
      </c>
      <c r="AV25">
        <v>0.5</v>
      </c>
      <c r="AW25">
        <f t="shared" si="28"/>
        <v>1095.8735006275379</v>
      </c>
      <c r="AX25">
        <f t="shared" si="29"/>
        <v>12.645151103553401</v>
      </c>
      <c r="AY25">
        <f t="shared" si="30"/>
        <v>143.06487030215797</v>
      </c>
      <c r="AZ25">
        <f t="shared" si="31"/>
        <v>0.50226842424891938</v>
      </c>
      <c r="BA25">
        <f t="shared" si="32"/>
        <v>1.2066081145130072E-2</v>
      </c>
      <c r="BB25">
        <f t="shared" si="33"/>
        <v>1.3306398028078446</v>
      </c>
      <c r="BC25" t="s">
        <v>337</v>
      </c>
      <c r="BD25">
        <v>696.65</v>
      </c>
      <c r="BE25">
        <f t="shared" si="34"/>
        <v>703.00000000000011</v>
      </c>
      <c r="BF25">
        <f t="shared" si="35"/>
        <v>0.51983641536273129</v>
      </c>
      <c r="BG25">
        <f t="shared" si="36"/>
        <v>0.72597186436581784</v>
      </c>
      <c r="BH25">
        <f t="shared" si="37"/>
        <v>0.53414115861371114</v>
      </c>
      <c r="BI25">
        <f t="shared" si="38"/>
        <v>0.73133894201143956</v>
      </c>
      <c r="BJ25">
        <f t="shared" si="39"/>
        <v>0.35016659053325672</v>
      </c>
      <c r="BK25">
        <f t="shared" si="40"/>
        <v>0.64983340946674328</v>
      </c>
      <c r="BL25">
        <f t="shared" si="41"/>
        <v>1299.9866666666701</v>
      </c>
      <c r="BM25">
        <f t="shared" si="42"/>
        <v>1095.8735006275379</v>
      </c>
      <c r="BN25">
        <f t="shared" si="43"/>
        <v>0.84298826190079001</v>
      </c>
      <c r="BO25">
        <f t="shared" si="44"/>
        <v>0.19597652380158001</v>
      </c>
      <c r="BP25">
        <v>6</v>
      </c>
      <c r="BQ25">
        <v>0.5</v>
      </c>
      <c r="BR25" t="s">
        <v>293</v>
      </c>
      <c r="BS25">
        <v>2</v>
      </c>
      <c r="BT25">
        <v>1603917033.25</v>
      </c>
      <c r="BU25">
        <v>382.67956666666697</v>
      </c>
      <c r="BV25">
        <v>399.99706666666702</v>
      </c>
      <c r="BW25">
        <v>27.0720566666667</v>
      </c>
      <c r="BX25">
        <v>21.622</v>
      </c>
      <c r="BY25">
        <v>382.27199999999999</v>
      </c>
      <c r="BZ25">
        <v>26.889113333333299</v>
      </c>
      <c r="CA25">
        <v>500.01119999999997</v>
      </c>
      <c r="CB25">
        <v>101.764933333333</v>
      </c>
      <c r="CC25">
        <v>9.9987923333333395E-2</v>
      </c>
      <c r="CD25">
        <v>36.853073333333299</v>
      </c>
      <c r="CE25">
        <v>35.830323333333297</v>
      </c>
      <c r="CF25">
        <v>999.9</v>
      </c>
      <c r="CG25">
        <v>0</v>
      </c>
      <c r="CH25">
        <v>0</v>
      </c>
      <c r="CI25">
        <v>9997.1213333333308</v>
      </c>
      <c r="CJ25">
        <v>0</v>
      </c>
      <c r="CK25">
        <v>426.14403333333303</v>
      </c>
      <c r="CL25">
        <v>1299.9866666666701</v>
      </c>
      <c r="CM25">
        <v>0.900005533333333</v>
      </c>
      <c r="CN25">
        <v>9.9994E-2</v>
      </c>
      <c r="CO25">
        <v>0</v>
      </c>
      <c r="CP25">
        <v>1034.9739999999999</v>
      </c>
      <c r="CQ25">
        <v>4.99979</v>
      </c>
      <c r="CR25">
        <v>13633.0433333333</v>
      </c>
      <c r="CS25">
        <v>11051.2033333333</v>
      </c>
      <c r="CT25">
        <v>49.375</v>
      </c>
      <c r="CU25">
        <v>51.395666666666699</v>
      </c>
      <c r="CV25">
        <v>50.316200000000002</v>
      </c>
      <c r="CW25">
        <v>50.783066666666599</v>
      </c>
      <c r="CX25">
        <v>51.125</v>
      </c>
      <c r="CY25">
        <v>1165.4966666666701</v>
      </c>
      <c r="CZ25">
        <v>129.49</v>
      </c>
      <c r="DA25">
        <v>0</v>
      </c>
      <c r="DB25">
        <v>63.700000047683702</v>
      </c>
      <c r="DC25">
        <v>0</v>
      </c>
      <c r="DD25">
        <v>1034.2049999999999</v>
      </c>
      <c r="DE25">
        <v>-239.64205144402101</v>
      </c>
      <c r="DF25">
        <v>-3100.28376279438</v>
      </c>
      <c r="DG25">
        <v>13622.865384615399</v>
      </c>
      <c r="DH25">
        <v>15</v>
      </c>
      <c r="DI25">
        <v>1603914166</v>
      </c>
      <c r="DJ25" t="s">
        <v>294</v>
      </c>
      <c r="DK25">
        <v>1603914158.5</v>
      </c>
      <c r="DL25">
        <v>1603914166</v>
      </c>
      <c r="DM25">
        <v>1</v>
      </c>
      <c r="DN25">
        <v>0.11600000000000001</v>
      </c>
      <c r="DO25">
        <v>-0.15</v>
      </c>
      <c r="DP25">
        <v>0.41099999999999998</v>
      </c>
      <c r="DQ25">
        <v>0.224</v>
      </c>
      <c r="DR25">
        <v>400</v>
      </c>
      <c r="DS25">
        <v>32</v>
      </c>
      <c r="DT25">
        <v>0.31</v>
      </c>
      <c r="DU25">
        <v>0.19</v>
      </c>
      <c r="DV25">
        <v>12.6414892524327</v>
      </c>
      <c r="DW25">
        <v>0.289687309607363</v>
      </c>
      <c r="DX25">
        <v>2.5487786289171099E-2</v>
      </c>
      <c r="DY25">
        <v>1</v>
      </c>
      <c r="DZ25">
        <v>-17.3173933333333</v>
      </c>
      <c r="EA25">
        <v>-0.498335038932122</v>
      </c>
      <c r="EB25">
        <v>3.9275725610384803E-2</v>
      </c>
      <c r="EC25">
        <v>0</v>
      </c>
      <c r="ED25">
        <v>5.4500653333333302</v>
      </c>
      <c r="EE25">
        <v>0.461178020022247</v>
      </c>
      <c r="EF25">
        <v>3.3332998038313598E-2</v>
      </c>
      <c r="EG25">
        <v>0</v>
      </c>
      <c r="EH25">
        <v>1</v>
      </c>
      <c r="EI25">
        <v>3</v>
      </c>
      <c r="EJ25" t="s">
        <v>295</v>
      </c>
      <c r="EK25">
        <v>100</v>
      </c>
      <c r="EL25">
        <v>100</v>
      </c>
      <c r="EM25">
        <v>0.40699999999999997</v>
      </c>
      <c r="EN25">
        <v>0.18379999999999999</v>
      </c>
      <c r="EO25">
        <v>0.25831816234020999</v>
      </c>
      <c r="EP25">
        <v>6.0823150184057602E-4</v>
      </c>
      <c r="EQ25">
        <v>-6.1572112211999805E-7</v>
      </c>
      <c r="ER25">
        <v>1.2304956265122001E-10</v>
      </c>
      <c r="ES25">
        <v>-0.13793835982313099</v>
      </c>
      <c r="ET25">
        <v>-5.6976549660881903E-3</v>
      </c>
      <c r="EU25">
        <v>7.2294696533427402E-4</v>
      </c>
      <c r="EV25">
        <v>-2.5009322186793402E-6</v>
      </c>
      <c r="EW25">
        <v>4</v>
      </c>
      <c r="EX25">
        <v>2168</v>
      </c>
      <c r="EY25">
        <v>1</v>
      </c>
      <c r="EZ25">
        <v>28</v>
      </c>
      <c r="FA25">
        <v>48</v>
      </c>
      <c r="FB25">
        <v>47.9</v>
      </c>
      <c r="FC25">
        <v>2</v>
      </c>
      <c r="FD25">
        <v>511.108</v>
      </c>
      <c r="FE25">
        <v>116.23</v>
      </c>
      <c r="FF25">
        <v>35.659700000000001</v>
      </c>
      <c r="FG25">
        <v>34.070700000000002</v>
      </c>
      <c r="FH25">
        <v>30.000699999999998</v>
      </c>
      <c r="FI25">
        <v>33.857700000000001</v>
      </c>
      <c r="FJ25">
        <v>33.809899999999999</v>
      </c>
      <c r="FK25">
        <v>20.164300000000001</v>
      </c>
      <c r="FL25">
        <v>0</v>
      </c>
      <c r="FM25">
        <v>100</v>
      </c>
      <c r="FN25">
        <v>-999.9</v>
      </c>
      <c r="FO25">
        <v>400</v>
      </c>
      <c r="FP25">
        <v>23.2803</v>
      </c>
      <c r="FQ25">
        <v>100.64700000000001</v>
      </c>
      <c r="FR25">
        <v>100.801</v>
      </c>
    </row>
    <row r="26" spans="1:174" x14ac:dyDescent="0.25">
      <c r="A26">
        <v>10</v>
      </c>
      <c r="B26">
        <v>1603917124</v>
      </c>
      <c r="C26">
        <v>2057.9000000953702</v>
      </c>
      <c r="D26" t="s">
        <v>338</v>
      </c>
      <c r="E26" t="s">
        <v>339</v>
      </c>
      <c r="F26" t="s">
        <v>334</v>
      </c>
      <c r="G26" t="s">
        <v>335</v>
      </c>
      <c r="H26">
        <v>1603917116</v>
      </c>
      <c r="I26">
        <f t="shared" si="0"/>
        <v>5.3575701432121599E-3</v>
      </c>
      <c r="J26">
        <f t="shared" si="1"/>
        <v>11.475874656112305</v>
      </c>
      <c r="K26">
        <f t="shared" si="2"/>
        <v>383.78025806451598</v>
      </c>
      <c r="L26">
        <f t="shared" si="3"/>
        <v>256.2016587075189</v>
      </c>
      <c r="M26">
        <f t="shared" si="4"/>
        <v>26.098689611404858</v>
      </c>
      <c r="N26">
        <f t="shared" si="5"/>
        <v>39.09483601605077</v>
      </c>
      <c r="O26">
        <f t="shared" si="6"/>
        <v>0.16992829970823486</v>
      </c>
      <c r="P26">
        <f t="shared" si="7"/>
        <v>2.9614771713438626</v>
      </c>
      <c r="Q26">
        <f t="shared" si="8"/>
        <v>0.16469139836414659</v>
      </c>
      <c r="R26">
        <f t="shared" si="9"/>
        <v>0.10338919479707909</v>
      </c>
      <c r="S26">
        <f t="shared" si="10"/>
        <v>214.76550897562839</v>
      </c>
      <c r="T26">
        <f t="shared" si="11"/>
        <v>36.788761862414205</v>
      </c>
      <c r="U26">
        <f t="shared" si="12"/>
        <v>36.047619354838702</v>
      </c>
      <c r="V26">
        <f t="shared" si="13"/>
        <v>5.9844326159794958</v>
      </c>
      <c r="W26">
        <f t="shared" si="14"/>
        <v>44.838493149811733</v>
      </c>
      <c r="X26">
        <f t="shared" si="15"/>
        <v>2.81368156962579</v>
      </c>
      <c r="Y26">
        <f t="shared" si="16"/>
        <v>6.2751474725631011</v>
      </c>
      <c r="Z26">
        <f t="shared" si="17"/>
        <v>3.1707510463537059</v>
      </c>
      <c r="AA26">
        <f t="shared" si="18"/>
        <v>-236.26884331565626</v>
      </c>
      <c r="AB26">
        <f t="shared" si="19"/>
        <v>138.23444344562407</v>
      </c>
      <c r="AC26">
        <f t="shared" si="20"/>
        <v>11.059103130687566</v>
      </c>
      <c r="AD26">
        <f t="shared" si="21"/>
        <v>127.79021223628376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52121.852981857497</v>
      </c>
      <c r="AJ26" t="s">
        <v>290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340</v>
      </c>
      <c r="AR26">
        <v>15418.4</v>
      </c>
      <c r="AS26">
        <v>1175.81</v>
      </c>
      <c r="AT26">
        <v>1496.1</v>
      </c>
      <c r="AU26">
        <f t="shared" si="27"/>
        <v>0.21408328320299441</v>
      </c>
      <c r="AV26">
        <v>0.5</v>
      </c>
      <c r="AW26">
        <f t="shared" si="28"/>
        <v>1095.8726232082015</v>
      </c>
      <c r="AX26">
        <f t="shared" si="29"/>
        <v>11.475874656112305</v>
      </c>
      <c r="AY26">
        <f t="shared" si="30"/>
        <v>117.3040045743449</v>
      </c>
      <c r="AZ26">
        <f t="shared" si="31"/>
        <v>0.51548693269166501</v>
      </c>
      <c r="BA26">
        <f t="shared" si="32"/>
        <v>1.0999108729115954E-2</v>
      </c>
      <c r="BB26">
        <f t="shared" si="33"/>
        <v>1.1803890114297173</v>
      </c>
      <c r="BC26" t="s">
        <v>341</v>
      </c>
      <c r="BD26">
        <v>724.88</v>
      </c>
      <c r="BE26">
        <f t="shared" si="34"/>
        <v>771.21999999999991</v>
      </c>
      <c r="BF26">
        <f t="shared" si="35"/>
        <v>0.41530302637379735</v>
      </c>
      <c r="BG26">
        <f t="shared" si="36"/>
        <v>0.69603499921172951</v>
      </c>
      <c r="BH26">
        <f t="shared" si="37"/>
        <v>0.41030045033060369</v>
      </c>
      <c r="BI26">
        <f t="shared" si="38"/>
        <v>0.69346495965666477</v>
      </c>
      <c r="BJ26">
        <f t="shared" si="39"/>
        <v>0.25603189100095952</v>
      </c>
      <c r="BK26">
        <f t="shared" si="40"/>
        <v>0.74396810899904042</v>
      </c>
      <c r="BL26">
        <f t="shared" si="41"/>
        <v>1299.98548387097</v>
      </c>
      <c r="BM26">
        <f t="shared" si="42"/>
        <v>1095.8726232082015</v>
      </c>
      <c r="BN26">
        <f t="shared" si="43"/>
        <v>0.84298835395070626</v>
      </c>
      <c r="BO26">
        <f t="shared" si="44"/>
        <v>0.1959767079014125</v>
      </c>
      <c r="BP26">
        <v>6</v>
      </c>
      <c r="BQ26">
        <v>0.5</v>
      </c>
      <c r="BR26" t="s">
        <v>293</v>
      </c>
      <c r="BS26">
        <v>2</v>
      </c>
      <c r="BT26">
        <v>1603917116</v>
      </c>
      <c r="BU26">
        <v>383.78025806451598</v>
      </c>
      <c r="BV26">
        <v>400.01735483870999</v>
      </c>
      <c r="BW26">
        <v>27.6209225806452</v>
      </c>
      <c r="BX26">
        <v>21.3699193548387</v>
      </c>
      <c r="BY26">
        <v>383.37225806451602</v>
      </c>
      <c r="BZ26">
        <v>27.423009677419401</v>
      </c>
      <c r="CA26">
        <v>500.04029032258097</v>
      </c>
      <c r="CB26">
        <v>101.767677419355</v>
      </c>
      <c r="CC26">
        <v>0.100084651612903</v>
      </c>
      <c r="CD26">
        <v>36.913429032258101</v>
      </c>
      <c r="CE26">
        <v>36.047619354838702</v>
      </c>
      <c r="CF26">
        <v>999.9</v>
      </c>
      <c r="CG26">
        <v>0</v>
      </c>
      <c r="CH26">
        <v>0</v>
      </c>
      <c r="CI26">
        <v>10006.266129032299</v>
      </c>
      <c r="CJ26">
        <v>0</v>
      </c>
      <c r="CK26">
        <v>488.60700000000003</v>
      </c>
      <c r="CL26">
        <v>1299.98548387097</v>
      </c>
      <c r="CM26">
        <v>0.90000258064516103</v>
      </c>
      <c r="CN26">
        <v>9.99973741935484E-2</v>
      </c>
      <c r="CO26">
        <v>0</v>
      </c>
      <c r="CP26">
        <v>1180.8090322580599</v>
      </c>
      <c r="CQ26">
        <v>4.99979</v>
      </c>
      <c r="CR26">
        <v>15577.229032258099</v>
      </c>
      <c r="CS26">
        <v>11051.1677419355</v>
      </c>
      <c r="CT26">
        <v>49.558</v>
      </c>
      <c r="CU26">
        <v>51.625</v>
      </c>
      <c r="CV26">
        <v>50.5</v>
      </c>
      <c r="CW26">
        <v>51</v>
      </c>
      <c r="CX26">
        <v>51.311999999999998</v>
      </c>
      <c r="CY26">
        <v>1165.4916129032299</v>
      </c>
      <c r="CZ26">
        <v>129.493870967742</v>
      </c>
      <c r="DA26">
        <v>0</v>
      </c>
      <c r="DB26">
        <v>81.899999856948895</v>
      </c>
      <c r="DC26">
        <v>0</v>
      </c>
      <c r="DD26">
        <v>1175.81</v>
      </c>
      <c r="DE26">
        <v>-531.17769312118401</v>
      </c>
      <c r="DF26">
        <v>-7044.2230877039601</v>
      </c>
      <c r="DG26">
        <v>15510.175999999999</v>
      </c>
      <c r="DH26">
        <v>15</v>
      </c>
      <c r="DI26">
        <v>1603914166</v>
      </c>
      <c r="DJ26" t="s">
        <v>294</v>
      </c>
      <c r="DK26">
        <v>1603914158.5</v>
      </c>
      <c r="DL26">
        <v>1603914166</v>
      </c>
      <c r="DM26">
        <v>1</v>
      </c>
      <c r="DN26">
        <v>0.11600000000000001</v>
      </c>
      <c r="DO26">
        <v>-0.15</v>
      </c>
      <c r="DP26">
        <v>0.41099999999999998</v>
      </c>
      <c r="DQ26">
        <v>0.224</v>
      </c>
      <c r="DR26">
        <v>400</v>
      </c>
      <c r="DS26">
        <v>32</v>
      </c>
      <c r="DT26">
        <v>0.31</v>
      </c>
      <c r="DU26">
        <v>0.19</v>
      </c>
      <c r="DV26">
        <v>11.474985902818499</v>
      </c>
      <c r="DW26">
        <v>0.105735277012986</v>
      </c>
      <c r="DX26">
        <v>2.6464018380240598E-2</v>
      </c>
      <c r="DY26">
        <v>1</v>
      </c>
      <c r="DZ26">
        <v>-16.241150000000001</v>
      </c>
      <c r="EA26">
        <v>-0.56521735261398398</v>
      </c>
      <c r="EB26">
        <v>5.1812834639048302E-2</v>
      </c>
      <c r="EC26">
        <v>0</v>
      </c>
      <c r="ED26">
        <v>6.25710066666666</v>
      </c>
      <c r="EE26">
        <v>1.27925659621801</v>
      </c>
      <c r="EF26">
        <v>9.2585670703168393E-2</v>
      </c>
      <c r="EG26">
        <v>0</v>
      </c>
      <c r="EH26">
        <v>1</v>
      </c>
      <c r="EI26">
        <v>3</v>
      </c>
      <c r="EJ26" t="s">
        <v>295</v>
      </c>
      <c r="EK26">
        <v>100</v>
      </c>
      <c r="EL26">
        <v>100</v>
      </c>
      <c r="EM26">
        <v>0.40799999999999997</v>
      </c>
      <c r="EN26">
        <v>0.2014</v>
      </c>
      <c r="EO26">
        <v>0.25831816234020999</v>
      </c>
      <c r="EP26">
        <v>6.0823150184057602E-4</v>
      </c>
      <c r="EQ26">
        <v>-6.1572112211999805E-7</v>
      </c>
      <c r="ER26">
        <v>1.2304956265122001E-10</v>
      </c>
      <c r="ES26">
        <v>-0.13793835982313099</v>
      </c>
      <c r="ET26">
        <v>-5.6976549660881903E-3</v>
      </c>
      <c r="EU26">
        <v>7.2294696533427402E-4</v>
      </c>
      <c r="EV26">
        <v>-2.5009322186793402E-6</v>
      </c>
      <c r="EW26">
        <v>4</v>
      </c>
      <c r="EX26">
        <v>2168</v>
      </c>
      <c r="EY26">
        <v>1</v>
      </c>
      <c r="EZ26">
        <v>28</v>
      </c>
      <c r="FA26">
        <v>49.4</v>
      </c>
      <c r="FB26">
        <v>49.3</v>
      </c>
      <c r="FC26">
        <v>2</v>
      </c>
      <c r="FD26">
        <v>511.56900000000002</v>
      </c>
      <c r="FE26">
        <v>115.947</v>
      </c>
      <c r="FF26">
        <v>35.728000000000002</v>
      </c>
      <c r="FG26">
        <v>34.187899999999999</v>
      </c>
      <c r="FH26">
        <v>30.001000000000001</v>
      </c>
      <c r="FI26">
        <v>33.957500000000003</v>
      </c>
      <c r="FJ26">
        <v>33.909599999999998</v>
      </c>
      <c r="FK26">
        <v>20.156400000000001</v>
      </c>
      <c r="FL26">
        <v>0</v>
      </c>
      <c r="FM26">
        <v>100</v>
      </c>
      <c r="FN26">
        <v>-999.9</v>
      </c>
      <c r="FO26">
        <v>400</v>
      </c>
      <c r="FP26">
        <v>26.7685</v>
      </c>
      <c r="FQ26">
        <v>100.619</v>
      </c>
      <c r="FR26">
        <v>100.78</v>
      </c>
    </row>
    <row r="27" spans="1:174" x14ac:dyDescent="0.25">
      <c r="A27">
        <v>11</v>
      </c>
      <c r="B27">
        <v>1603917351.5</v>
      </c>
      <c r="C27">
        <v>2285.4000000953702</v>
      </c>
      <c r="D27" t="s">
        <v>342</v>
      </c>
      <c r="E27" t="s">
        <v>343</v>
      </c>
      <c r="F27" t="s">
        <v>344</v>
      </c>
      <c r="G27" t="s">
        <v>314</v>
      </c>
      <c r="H27">
        <v>1603917343.5</v>
      </c>
      <c r="I27">
        <f t="shared" si="0"/>
        <v>5.1593473579289806E-3</v>
      </c>
      <c r="J27">
        <f t="shared" si="1"/>
        <v>10.904332614865433</v>
      </c>
      <c r="K27">
        <f t="shared" si="2"/>
        <v>384.536580645161</v>
      </c>
      <c r="L27">
        <f t="shared" si="3"/>
        <v>267.81453847210389</v>
      </c>
      <c r="M27">
        <f t="shared" si="4"/>
        <v>27.277943394776091</v>
      </c>
      <c r="N27">
        <f t="shared" si="5"/>
        <v>39.16653345222349</v>
      </c>
      <c r="O27">
        <f t="shared" si="6"/>
        <v>0.17745171394170689</v>
      </c>
      <c r="P27">
        <f t="shared" si="7"/>
        <v>2.9601261056713621</v>
      </c>
      <c r="Q27">
        <f t="shared" si="8"/>
        <v>0.17174669195373066</v>
      </c>
      <c r="R27">
        <f t="shared" si="9"/>
        <v>0.10783897704285335</v>
      </c>
      <c r="S27">
        <f t="shared" si="10"/>
        <v>214.76688276025322</v>
      </c>
      <c r="T27">
        <f t="shared" si="11"/>
        <v>36.822337233855301</v>
      </c>
      <c r="U27">
        <f t="shared" si="12"/>
        <v>35.002283870967702</v>
      </c>
      <c r="V27">
        <f t="shared" si="13"/>
        <v>5.6490857586865619</v>
      </c>
      <c r="W27">
        <f t="shared" si="14"/>
        <v>43.305989082619298</v>
      </c>
      <c r="X27">
        <f t="shared" si="15"/>
        <v>2.7149805682786656</v>
      </c>
      <c r="Y27">
        <f t="shared" si="16"/>
        <v>6.2692958313433671</v>
      </c>
      <c r="Z27">
        <f t="shared" si="17"/>
        <v>2.9341051904078963</v>
      </c>
      <c r="AA27">
        <f t="shared" si="18"/>
        <v>-227.52721848466805</v>
      </c>
      <c r="AB27">
        <f t="shared" si="19"/>
        <v>302.26678333689358</v>
      </c>
      <c r="AC27">
        <f t="shared" si="20"/>
        <v>24.068953868959291</v>
      </c>
      <c r="AD27">
        <f t="shared" si="21"/>
        <v>313.57540148143801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52086.159725443984</v>
      </c>
      <c r="AJ27" t="s">
        <v>290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345</v>
      </c>
      <c r="AR27">
        <v>15422.2</v>
      </c>
      <c r="AS27">
        <v>1454.7688461538501</v>
      </c>
      <c r="AT27">
        <v>1871.26</v>
      </c>
      <c r="AU27">
        <f t="shared" si="27"/>
        <v>0.22257257347784376</v>
      </c>
      <c r="AV27">
        <v>0.5</v>
      </c>
      <c r="AW27">
        <f t="shared" si="28"/>
        <v>1095.8782254700059</v>
      </c>
      <c r="AX27">
        <f t="shared" si="29"/>
        <v>10.904332614865433</v>
      </c>
      <c r="AY27">
        <f t="shared" si="30"/>
        <v>121.95621843059595</v>
      </c>
      <c r="AZ27">
        <f t="shared" si="31"/>
        <v>0.57051398522920382</v>
      </c>
      <c r="BA27">
        <f t="shared" si="32"/>
        <v>1.0477514588591412E-2</v>
      </c>
      <c r="BB27">
        <f t="shared" si="33"/>
        <v>0.74325320906768699</v>
      </c>
      <c r="BC27" t="s">
        <v>346</v>
      </c>
      <c r="BD27">
        <v>803.68</v>
      </c>
      <c r="BE27">
        <f t="shared" si="34"/>
        <v>1067.58</v>
      </c>
      <c r="BF27">
        <f t="shared" si="35"/>
        <v>0.39012641099135426</v>
      </c>
      <c r="BG27">
        <f t="shared" si="36"/>
        <v>0.56574194598112593</v>
      </c>
      <c r="BH27">
        <f t="shared" si="37"/>
        <v>0.3603540856082888</v>
      </c>
      <c r="BI27">
        <f t="shared" si="38"/>
        <v>0.54614714503543782</v>
      </c>
      <c r="BJ27">
        <f t="shared" si="39"/>
        <v>0.21552344540128629</v>
      </c>
      <c r="BK27">
        <f t="shared" si="40"/>
        <v>0.78447655459871368</v>
      </c>
      <c r="BL27">
        <f t="shared" si="41"/>
        <v>1299.9919354838701</v>
      </c>
      <c r="BM27">
        <f t="shared" si="42"/>
        <v>1095.8782254700059</v>
      </c>
      <c r="BN27">
        <f t="shared" si="43"/>
        <v>0.84298847981861447</v>
      </c>
      <c r="BO27">
        <f t="shared" si="44"/>
        <v>0.19597695963722878</v>
      </c>
      <c r="BP27">
        <v>6</v>
      </c>
      <c r="BQ27">
        <v>0.5</v>
      </c>
      <c r="BR27" t="s">
        <v>293</v>
      </c>
      <c r="BS27">
        <v>2</v>
      </c>
      <c r="BT27">
        <v>1603917343.5</v>
      </c>
      <c r="BU27">
        <v>384.536580645161</v>
      </c>
      <c r="BV27">
        <v>400.00222580645197</v>
      </c>
      <c r="BW27">
        <v>26.6556483870968</v>
      </c>
      <c r="BX27">
        <v>20.629580645161301</v>
      </c>
      <c r="BY27">
        <v>384.12848387096801</v>
      </c>
      <c r="BZ27">
        <v>26.483864516129</v>
      </c>
      <c r="CA27">
        <v>500.00980645161297</v>
      </c>
      <c r="CB27">
        <v>101.753870967742</v>
      </c>
      <c r="CC27">
        <v>9.9984877419354898E-2</v>
      </c>
      <c r="CD27">
        <v>36.896348387096801</v>
      </c>
      <c r="CE27">
        <v>35.002283870967702</v>
      </c>
      <c r="CF27">
        <v>999.9</v>
      </c>
      <c r="CG27">
        <v>0</v>
      </c>
      <c r="CH27">
        <v>0</v>
      </c>
      <c r="CI27">
        <v>9999.9612903225807</v>
      </c>
      <c r="CJ27">
        <v>0</v>
      </c>
      <c r="CK27">
        <v>397.45674193548399</v>
      </c>
      <c r="CL27">
        <v>1299.9919354838701</v>
      </c>
      <c r="CM27">
        <v>0.89999899999999999</v>
      </c>
      <c r="CN27">
        <v>0.100000890322581</v>
      </c>
      <c r="CO27">
        <v>0</v>
      </c>
      <c r="CP27">
        <v>1457.9529032258099</v>
      </c>
      <c r="CQ27">
        <v>4.99979</v>
      </c>
      <c r="CR27">
        <v>19002.119354838698</v>
      </c>
      <c r="CS27">
        <v>11051.2193548387</v>
      </c>
      <c r="CT27">
        <v>49.75</v>
      </c>
      <c r="CU27">
        <v>51.933</v>
      </c>
      <c r="CV27">
        <v>50.811999999999998</v>
      </c>
      <c r="CW27">
        <v>51.207322580645098</v>
      </c>
      <c r="CX27">
        <v>51.5</v>
      </c>
      <c r="CY27">
        <v>1165.49225806452</v>
      </c>
      <c r="CZ27">
        <v>129.5</v>
      </c>
      <c r="DA27">
        <v>0</v>
      </c>
      <c r="DB27">
        <v>162.89999985694899</v>
      </c>
      <c r="DC27">
        <v>0</v>
      </c>
      <c r="DD27">
        <v>1454.7688461538501</v>
      </c>
      <c r="DE27">
        <v>-253.18666665896799</v>
      </c>
      <c r="DF27">
        <v>-3190.7145299604999</v>
      </c>
      <c r="DG27">
        <v>18962.276923076901</v>
      </c>
      <c r="DH27">
        <v>15</v>
      </c>
      <c r="DI27">
        <v>1603914166</v>
      </c>
      <c r="DJ27" t="s">
        <v>294</v>
      </c>
      <c r="DK27">
        <v>1603914158.5</v>
      </c>
      <c r="DL27">
        <v>1603914166</v>
      </c>
      <c r="DM27">
        <v>1</v>
      </c>
      <c r="DN27">
        <v>0.11600000000000001</v>
      </c>
      <c r="DO27">
        <v>-0.15</v>
      </c>
      <c r="DP27">
        <v>0.41099999999999998</v>
      </c>
      <c r="DQ27">
        <v>0.224</v>
      </c>
      <c r="DR27">
        <v>400</v>
      </c>
      <c r="DS27">
        <v>32</v>
      </c>
      <c r="DT27">
        <v>0.31</v>
      </c>
      <c r="DU27">
        <v>0.19</v>
      </c>
      <c r="DV27">
        <v>10.896821540555299</v>
      </c>
      <c r="DW27">
        <v>0.37074224788177301</v>
      </c>
      <c r="DX27">
        <v>3.2551185946051601E-2</v>
      </c>
      <c r="DY27">
        <v>1</v>
      </c>
      <c r="DZ27">
        <v>-15.461593333333299</v>
      </c>
      <c r="EA27">
        <v>-0.88961245828697599</v>
      </c>
      <c r="EB27">
        <v>6.7245371257474207E-2</v>
      </c>
      <c r="EC27">
        <v>0</v>
      </c>
      <c r="ED27">
        <v>6.0223276666666701</v>
      </c>
      <c r="EE27">
        <v>1.0412740378198</v>
      </c>
      <c r="EF27">
        <v>7.5721399427257099E-2</v>
      </c>
      <c r="EG27">
        <v>0</v>
      </c>
      <c r="EH27">
        <v>1</v>
      </c>
      <c r="EI27">
        <v>3</v>
      </c>
      <c r="EJ27" t="s">
        <v>295</v>
      </c>
      <c r="EK27">
        <v>100</v>
      </c>
      <c r="EL27">
        <v>100</v>
      </c>
      <c r="EM27">
        <v>0.40799999999999997</v>
      </c>
      <c r="EN27">
        <v>0.17419999999999999</v>
      </c>
      <c r="EO27">
        <v>0.25831816234020999</v>
      </c>
      <c r="EP27">
        <v>6.0823150184057602E-4</v>
      </c>
      <c r="EQ27">
        <v>-6.1572112211999805E-7</v>
      </c>
      <c r="ER27">
        <v>1.2304956265122001E-10</v>
      </c>
      <c r="ES27">
        <v>-0.13793835982313099</v>
      </c>
      <c r="ET27">
        <v>-5.6976549660881903E-3</v>
      </c>
      <c r="EU27">
        <v>7.2294696533427402E-4</v>
      </c>
      <c r="EV27">
        <v>-2.5009322186793402E-6</v>
      </c>
      <c r="EW27">
        <v>4</v>
      </c>
      <c r="EX27">
        <v>2168</v>
      </c>
      <c r="EY27">
        <v>1</v>
      </c>
      <c r="EZ27">
        <v>28</v>
      </c>
      <c r="FA27">
        <v>53.2</v>
      </c>
      <c r="FB27">
        <v>53.1</v>
      </c>
      <c r="FC27">
        <v>2</v>
      </c>
      <c r="FD27">
        <v>504.70100000000002</v>
      </c>
      <c r="FE27">
        <v>115.819</v>
      </c>
      <c r="FF27">
        <v>35.762599999999999</v>
      </c>
      <c r="FG27">
        <v>34.259700000000002</v>
      </c>
      <c r="FH27">
        <v>30.0002</v>
      </c>
      <c r="FI27">
        <v>34.036799999999999</v>
      </c>
      <c r="FJ27">
        <v>33.981000000000002</v>
      </c>
      <c r="FK27">
        <v>20.147600000000001</v>
      </c>
      <c r="FL27">
        <v>0</v>
      </c>
      <c r="FM27">
        <v>100</v>
      </c>
      <c r="FN27">
        <v>-999.9</v>
      </c>
      <c r="FO27">
        <v>400</v>
      </c>
      <c r="FP27">
        <v>21.202200000000001</v>
      </c>
      <c r="FQ27">
        <v>100.624</v>
      </c>
      <c r="FR27">
        <v>100.764</v>
      </c>
    </row>
    <row r="28" spans="1:174" x14ac:dyDescent="0.25">
      <c r="A28">
        <v>12</v>
      </c>
      <c r="B28">
        <v>1603917423.5</v>
      </c>
      <c r="C28">
        <v>2357.4000000953702</v>
      </c>
      <c r="D28" t="s">
        <v>347</v>
      </c>
      <c r="E28" t="s">
        <v>348</v>
      </c>
      <c r="F28" t="s">
        <v>344</v>
      </c>
      <c r="G28" t="s">
        <v>314</v>
      </c>
      <c r="H28">
        <v>1603917415.5</v>
      </c>
      <c r="I28">
        <f t="shared" si="0"/>
        <v>6.1659346725880214E-3</v>
      </c>
      <c r="J28">
        <f t="shared" si="1"/>
        <v>13.98132511158385</v>
      </c>
      <c r="K28">
        <f t="shared" si="2"/>
        <v>380.368870967742</v>
      </c>
      <c r="L28">
        <f t="shared" si="3"/>
        <v>249.65761768587603</v>
      </c>
      <c r="M28">
        <f t="shared" si="4"/>
        <v>25.428563407203285</v>
      </c>
      <c r="N28">
        <f t="shared" si="5"/>
        <v>38.741994108504791</v>
      </c>
      <c r="O28">
        <f t="shared" si="6"/>
        <v>0.20120470438895066</v>
      </c>
      <c r="P28">
        <f t="shared" si="7"/>
        <v>2.9596963289946396</v>
      </c>
      <c r="Q28">
        <f t="shared" si="8"/>
        <v>0.19390294834973107</v>
      </c>
      <c r="R28">
        <f t="shared" si="9"/>
        <v>0.12182329981004097</v>
      </c>
      <c r="S28">
        <f t="shared" si="10"/>
        <v>214.77035497952349</v>
      </c>
      <c r="T28">
        <f t="shared" si="11"/>
        <v>36.619682621238262</v>
      </c>
      <c r="U28">
        <f t="shared" si="12"/>
        <v>35.821758064516096</v>
      </c>
      <c r="V28">
        <f t="shared" si="13"/>
        <v>5.9105469766962093</v>
      </c>
      <c r="W28">
        <f t="shared" si="14"/>
        <v>44.693186377625906</v>
      </c>
      <c r="X28">
        <f t="shared" si="15"/>
        <v>2.8103501834759625</v>
      </c>
      <c r="Y28">
        <f t="shared" si="16"/>
        <v>6.2880953703557525</v>
      </c>
      <c r="Z28">
        <f t="shared" si="17"/>
        <v>3.1001967932202468</v>
      </c>
      <c r="AA28">
        <f t="shared" si="18"/>
        <v>-271.91771906113172</v>
      </c>
      <c r="AB28">
        <f t="shared" si="19"/>
        <v>180.21319350238034</v>
      </c>
      <c r="AC28">
        <f t="shared" si="20"/>
        <v>14.413054183574136</v>
      </c>
      <c r="AD28">
        <f t="shared" si="21"/>
        <v>137.47888360434624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52064.773479495714</v>
      </c>
      <c r="AJ28" t="s">
        <v>290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349</v>
      </c>
      <c r="AR28">
        <v>15427.2</v>
      </c>
      <c r="AS28">
        <v>1064.4359999999999</v>
      </c>
      <c r="AT28">
        <v>1528.59</v>
      </c>
      <c r="AU28">
        <f t="shared" si="27"/>
        <v>0.30364846034580895</v>
      </c>
      <c r="AV28">
        <v>0.5</v>
      </c>
      <c r="AW28">
        <f t="shared" si="28"/>
        <v>1095.8961490146721</v>
      </c>
      <c r="AX28">
        <f t="shared" si="29"/>
        <v>13.98132511158385</v>
      </c>
      <c r="AY28">
        <f t="shared" si="30"/>
        <v>166.38358917360321</v>
      </c>
      <c r="AZ28">
        <f t="shared" si="31"/>
        <v>0.54625504549944714</v>
      </c>
      <c r="BA28">
        <f t="shared" si="32"/>
        <v>1.3285084179272129E-2</v>
      </c>
      <c r="BB28">
        <f t="shared" si="33"/>
        <v>1.134045100386631</v>
      </c>
      <c r="BC28" t="s">
        <v>350</v>
      </c>
      <c r="BD28">
        <v>693.59</v>
      </c>
      <c r="BE28">
        <f t="shared" si="34"/>
        <v>834.99999999999989</v>
      </c>
      <c r="BF28">
        <f t="shared" si="35"/>
        <v>0.55587305389221564</v>
      </c>
      <c r="BG28">
        <f t="shared" si="36"/>
        <v>0.67490626788502195</v>
      </c>
      <c r="BH28">
        <f t="shared" si="37"/>
        <v>0.57083573388884312</v>
      </c>
      <c r="BI28">
        <f t="shared" si="38"/>
        <v>0.68070678768458981</v>
      </c>
      <c r="BJ28">
        <f t="shared" si="39"/>
        <v>0.36220871095030782</v>
      </c>
      <c r="BK28">
        <f t="shared" si="40"/>
        <v>0.63779128904969218</v>
      </c>
      <c r="BL28">
        <f t="shared" si="41"/>
        <v>1300.01322580645</v>
      </c>
      <c r="BM28">
        <f t="shared" si="42"/>
        <v>1095.8961490146721</v>
      </c>
      <c r="BN28">
        <f t="shared" si="43"/>
        <v>0.84298846139418626</v>
      </c>
      <c r="BO28">
        <f t="shared" si="44"/>
        <v>0.19597692278837281</v>
      </c>
      <c r="BP28">
        <v>6</v>
      </c>
      <c r="BQ28">
        <v>0.5</v>
      </c>
      <c r="BR28" t="s">
        <v>293</v>
      </c>
      <c r="BS28">
        <v>2</v>
      </c>
      <c r="BT28">
        <v>1603917415.5</v>
      </c>
      <c r="BU28">
        <v>380.368870967742</v>
      </c>
      <c r="BV28">
        <v>399.96035483870997</v>
      </c>
      <c r="BW28">
        <v>27.592016129032299</v>
      </c>
      <c r="BX28">
        <v>20.397235483871</v>
      </c>
      <c r="BY28">
        <v>379.96151612903202</v>
      </c>
      <c r="BZ28">
        <v>27.394893548387099</v>
      </c>
      <c r="CA28">
        <v>500.01280645161302</v>
      </c>
      <c r="CB28">
        <v>101.753774193548</v>
      </c>
      <c r="CC28">
        <v>9.9971119354838697E-2</v>
      </c>
      <c r="CD28">
        <v>36.951174193548397</v>
      </c>
      <c r="CE28">
        <v>35.821758064516096</v>
      </c>
      <c r="CF28">
        <v>999.9</v>
      </c>
      <c r="CG28">
        <v>0</v>
      </c>
      <c r="CH28">
        <v>0</v>
      </c>
      <c r="CI28">
        <v>9997.5341935483902</v>
      </c>
      <c r="CJ28">
        <v>0</v>
      </c>
      <c r="CK28">
        <v>555.04064516128994</v>
      </c>
      <c r="CL28">
        <v>1300.01322580645</v>
      </c>
      <c r="CM28">
        <v>0.89999941935483896</v>
      </c>
      <c r="CN28">
        <v>0.100000619354839</v>
      </c>
      <c r="CO28">
        <v>0</v>
      </c>
      <c r="CP28">
        <v>1067.53096774194</v>
      </c>
      <c r="CQ28">
        <v>4.99979</v>
      </c>
      <c r="CR28">
        <v>14210.870967741899</v>
      </c>
      <c r="CS28">
        <v>11051.4064516129</v>
      </c>
      <c r="CT28">
        <v>49.884903225806397</v>
      </c>
      <c r="CU28">
        <v>51.989774193548399</v>
      </c>
      <c r="CV28">
        <v>50.888838709677401</v>
      </c>
      <c r="CW28">
        <v>51.326451612903199</v>
      </c>
      <c r="CX28">
        <v>51.6148387096774</v>
      </c>
      <c r="CY28">
        <v>1165.51193548387</v>
      </c>
      <c r="CZ28">
        <v>129.50129032258101</v>
      </c>
      <c r="DA28">
        <v>0</v>
      </c>
      <c r="DB28">
        <v>71.100000143051105</v>
      </c>
      <c r="DC28">
        <v>0</v>
      </c>
      <c r="DD28">
        <v>1064.4359999999999</v>
      </c>
      <c r="DE28">
        <v>-212.831538133035</v>
      </c>
      <c r="DF28">
        <v>-3153.7384553024699</v>
      </c>
      <c r="DG28">
        <v>14168</v>
      </c>
      <c r="DH28">
        <v>15</v>
      </c>
      <c r="DI28">
        <v>1603914166</v>
      </c>
      <c r="DJ28" t="s">
        <v>294</v>
      </c>
      <c r="DK28">
        <v>1603914158.5</v>
      </c>
      <c r="DL28">
        <v>1603914166</v>
      </c>
      <c r="DM28">
        <v>1</v>
      </c>
      <c r="DN28">
        <v>0.11600000000000001</v>
      </c>
      <c r="DO28">
        <v>-0.15</v>
      </c>
      <c r="DP28">
        <v>0.41099999999999998</v>
      </c>
      <c r="DQ28">
        <v>0.224</v>
      </c>
      <c r="DR28">
        <v>400</v>
      </c>
      <c r="DS28">
        <v>32</v>
      </c>
      <c r="DT28">
        <v>0.31</v>
      </c>
      <c r="DU28">
        <v>0.19</v>
      </c>
      <c r="DV28">
        <v>13.955357545203301</v>
      </c>
      <c r="DW28">
        <v>2.1380519767355901</v>
      </c>
      <c r="DX28">
        <v>0.17650671591185599</v>
      </c>
      <c r="DY28">
        <v>0</v>
      </c>
      <c r="DZ28">
        <v>-19.581746666666699</v>
      </c>
      <c r="EA28">
        <v>-3.46229499443825</v>
      </c>
      <c r="EB28">
        <v>0.27113509760920901</v>
      </c>
      <c r="EC28">
        <v>0</v>
      </c>
      <c r="ED28">
        <v>7.1850963333333304</v>
      </c>
      <c r="EE28">
        <v>2.99024596218021</v>
      </c>
      <c r="EF28">
        <v>0.21984376252971599</v>
      </c>
      <c r="EG28">
        <v>0</v>
      </c>
      <c r="EH28">
        <v>0</v>
      </c>
      <c r="EI28">
        <v>3</v>
      </c>
      <c r="EJ28" t="s">
        <v>300</v>
      </c>
      <c r="EK28">
        <v>100</v>
      </c>
      <c r="EL28">
        <v>100</v>
      </c>
      <c r="EM28">
        <v>0.40699999999999997</v>
      </c>
      <c r="EN28">
        <v>0.20469999999999999</v>
      </c>
      <c r="EO28">
        <v>0.25831816234020999</v>
      </c>
      <c r="EP28">
        <v>6.0823150184057602E-4</v>
      </c>
      <c r="EQ28">
        <v>-6.1572112211999805E-7</v>
      </c>
      <c r="ER28">
        <v>1.2304956265122001E-10</v>
      </c>
      <c r="ES28">
        <v>-0.13793835982313099</v>
      </c>
      <c r="ET28">
        <v>-5.6976549660881903E-3</v>
      </c>
      <c r="EU28">
        <v>7.2294696533427402E-4</v>
      </c>
      <c r="EV28">
        <v>-2.5009322186793402E-6</v>
      </c>
      <c r="EW28">
        <v>4</v>
      </c>
      <c r="EX28">
        <v>2168</v>
      </c>
      <c r="EY28">
        <v>1</v>
      </c>
      <c r="EZ28">
        <v>28</v>
      </c>
      <c r="FA28">
        <v>54.4</v>
      </c>
      <c r="FB28">
        <v>54.3</v>
      </c>
      <c r="FC28">
        <v>2</v>
      </c>
      <c r="FD28">
        <v>511.97399999999999</v>
      </c>
      <c r="FE28">
        <v>115.866</v>
      </c>
      <c r="FF28">
        <v>35.816299999999998</v>
      </c>
      <c r="FG28">
        <v>34.302500000000002</v>
      </c>
      <c r="FH28">
        <v>30.000599999999999</v>
      </c>
      <c r="FI28">
        <v>34.084400000000002</v>
      </c>
      <c r="FJ28">
        <v>34.034199999999998</v>
      </c>
      <c r="FK28">
        <v>20.1465</v>
      </c>
      <c r="FL28">
        <v>0</v>
      </c>
      <c r="FM28">
        <v>100</v>
      </c>
      <c r="FN28">
        <v>-999.9</v>
      </c>
      <c r="FO28">
        <v>400</v>
      </c>
      <c r="FP28">
        <v>26.398199999999999</v>
      </c>
      <c r="FQ28">
        <v>100.622</v>
      </c>
      <c r="FR28">
        <v>100.718</v>
      </c>
    </row>
    <row r="29" spans="1:174" x14ac:dyDescent="0.25">
      <c r="A29">
        <v>13</v>
      </c>
      <c r="B29">
        <v>1603917772</v>
      </c>
      <c r="C29">
        <v>2705.9000000953702</v>
      </c>
      <c r="D29" t="s">
        <v>351</v>
      </c>
      <c r="E29" t="s">
        <v>352</v>
      </c>
      <c r="F29" t="s">
        <v>353</v>
      </c>
      <c r="G29" t="s">
        <v>354</v>
      </c>
      <c r="H29">
        <v>1603917764</v>
      </c>
      <c r="I29">
        <f t="shared" si="0"/>
        <v>7.8279719050217064E-3</v>
      </c>
      <c r="J29">
        <f t="shared" si="1"/>
        <v>14.967554258318987</v>
      </c>
      <c r="K29">
        <f t="shared" si="2"/>
        <v>378.48425806451598</v>
      </c>
      <c r="L29">
        <f t="shared" si="3"/>
        <v>273.04856511259027</v>
      </c>
      <c r="M29">
        <f t="shared" si="4"/>
        <v>27.807124474187887</v>
      </c>
      <c r="N29">
        <f t="shared" si="5"/>
        <v>38.544640845048555</v>
      </c>
      <c r="O29">
        <f t="shared" si="6"/>
        <v>0.27765298855917042</v>
      </c>
      <c r="P29">
        <f t="shared" si="7"/>
        <v>2.960075275108927</v>
      </c>
      <c r="Q29">
        <f t="shared" si="8"/>
        <v>0.26395324147362748</v>
      </c>
      <c r="R29">
        <f t="shared" si="9"/>
        <v>0.16614529753051696</v>
      </c>
      <c r="S29">
        <f t="shared" si="10"/>
        <v>214.76917339915386</v>
      </c>
      <c r="T29">
        <f t="shared" si="11"/>
        <v>35.910951101377584</v>
      </c>
      <c r="U29">
        <f t="shared" si="12"/>
        <v>35.434780645161297</v>
      </c>
      <c r="V29">
        <f t="shared" si="13"/>
        <v>5.7857967808694957</v>
      </c>
      <c r="W29">
        <f t="shared" si="14"/>
        <v>46.746840850649448</v>
      </c>
      <c r="X29">
        <f t="shared" si="15"/>
        <v>2.8942889238176419</v>
      </c>
      <c r="Y29">
        <f t="shared" si="16"/>
        <v>6.1914107373898224</v>
      </c>
      <c r="Z29">
        <f t="shared" si="17"/>
        <v>2.8915078570518538</v>
      </c>
      <c r="AA29">
        <f t="shared" si="18"/>
        <v>-345.21356101145727</v>
      </c>
      <c r="AB29">
        <f t="shared" si="19"/>
        <v>196.75007881608599</v>
      </c>
      <c r="AC29">
        <f t="shared" si="20"/>
        <v>15.682544206954994</v>
      </c>
      <c r="AD29">
        <f t="shared" si="21"/>
        <v>81.988235410737559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52122.879373979224</v>
      </c>
      <c r="AJ29" t="s">
        <v>290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355</v>
      </c>
      <c r="AR29">
        <v>15463.6</v>
      </c>
      <c r="AS29">
        <v>1260.9423999999999</v>
      </c>
      <c r="AT29">
        <v>1679.04</v>
      </c>
      <c r="AU29">
        <f t="shared" si="27"/>
        <v>0.24900991042500475</v>
      </c>
      <c r="AV29">
        <v>0.5</v>
      </c>
      <c r="AW29">
        <f t="shared" si="28"/>
        <v>1095.8911361114299</v>
      </c>
      <c r="AX29">
        <f t="shared" si="29"/>
        <v>14.967554258318987</v>
      </c>
      <c r="AY29">
        <f t="shared" si="30"/>
        <v>136.44387681933193</v>
      </c>
      <c r="AZ29">
        <f t="shared" si="31"/>
        <v>0.56754454926624731</v>
      </c>
      <c r="BA29">
        <f t="shared" si="32"/>
        <v>1.4185078449758141E-2</v>
      </c>
      <c r="BB29">
        <f t="shared" si="33"/>
        <v>0.94282447112635792</v>
      </c>
      <c r="BC29" t="s">
        <v>356</v>
      </c>
      <c r="BD29">
        <v>726.11</v>
      </c>
      <c r="BE29">
        <f t="shared" si="34"/>
        <v>952.93</v>
      </c>
      <c r="BF29">
        <f t="shared" si="35"/>
        <v>0.43874954088967716</v>
      </c>
      <c r="BG29">
        <f t="shared" si="36"/>
        <v>0.62423451381522654</v>
      </c>
      <c r="BH29">
        <f t="shared" si="37"/>
        <v>0.43390786759399413</v>
      </c>
      <c r="BI29">
        <f t="shared" si="38"/>
        <v>0.62162808737068742</v>
      </c>
      <c r="BJ29">
        <f t="shared" si="39"/>
        <v>0.25265264228992818</v>
      </c>
      <c r="BK29">
        <f t="shared" si="40"/>
        <v>0.74734735771007177</v>
      </c>
      <c r="BL29">
        <f t="shared" si="41"/>
        <v>1300.0074193548401</v>
      </c>
      <c r="BM29">
        <f t="shared" si="42"/>
        <v>1095.8911361114299</v>
      </c>
      <c r="BN29">
        <f t="shared" si="43"/>
        <v>0.84298837052429454</v>
      </c>
      <c r="BO29">
        <f t="shared" si="44"/>
        <v>0.19597674104858914</v>
      </c>
      <c r="BP29">
        <v>6</v>
      </c>
      <c r="BQ29">
        <v>0.5</v>
      </c>
      <c r="BR29" t="s">
        <v>293</v>
      </c>
      <c r="BS29">
        <v>2</v>
      </c>
      <c r="BT29">
        <v>1603917764</v>
      </c>
      <c r="BU29">
        <v>378.48425806451598</v>
      </c>
      <c r="BV29">
        <v>399.99948387096799</v>
      </c>
      <c r="BW29">
        <v>28.420106451612899</v>
      </c>
      <c r="BX29">
        <v>19.293996774193499</v>
      </c>
      <c r="BY29">
        <v>378.07735483870999</v>
      </c>
      <c r="BZ29">
        <v>28.199893548387099</v>
      </c>
      <c r="CA29">
        <v>500.02687096774201</v>
      </c>
      <c r="CB29">
        <v>101.739451612903</v>
      </c>
      <c r="CC29">
        <v>0.100030541935484</v>
      </c>
      <c r="CD29">
        <v>36.667677419354803</v>
      </c>
      <c r="CE29">
        <v>35.434780645161297</v>
      </c>
      <c r="CF29">
        <v>999.9</v>
      </c>
      <c r="CG29">
        <v>0</v>
      </c>
      <c r="CH29">
        <v>0</v>
      </c>
      <c r="CI29">
        <v>10001.0903225806</v>
      </c>
      <c r="CJ29">
        <v>0</v>
      </c>
      <c r="CK29">
        <v>468.89470967741897</v>
      </c>
      <c r="CL29">
        <v>1300.0074193548401</v>
      </c>
      <c r="CM29">
        <v>0.900002903225807</v>
      </c>
      <c r="CN29">
        <v>9.9996825806451597E-2</v>
      </c>
      <c r="CO29">
        <v>0</v>
      </c>
      <c r="CP29">
        <v>1268.7174193548401</v>
      </c>
      <c r="CQ29">
        <v>4.99979</v>
      </c>
      <c r="CR29">
        <v>16623.487096774199</v>
      </c>
      <c r="CS29">
        <v>11051.367741935501</v>
      </c>
      <c r="CT29">
        <v>47.626967741935502</v>
      </c>
      <c r="CU29">
        <v>50.048000000000002</v>
      </c>
      <c r="CV29">
        <v>48.618903225806399</v>
      </c>
      <c r="CW29">
        <v>49.4898387096774</v>
      </c>
      <c r="CX29">
        <v>49.566064516129003</v>
      </c>
      <c r="CY29">
        <v>1165.5106451612901</v>
      </c>
      <c r="CZ29">
        <v>129.49677419354799</v>
      </c>
      <c r="DA29">
        <v>0</v>
      </c>
      <c r="DB29">
        <v>137.09999990463299</v>
      </c>
      <c r="DC29">
        <v>0</v>
      </c>
      <c r="DD29">
        <v>1260.9423999999999</v>
      </c>
      <c r="DE29">
        <v>-619.406154765059</v>
      </c>
      <c r="DF29">
        <v>-8015.5307812963802</v>
      </c>
      <c r="DG29">
        <v>16523.083999999999</v>
      </c>
      <c r="DH29">
        <v>15</v>
      </c>
      <c r="DI29">
        <v>1603914166</v>
      </c>
      <c r="DJ29" t="s">
        <v>294</v>
      </c>
      <c r="DK29">
        <v>1603914158.5</v>
      </c>
      <c r="DL29">
        <v>1603914166</v>
      </c>
      <c r="DM29">
        <v>1</v>
      </c>
      <c r="DN29">
        <v>0.11600000000000001</v>
      </c>
      <c r="DO29">
        <v>-0.15</v>
      </c>
      <c r="DP29">
        <v>0.41099999999999998</v>
      </c>
      <c r="DQ29">
        <v>0.224</v>
      </c>
      <c r="DR29">
        <v>400</v>
      </c>
      <c r="DS29">
        <v>32</v>
      </c>
      <c r="DT29">
        <v>0.31</v>
      </c>
      <c r="DU29">
        <v>0.19</v>
      </c>
      <c r="DV29">
        <v>14.968345429957999</v>
      </c>
      <c r="DW29">
        <v>-0.211740549495292</v>
      </c>
      <c r="DX29">
        <v>2.5871271179501099E-2</v>
      </c>
      <c r="DY29">
        <v>1</v>
      </c>
      <c r="DZ29">
        <v>-21.517776666666698</v>
      </c>
      <c r="EA29">
        <v>-0.10668120133489301</v>
      </c>
      <c r="EB29">
        <v>2.48149374817314E-2</v>
      </c>
      <c r="EC29">
        <v>1</v>
      </c>
      <c r="ED29">
        <v>9.1318450000000002</v>
      </c>
      <c r="EE29">
        <v>1.1232210901000701</v>
      </c>
      <c r="EF29">
        <v>8.1706773393234206E-2</v>
      </c>
      <c r="EG29">
        <v>0</v>
      </c>
      <c r="EH29">
        <v>2</v>
      </c>
      <c r="EI29">
        <v>3</v>
      </c>
      <c r="EJ29" t="s">
        <v>317</v>
      </c>
      <c r="EK29">
        <v>100</v>
      </c>
      <c r="EL29">
        <v>100</v>
      </c>
      <c r="EM29">
        <v>0.40699999999999997</v>
      </c>
      <c r="EN29">
        <v>0.2235</v>
      </c>
      <c r="EO29">
        <v>0.25831816234020999</v>
      </c>
      <c r="EP29">
        <v>6.0823150184057602E-4</v>
      </c>
      <c r="EQ29">
        <v>-6.1572112211999805E-7</v>
      </c>
      <c r="ER29">
        <v>1.2304956265122001E-10</v>
      </c>
      <c r="ES29">
        <v>-0.13793835982313099</v>
      </c>
      <c r="ET29">
        <v>-5.6976549660881903E-3</v>
      </c>
      <c r="EU29">
        <v>7.2294696533427402E-4</v>
      </c>
      <c r="EV29">
        <v>-2.5009322186793402E-6</v>
      </c>
      <c r="EW29">
        <v>4</v>
      </c>
      <c r="EX29">
        <v>2168</v>
      </c>
      <c r="EY29">
        <v>1</v>
      </c>
      <c r="EZ29">
        <v>28</v>
      </c>
      <c r="FA29">
        <v>60.2</v>
      </c>
      <c r="FB29">
        <v>60.1</v>
      </c>
      <c r="FC29">
        <v>2</v>
      </c>
      <c r="FD29">
        <v>509.209</v>
      </c>
      <c r="FE29">
        <v>118.80500000000001</v>
      </c>
      <c r="FF29">
        <v>35.799100000000003</v>
      </c>
      <c r="FG29">
        <v>34.160699999999999</v>
      </c>
      <c r="FH29">
        <v>30.000499999999999</v>
      </c>
      <c r="FI29">
        <v>33.997</v>
      </c>
      <c r="FJ29">
        <v>33.945700000000002</v>
      </c>
      <c r="FK29">
        <v>20.118300000000001</v>
      </c>
      <c r="FL29">
        <v>0</v>
      </c>
      <c r="FM29">
        <v>100</v>
      </c>
      <c r="FN29">
        <v>-999.9</v>
      </c>
      <c r="FO29">
        <v>400</v>
      </c>
      <c r="FP29">
        <v>19.681699999999999</v>
      </c>
      <c r="FQ29">
        <v>100.63500000000001</v>
      </c>
      <c r="FR29">
        <v>100.791</v>
      </c>
    </row>
    <row r="30" spans="1:174" x14ac:dyDescent="0.25">
      <c r="A30">
        <v>14</v>
      </c>
      <c r="B30">
        <v>1603917858.5</v>
      </c>
      <c r="C30">
        <v>2792.4000000953702</v>
      </c>
      <c r="D30" t="s">
        <v>357</v>
      </c>
      <c r="E30" t="s">
        <v>358</v>
      </c>
      <c r="F30" t="s">
        <v>353</v>
      </c>
      <c r="G30" t="s">
        <v>354</v>
      </c>
      <c r="H30">
        <v>1603917850.75</v>
      </c>
      <c r="I30">
        <f t="shared" si="0"/>
        <v>7.5075819889795486E-3</v>
      </c>
      <c r="J30">
        <f t="shared" si="1"/>
        <v>14.075943203095179</v>
      </c>
      <c r="K30">
        <f t="shared" si="2"/>
        <v>379.692366666667</v>
      </c>
      <c r="L30">
        <f t="shared" si="3"/>
        <v>268.95079479859749</v>
      </c>
      <c r="M30">
        <f t="shared" si="4"/>
        <v>27.390568193425576</v>
      </c>
      <c r="N30">
        <f t="shared" si="5"/>
        <v>38.668744851616722</v>
      </c>
      <c r="O30">
        <f t="shared" si="6"/>
        <v>0.24803196015278794</v>
      </c>
      <c r="P30">
        <f t="shared" si="7"/>
        <v>2.9588951669886163</v>
      </c>
      <c r="Q30">
        <f t="shared" si="8"/>
        <v>0.23703299882833501</v>
      </c>
      <c r="R30">
        <f t="shared" si="9"/>
        <v>0.14909318860771451</v>
      </c>
      <c r="S30">
        <f t="shared" si="10"/>
        <v>214.77303907012228</v>
      </c>
      <c r="T30">
        <f t="shared" si="11"/>
        <v>36.088769085223063</v>
      </c>
      <c r="U30">
        <f t="shared" si="12"/>
        <v>35.890226666666699</v>
      </c>
      <c r="V30">
        <f t="shared" si="13"/>
        <v>5.9328608297371437</v>
      </c>
      <c r="W30">
        <f t="shared" si="14"/>
        <v>45.729713239659773</v>
      </c>
      <c r="X30">
        <f t="shared" si="15"/>
        <v>2.846224848255333</v>
      </c>
      <c r="Y30">
        <f t="shared" si="16"/>
        <v>6.2240163924467868</v>
      </c>
      <c r="Z30">
        <f t="shared" si="17"/>
        <v>3.0866359814818107</v>
      </c>
      <c r="AA30">
        <f t="shared" si="18"/>
        <v>-331.08436571399807</v>
      </c>
      <c r="AB30">
        <f t="shared" si="19"/>
        <v>139.33802311204798</v>
      </c>
      <c r="AC30">
        <f t="shared" si="20"/>
        <v>11.140520833262288</v>
      </c>
      <c r="AD30">
        <f t="shared" si="21"/>
        <v>34.167217301434476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52073.342992766324</v>
      </c>
      <c r="AJ30" t="s">
        <v>290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359</v>
      </c>
      <c r="AR30">
        <v>15466.5</v>
      </c>
      <c r="AS30">
        <v>1096.4692</v>
      </c>
      <c r="AT30">
        <v>1491.96</v>
      </c>
      <c r="AU30">
        <f t="shared" si="27"/>
        <v>0.26508136947371241</v>
      </c>
      <c r="AV30">
        <v>0.5</v>
      </c>
      <c r="AW30">
        <f t="shared" si="28"/>
        <v>1095.9069706276339</v>
      </c>
      <c r="AX30">
        <f t="shared" si="29"/>
        <v>14.075943203095179</v>
      </c>
      <c r="AY30">
        <f t="shared" si="30"/>
        <v>145.25226029488036</v>
      </c>
      <c r="AZ30">
        <f t="shared" si="31"/>
        <v>0.49560980187136389</v>
      </c>
      <c r="BA30">
        <f t="shared" si="32"/>
        <v>1.3371290698624834E-2</v>
      </c>
      <c r="BB30">
        <f t="shared" si="33"/>
        <v>1.1864393147269363</v>
      </c>
      <c r="BC30" t="s">
        <v>360</v>
      </c>
      <c r="BD30">
        <v>752.53</v>
      </c>
      <c r="BE30">
        <f t="shared" si="34"/>
        <v>739.43000000000006</v>
      </c>
      <c r="BF30">
        <f t="shared" si="35"/>
        <v>0.53485901302354522</v>
      </c>
      <c r="BG30">
        <f t="shared" si="36"/>
        <v>0.70535354944113482</v>
      </c>
      <c r="BH30">
        <f t="shared" si="37"/>
        <v>0.50933602000340783</v>
      </c>
      <c r="BI30">
        <f t="shared" si="38"/>
        <v>0.69509065470019782</v>
      </c>
      <c r="BJ30">
        <f t="shared" si="39"/>
        <v>0.36708505179225143</v>
      </c>
      <c r="BK30">
        <f t="shared" si="40"/>
        <v>0.63291494820774852</v>
      </c>
      <c r="BL30">
        <f t="shared" si="41"/>
        <v>1300.0256666666701</v>
      </c>
      <c r="BM30">
        <f t="shared" si="42"/>
        <v>1095.9069706276339</v>
      </c>
      <c r="BN30">
        <f t="shared" si="43"/>
        <v>0.84298871839784006</v>
      </c>
      <c r="BO30">
        <f t="shared" si="44"/>
        <v>0.19597743679568003</v>
      </c>
      <c r="BP30">
        <v>6</v>
      </c>
      <c r="BQ30">
        <v>0.5</v>
      </c>
      <c r="BR30" t="s">
        <v>293</v>
      </c>
      <c r="BS30">
        <v>2</v>
      </c>
      <c r="BT30">
        <v>1603917850.75</v>
      </c>
      <c r="BU30">
        <v>379.692366666667</v>
      </c>
      <c r="BV30">
        <v>400.00319999999999</v>
      </c>
      <c r="BW30">
        <v>27.947373333333299</v>
      </c>
      <c r="BX30">
        <v>19.190480000000001</v>
      </c>
      <c r="BY30">
        <v>379.28506666666698</v>
      </c>
      <c r="BZ30">
        <v>27.74042</v>
      </c>
      <c r="CA30">
        <v>500.02423333333297</v>
      </c>
      <c r="CB30">
        <v>101.742233333333</v>
      </c>
      <c r="CC30">
        <v>0.100069136666667</v>
      </c>
      <c r="CD30">
        <v>36.763710000000003</v>
      </c>
      <c r="CE30">
        <v>35.890226666666699</v>
      </c>
      <c r="CF30">
        <v>999.9</v>
      </c>
      <c r="CG30">
        <v>0</v>
      </c>
      <c r="CH30">
        <v>0</v>
      </c>
      <c r="CI30">
        <v>9994.1266666666706</v>
      </c>
      <c r="CJ30">
        <v>0</v>
      </c>
      <c r="CK30">
        <v>481.804666666667</v>
      </c>
      <c r="CL30">
        <v>1300.0256666666701</v>
      </c>
      <c r="CM30">
        <v>0.89999313333333297</v>
      </c>
      <c r="CN30">
        <v>0.10000677333333299</v>
      </c>
      <c r="CO30">
        <v>0</v>
      </c>
      <c r="CP30">
        <v>1098.9756666666699</v>
      </c>
      <c r="CQ30">
        <v>4.99979</v>
      </c>
      <c r="CR30">
        <v>14379.063333333301</v>
      </c>
      <c r="CS30">
        <v>11051.48</v>
      </c>
      <c r="CT30">
        <v>47.436999999999998</v>
      </c>
      <c r="CU30">
        <v>49.837200000000003</v>
      </c>
      <c r="CV30">
        <v>48.358199999999997</v>
      </c>
      <c r="CW30">
        <v>49.316200000000002</v>
      </c>
      <c r="CX30">
        <v>49.3791333333333</v>
      </c>
      <c r="CY30">
        <v>1165.5119999999999</v>
      </c>
      <c r="CZ30">
        <v>129.51366666666701</v>
      </c>
      <c r="DA30">
        <v>0</v>
      </c>
      <c r="DB30">
        <v>85.5</v>
      </c>
      <c r="DC30">
        <v>0</v>
      </c>
      <c r="DD30">
        <v>1096.4692</v>
      </c>
      <c r="DE30">
        <v>-374.32692306408501</v>
      </c>
      <c r="DF30">
        <v>-4856.9384614687397</v>
      </c>
      <c r="DG30">
        <v>14346.26</v>
      </c>
      <c r="DH30">
        <v>15</v>
      </c>
      <c r="DI30">
        <v>1603914166</v>
      </c>
      <c r="DJ30" t="s">
        <v>294</v>
      </c>
      <c r="DK30">
        <v>1603914158.5</v>
      </c>
      <c r="DL30">
        <v>1603914166</v>
      </c>
      <c r="DM30">
        <v>1</v>
      </c>
      <c r="DN30">
        <v>0.11600000000000001</v>
      </c>
      <c r="DO30">
        <v>-0.15</v>
      </c>
      <c r="DP30">
        <v>0.41099999999999998</v>
      </c>
      <c r="DQ30">
        <v>0.224</v>
      </c>
      <c r="DR30">
        <v>400</v>
      </c>
      <c r="DS30">
        <v>32</v>
      </c>
      <c r="DT30">
        <v>0.31</v>
      </c>
      <c r="DU30">
        <v>0.19</v>
      </c>
      <c r="DV30">
        <v>14.062191981218501</v>
      </c>
      <c r="DW30">
        <v>0.63231266514715301</v>
      </c>
      <c r="DX30">
        <v>6.4817489658989702E-2</v>
      </c>
      <c r="DY30">
        <v>0</v>
      </c>
      <c r="DZ30">
        <v>-20.303276666666701</v>
      </c>
      <c r="EA30">
        <v>-0.96312614015575704</v>
      </c>
      <c r="EB30">
        <v>8.8488917134043305E-2</v>
      </c>
      <c r="EC30">
        <v>0</v>
      </c>
      <c r="ED30">
        <v>8.7491266666666707</v>
      </c>
      <c r="EE30">
        <v>0.93261490545050196</v>
      </c>
      <c r="EF30">
        <v>6.8376608638400005E-2</v>
      </c>
      <c r="EG30">
        <v>0</v>
      </c>
      <c r="EH30">
        <v>0</v>
      </c>
      <c r="EI30">
        <v>3</v>
      </c>
      <c r="EJ30" t="s">
        <v>300</v>
      </c>
      <c r="EK30">
        <v>100</v>
      </c>
      <c r="EL30">
        <v>100</v>
      </c>
      <c r="EM30">
        <v>0.40699999999999997</v>
      </c>
      <c r="EN30">
        <v>0.2092</v>
      </c>
      <c r="EO30">
        <v>0.25831816234020999</v>
      </c>
      <c r="EP30">
        <v>6.0823150184057602E-4</v>
      </c>
      <c r="EQ30">
        <v>-6.1572112211999805E-7</v>
      </c>
      <c r="ER30">
        <v>1.2304956265122001E-10</v>
      </c>
      <c r="ES30">
        <v>-0.13793835982313099</v>
      </c>
      <c r="ET30">
        <v>-5.6976549660881903E-3</v>
      </c>
      <c r="EU30">
        <v>7.2294696533427402E-4</v>
      </c>
      <c r="EV30">
        <v>-2.5009322186793402E-6</v>
      </c>
      <c r="EW30">
        <v>4</v>
      </c>
      <c r="EX30">
        <v>2168</v>
      </c>
      <c r="EY30">
        <v>1</v>
      </c>
      <c r="EZ30">
        <v>28</v>
      </c>
      <c r="FA30">
        <v>61.7</v>
      </c>
      <c r="FB30">
        <v>61.5</v>
      </c>
      <c r="FC30">
        <v>2</v>
      </c>
      <c r="FD30">
        <v>504.03100000000001</v>
      </c>
      <c r="FE30">
        <v>123.31399999999999</v>
      </c>
      <c r="FF30">
        <v>35.8354</v>
      </c>
      <c r="FG30">
        <v>34.255099999999999</v>
      </c>
      <c r="FH30">
        <v>30.000900000000001</v>
      </c>
      <c r="FI30">
        <v>34.077500000000001</v>
      </c>
      <c r="FJ30">
        <v>34.033999999999999</v>
      </c>
      <c r="FK30">
        <v>20.111499999999999</v>
      </c>
      <c r="FL30">
        <v>0</v>
      </c>
      <c r="FM30">
        <v>100</v>
      </c>
      <c r="FN30">
        <v>-999.9</v>
      </c>
      <c r="FO30">
        <v>400</v>
      </c>
      <c r="FP30">
        <v>28.0304</v>
      </c>
      <c r="FQ30">
        <v>100.624</v>
      </c>
      <c r="FR30">
        <v>100.77</v>
      </c>
    </row>
    <row r="31" spans="1:174" x14ac:dyDescent="0.25">
      <c r="A31">
        <v>15</v>
      </c>
      <c r="B31">
        <v>1603918024.5</v>
      </c>
      <c r="C31">
        <v>2958.4000000953702</v>
      </c>
      <c r="D31" t="s">
        <v>361</v>
      </c>
      <c r="E31" t="s">
        <v>362</v>
      </c>
      <c r="F31" t="s">
        <v>363</v>
      </c>
      <c r="G31" t="s">
        <v>364</v>
      </c>
      <c r="H31">
        <v>1603918016.5</v>
      </c>
      <c r="I31">
        <f t="shared" si="0"/>
        <v>8.7304182294822043E-3</v>
      </c>
      <c r="J31">
        <f t="shared" si="1"/>
        <v>16.795840760623346</v>
      </c>
      <c r="K31">
        <f t="shared" si="2"/>
        <v>375.93377419354903</v>
      </c>
      <c r="L31">
        <f t="shared" si="3"/>
        <v>270.83949881988758</v>
      </c>
      <c r="M31">
        <f t="shared" si="4"/>
        <v>27.583381422126276</v>
      </c>
      <c r="N31">
        <f t="shared" si="5"/>
        <v>38.286604163065768</v>
      </c>
      <c r="O31">
        <f t="shared" si="6"/>
        <v>0.31369073460645003</v>
      </c>
      <c r="P31">
        <f t="shared" si="7"/>
        <v>2.9597555396179001</v>
      </c>
      <c r="Q31">
        <f t="shared" si="8"/>
        <v>0.29632158613720455</v>
      </c>
      <c r="R31">
        <f t="shared" si="9"/>
        <v>0.18668135136187888</v>
      </c>
      <c r="S31">
        <f t="shared" si="10"/>
        <v>214.76644667815506</v>
      </c>
      <c r="T31">
        <f t="shared" si="11"/>
        <v>35.811915140325596</v>
      </c>
      <c r="U31">
        <f t="shared" si="12"/>
        <v>35.599845161290297</v>
      </c>
      <c r="V31">
        <f t="shared" si="13"/>
        <v>5.8387260799005753</v>
      </c>
      <c r="W31">
        <f t="shared" si="14"/>
        <v>47.590775695486826</v>
      </c>
      <c r="X31">
        <f t="shared" si="15"/>
        <v>2.9678646345472983</v>
      </c>
      <c r="Y31">
        <f t="shared" si="16"/>
        <v>6.2362182401425947</v>
      </c>
      <c r="Z31">
        <f t="shared" si="17"/>
        <v>2.870861445353277</v>
      </c>
      <c r="AA31">
        <f t="shared" si="18"/>
        <v>-385.01144392016522</v>
      </c>
      <c r="AB31">
        <f t="shared" si="19"/>
        <v>191.43019468967611</v>
      </c>
      <c r="AC31">
        <f t="shared" si="20"/>
        <v>15.282154714202578</v>
      </c>
      <c r="AD31">
        <f t="shared" si="21"/>
        <v>36.467352161868547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52091.731032308475</v>
      </c>
      <c r="AJ31" t="s">
        <v>290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365</v>
      </c>
      <c r="AR31">
        <v>15380.7</v>
      </c>
      <c r="AS31">
        <v>1385.44807692308</v>
      </c>
      <c r="AT31">
        <v>1904.85</v>
      </c>
      <c r="AU31">
        <f t="shared" si="27"/>
        <v>0.27267339847070371</v>
      </c>
      <c r="AV31">
        <v>0.5</v>
      </c>
      <c r="AW31">
        <f t="shared" si="28"/>
        <v>1095.8748267676788</v>
      </c>
      <c r="AX31">
        <f t="shared" si="29"/>
        <v>16.795840760623346</v>
      </c>
      <c r="AY31">
        <f t="shared" si="30"/>
        <v>149.40795665661832</v>
      </c>
      <c r="AZ31">
        <f t="shared" si="31"/>
        <v>0.59570044885424045</v>
      </c>
      <c r="BA31">
        <f t="shared" si="32"/>
        <v>1.5853624717052383E-2</v>
      </c>
      <c r="BB31">
        <f t="shared" si="33"/>
        <v>0.71251279628317199</v>
      </c>
      <c r="BC31" t="s">
        <v>366</v>
      </c>
      <c r="BD31">
        <v>770.13</v>
      </c>
      <c r="BE31">
        <f t="shared" si="34"/>
        <v>1134.7199999999998</v>
      </c>
      <c r="BF31">
        <f t="shared" si="35"/>
        <v>0.45773576131285254</v>
      </c>
      <c r="BG31">
        <f t="shared" si="36"/>
        <v>0.5446457593450913</v>
      </c>
      <c r="BH31">
        <f t="shared" si="37"/>
        <v>0.43670227042688675</v>
      </c>
      <c r="BI31">
        <f t="shared" si="38"/>
        <v>0.53295702510493614</v>
      </c>
      <c r="BJ31">
        <f t="shared" si="39"/>
        <v>0.25444190058913252</v>
      </c>
      <c r="BK31">
        <f t="shared" si="40"/>
        <v>0.74555809941086748</v>
      </c>
      <c r="BL31">
        <f t="shared" si="41"/>
        <v>1299.98774193548</v>
      </c>
      <c r="BM31">
        <f t="shared" si="42"/>
        <v>1095.8748267676788</v>
      </c>
      <c r="BN31">
        <f t="shared" si="43"/>
        <v>0.84298858475087712</v>
      </c>
      <c r="BO31">
        <f t="shared" si="44"/>
        <v>0.19597716950175434</v>
      </c>
      <c r="BP31">
        <v>6</v>
      </c>
      <c r="BQ31">
        <v>0.5</v>
      </c>
      <c r="BR31" t="s">
        <v>293</v>
      </c>
      <c r="BS31">
        <v>2</v>
      </c>
      <c r="BT31">
        <v>1603918016.5</v>
      </c>
      <c r="BU31">
        <v>375.93377419354903</v>
      </c>
      <c r="BV31">
        <v>400.02616129032299</v>
      </c>
      <c r="BW31">
        <v>29.1412774193548</v>
      </c>
      <c r="BX31">
        <v>18.970535483871</v>
      </c>
      <c r="BY31">
        <v>375.52738709677402</v>
      </c>
      <c r="BZ31">
        <v>28.900416129032301</v>
      </c>
      <c r="CA31">
        <v>500.02267741935498</v>
      </c>
      <c r="CB31">
        <v>101.744</v>
      </c>
      <c r="CC31">
        <v>0.10001293870967699</v>
      </c>
      <c r="CD31">
        <v>36.799535483870997</v>
      </c>
      <c r="CE31">
        <v>35.599845161290297</v>
      </c>
      <c r="CF31">
        <v>999.9</v>
      </c>
      <c r="CG31">
        <v>0</v>
      </c>
      <c r="CH31">
        <v>0</v>
      </c>
      <c r="CI31">
        <v>9998.8303225806394</v>
      </c>
      <c r="CJ31">
        <v>0</v>
      </c>
      <c r="CK31">
        <v>848.07248387096797</v>
      </c>
      <c r="CL31">
        <v>1299.98774193548</v>
      </c>
      <c r="CM31">
        <v>0.89999651612903198</v>
      </c>
      <c r="CN31">
        <v>0.100003596774194</v>
      </c>
      <c r="CO31">
        <v>0</v>
      </c>
      <c r="CP31">
        <v>1387.5548387096801</v>
      </c>
      <c r="CQ31">
        <v>4.99979</v>
      </c>
      <c r="CR31">
        <v>18091.554838709701</v>
      </c>
      <c r="CS31">
        <v>11051.174193548401</v>
      </c>
      <c r="CT31">
        <v>47.125</v>
      </c>
      <c r="CU31">
        <v>49.495935483871001</v>
      </c>
      <c r="CV31">
        <v>48.011935483871</v>
      </c>
      <c r="CW31">
        <v>49.05</v>
      </c>
      <c r="CX31">
        <v>49.120935483871001</v>
      </c>
      <c r="CY31">
        <v>1165.48451612903</v>
      </c>
      <c r="CZ31">
        <v>129.50419354838701</v>
      </c>
      <c r="DA31">
        <v>0</v>
      </c>
      <c r="DB31">
        <v>100.799999952316</v>
      </c>
      <c r="DC31">
        <v>0</v>
      </c>
      <c r="DD31">
        <v>1385.44807692308</v>
      </c>
      <c r="DE31">
        <v>-519.24683767060799</v>
      </c>
      <c r="DF31">
        <v>-6557.60683853104</v>
      </c>
      <c r="DG31">
        <v>18064.461538461499</v>
      </c>
      <c r="DH31">
        <v>15</v>
      </c>
      <c r="DI31">
        <v>1603914166</v>
      </c>
      <c r="DJ31" t="s">
        <v>294</v>
      </c>
      <c r="DK31">
        <v>1603914158.5</v>
      </c>
      <c r="DL31">
        <v>1603914166</v>
      </c>
      <c r="DM31">
        <v>1</v>
      </c>
      <c r="DN31">
        <v>0.11600000000000001</v>
      </c>
      <c r="DO31">
        <v>-0.15</v>
      </c>
      <c r="DP31">
        <v>0.41099999999999998</v>
      </c>
      <c r="DQ31">
        <v>0.224</v>
      </c>
      <c r="DR31">
        <v>400</v>
      </c>
      <c r="DS31">
        <v>32</v>
      </c>
      <c r="DT31">
        <v>0.31</v>
      </c>
      <c r="DU31">
        <v>0.19</v>
      </c>
      <c r="DV31">
        <v>16.775553880573501</v>
      </c>
      <c r="DW31">
        <v>1.0021518384853001</v>
      </c>
      <c r="DX31">
        <v>8.0015120726746797E-2</v>
      </c>
      <c r="DY31">
        <v>0</v>
      </c>
      <c r="DZ31">
        <v>-24.086076666666699</v>
      </c>
      <c r="EA31">
        <v>-1.5517908787541801</v>
      </c>
      <c r="EB31">
        <v>0.115584092571407</v>
      </c>
      <c r="EC31">
        <v>0</v>
      </c>
      <c r="ED31">
        <v>10.166055666666701</v>
      </c>
      <c r="EE31">
        <v>1.3809223581757499</v>
      </c>
      <c r="EF31">
        <v>0.1007250970938</v>
      </c>
      <c r="EG31">
        <v>0</v>
      </c>
      <c r="EH31">
        <v>0</v>
      </c>
      <c r="EI31">
        <v>3</v>
      </c>
      <c r="EJ31" t="s">
        <v>300</v>
      </c>
      <c r="EK31">
        <v>100</v>
      </c>
      <c r="EL31">
        <v>100</v>
      </c>
      <c r="EM31">
        <v>0.40699999999999997</v>
      </c>
      <c r="EN31">
        <v>0.2447</v>
      </c>
      <c r="EO31">
        <v>0.25831816234020999</v>
      </c>
      <c r="EP31">
        <v>6.0823150184057602E-4</v>
      </c>
      <c r="EQ31">
        <v>-6.1572112211999805E-7</v>
      </c>
      <c r="ER31">
        <v>1.2304956265122001E-10</v>
      </c>
      <c r="ES31">
        <v>-0.13793835982313099</v>
      </c>
      <c r="ET31">
        <v>-5.6976549660881903E-3</v>
      </c>
      <c r="EU31">
        <v>7.2294696533427402E-4</v>
      </c>
      <c r="EV31">
        <v>-2.5009322186793402E-6</v>
      </c>
      <c r="EW31">
        <v>4</v>
      </c>
      <c r="EX31">
        <v>2168</v>
      </c>
      <c r="EY31">
        <v>1</v>
      </c>
      <c r="EZ31">
        <v>28</v>
      </c>
      <c r="FA31">
        <v>64.400000000000006</v>
      </c>
      <c r="FB31">
        <v>64.3</v>
      </c>
      <c r="FC31">
        <v>2</v>
      </c>
      <c r="FD31">
        <v>513.52499999999998</v>
      </c>
      <c r="FE31">
        <v>114.595</v>
      </c>
      <c r="FF31">
        <v>35.915900000000001</v>
      </c>
      <c r="FG31">
        <v>34.436300000000003</v>
      </c>
      <c r="FH31">
        <v>30.000499999999999</v>
      </c>
      <c r="FI31">
        <v>34.215899999999998</v>
      </c>
      <c r="FJ31">
        <v>34.1601</v>
      </c>
      <c r="FK31">
        <v>20.105799999999999</v>
      </c>
      <c r="FL31">
        <v>0</v>
      </c>
      <c r="FM31">
        <v>100</v>
      </c>
      <c r="FN31">
        <v>-999.9</v>
      </c>
      <c r="FO31">
        <v>400</v>
      </c>
      <c r="FP31">
        <v>19.302800000000001</v>
      </c>
      <c r="FQ31">
        <v>100.587</v>
      </c>
      <c r="FR31">
        <v>100.736</v>
      </c>
    </row>
    <row r="32" spans="1:174" x14ac:dyDescent="0.25">
      <c r="A32">
        <v>16</v>
      </c>
      <c r="B32">
        <v>1603918151.5</v>
      </c>
      <c r="C32">
        <v>3085.4000000953702</v>
      </c>
      <c r="D32" t="s">
        <v>367</v>
      </c>
      <c r="E32" t="s">
        <v>368</v>
      </c>
      <c r="F32" t="s">
        <v>363</v>
      </c>
      <c r="G32" t="s">
        <v>364</v>
      </c>
      <c r="H32">
        <v>1603918143.75</v>
      </c>
      <c r="I32">
        <f t="shared" si="0"/>
        <v>9.8848194376858368E-3</v>
      </c>
      <c r="J32">
        <f t="shared" si="1"/>
        <v>17.347248681822006</v>
      </c>
      <c r="K32">
        <f t="shared" si="2"/>
        <v>374.71533333333298</v>
      </c>
      <c r="L32">
        <f t="shared" si="3"/>
        <v>281.17731576204079</v>
      </c>
      <c r="M32">
        <f t="shared" si="4"/>
        <v>28.63499957416979</v>
      </c>
      <c r="N32">
        <f t="shared" si="5"/>
        <v>38.160878594899216</v>
      </c>
      <c r="O32">
        <f t="shared" si="6"/>
        <v>0.37320415762545295</v>
      </c>
      <c r="P32">
        <f t="shared" si="7"/>
        <v>2.9603794823305023</v>
      </c>
      <c r="Q32">
        <f t="shared" si="8"/>
        <v>0.3488980840611135</v>
      </c>
      <c r="R32">
        <f t="shared" si="9"/>
        <v>0.22011305584423213</v>
      </c>
      <c r="S32">
        <f t="shared" si="10"/>
        <v>214.7692148600126</v>
      </c>
      <c r="T32">
        <f t="shared" si="11"/>
        <v>35.580822668428809</v>
      </c>
      <c r="U32">
        <f t="shared" si="12"/>
        <v>35.582663333333301</v>
      </c>
      <c r="V32">
        <f t="shared" si="13"/>
        <v>5.8331970397771293</v>
      </c>
      <c r="W32">
        <f t="shared" si="14"/>
        <v>49.122449326902696</v>
      </c>
      <c r="X32">
        <f t="shared" si="15"/>
        <v>3.0741018179344382</v>
      </c>
      <c r="Y32">
        <f t="shared" si="16"/>
        <v>6.258038554789362</v>
      </c>
      <c r="Z32">
        <f t="shared" si="17"/>
        <v>2.7590952218426912</v>
      </c>
      <c r="AA32">
        <f t="shared" si="18"/>
        <v>-435.92053720194542</v>
      </c>
      <c r="AB32">
        <f t="shared" si="19"/>
        <v>204.41352465700567</v>
      </c>
      <c r="AC32">
        <f t="shared" si="20"/>
        <v>16.318901392493252</v>
      </c>
      <c r="AD32">
        <f t="shared" si="21"/>
        <v>-0.41889629243391369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52098.570136057686</v>
      </c>
      <c r="AJ32" t="s">
        <v>290</v>
      </c>
      <c r="AK32">
        <v>15552.9</v>
      </c>
      <c r="AL32">
        <v>715.47692307692296</v>
      </c>
      <c r="AM32">
        <v>3262.08</v>
      </c>
      <c r="AN32">
        <f t="shared" si="25"/>
        <v>2546.603076923077</v>
      </c>
      <c r="AO32">
        <f t="shared" si="26"/>
        <v>0.78066849277855754</v>
      </c>
      <c r="AP32">
        <v>-0.57774747981622299</v>
      </c>
      <c r="AQ32" t="s">
        <v>369</v>
      </c>
      <c r="AR32">
        <v>15404</v>
      </c>
      <c r="AS32">
        <v>921.700961538461</v>
      </c>
      <c r="AT32">
        <v>1346.85</v>
      </c>
      <c r="AU32">
        <f t="shared" si="27"/>
        <v>0.31566175777669303</v>
      </c>
      <c r="AV32">
        <v>0.5</v>
      </c>
      <c r="AW32">
        <f t="shared" si="28"/>
        <v>1095.8878206276238</v>
      </c>
      <c r="AX32">
        <f t="shared" si="29"/>
        <v>17.347248681822006</v>
      </c>
      <c r="AY32">
        <f t="shared" si="30"/>
        <v>172.96493789269249</v>
      </c>
      <c r="AZ32">
        <f t="shared" si="31"/>
        <v>0.4945168355793147</v>
      </c>
      <c r="BA32">
        <f t="shared" si="32"/>
        <v>1.6356597659213368E-2</v>
      </c>
      <c r="BB32">
        <f t="shared" si="33"/>
        <v>1.422006905000557</v>
      </c>
      <c r="BC32" t="s">
        <v>370</v>
      </c>
      <c r="BD32">
        <v>680.81</v>
      </c>
      <c r="BE32">
        <f t="shared" si="34"/>
        <v>666.04</v>
      </c>
      <c r="BF32">
        <f t="shared" si="35"/>
        <v>0.63832358185925608</v>
      </c>
      <c r="BG32">
        <f t="shared" si="36"/>
        <v>0.74197197503554457</v>
      </c>
      <c r="BH32">
        <f t="shared" si="37"/>
        <v>0.67337213764871506</v>
      </c>
      <c r="BI32">
        <f t="shared" si="38"/>
        <v>0.75207244401591988</v>
      </c>
      <c r="BJ32">
        <f t="shared" si="39"/>
        <v>0.4714946559676188</v>
      </c>
      <c r="BK32">
        <f t="shared" si="40"/>
        <v>0.52850534403238125</v>
      </c>
      <c r="BL32">
        <f t="shared" si="41"/>
        <v>1300.0029999999999</v>
      </c>
      <c r="BM32">
        <f t="shared" si="42"/>
        <v>1095.8878206276238</v>
      </c>
      <c r="BN32">
        <f t="shared" si="43"/>
        <v>0.8429886858935125</v>
      </c>
      <c r="BO32">
        <f t="shared" si="44"/>
        <v>0.19597737178702518</v>
      </c>
      <c r="BP32">
        <v>6</v>
      </c>
      <c r="BQ32">
        <v>0.5</v>
      </c>
      <c r="BR32" t="s">
        <v>293</v>
      </c>
      <c r="BS32">
        <v>2</v>
      </c>
      <c r="BT32">
        <v>1603918143.75</v>
      </c>
      <c r="BU32">
        <v>374.71533333333298</v>
      </c>
      <c r="BV32">
        <v>399.97596666666698</v>
      </c>
      <c r="BW32">
        <v>30.1857066666667</v>
      </c>
      <c r="BX32">
        <v>18.682369999999999</v>
      </c>
      <c r="BY32">
        <v>374.3091</v>
      </c>
      <c r="BZ32">
        <v>29.914093333333302</v>
      </c>
      <c r="CA32">
        <v>500.01696666666697</v>
      </c>
      <c r="CB32">
        <v>101.73966666666701</v>
      </c>
      <c r="CC32">
        <v>9.9983863333333298E-2</v>
      </c>
      <c r="CD32">
        <v>36.86345</v>
      </c>
      <c r="CE32">
        <v>35.582663333333301</v>
      </c>
      <c r="CF32">
        <v>999.9</v>
      </c>
      <c r="CG32">
        <v>0</v>
      </c>
      <c r="CH32">
        <v>0</v>
      </c>
      <c r="CI32">
        <v>10002.794333333301</v>
      </c>
      <c r="CJ32">
        <v>0</v>
      </c>
      <c r="CK32">
        <v>760.57460000000003</v>
      </c>
      <c r="CL32">
        <v>1300.0029999999999</v>
      </c>
      <c r="CM32">
        <v>0.89999373333333299</v>
      </c>
      <c r="CN32">
        <v>0.100006076666667</v>
      </c>
      <c r="CO32">
        <v>0</v>
      </c>
      <c r="CP32">
        <v>922.11803333333296</v>
      </c>
      <c r="CQ32">
        <v>4.99979</v>
      </c>
      <c r="CR32">
        <v>11998.8733333333</v>
      </c>
      <c r="CS32">
        <v>11051.2866666667</v>
      </c>
      <c r="CT32">
        <v>47.178733333333298</v>
      </c>
      <c r="CU32">
        <v>49.495800000000003</v>
      </c>
      <c r="CV32">
        <v>47.983199999999997</v>
      </c>
      <c r="CW32">
        <v>49</v>
      </c>
      <c r="CX32">
        <v>49.125</v>
      </c>
      <c r="CY32">
        <v>1165.4929999999999</v>
      </c>
      <c r="CZ32">
        <v>129.51</v>
      </c>
      <c r="DA32">
        <v>0</v>
      </c>
      <c r="DB32">
        <v>52</v>
      </c>
      <c r="DC32">
        <v>0</v>
      </c>
      <c r="DD32">
        <v>921.700961538461</v>
      </c>
      <c r="DE32">
        <v>-55.786222269094303</v>
      </c>
      <c r="DF32">
        <v>-796.41709433610197</v>
      </c>
      <c r="DG32">
        <v>11992.7076923077</v>
      </c>
      <c r="DH32">
        <v>15</v>
      </c>
      <c r="DI32">
        <v>1603914166</v>
      </c>
      <c r="DJ32" t="s">
        <v>294</v>
      </c>
      <c r="DK32">
        <v>1603914158.5</v>
      </c>
      <c r="DL32">
        <v>1603914166</v>
      </c>
      <c r="DM32">
        <v>1</v>
      </c>
      <c r="DN32">
        <v>0.11600000000000001</v>
      </c>
      <c r="DO32">
        <v>-0.15</v>
      </c>
      <c r="DP32">
        <v>0.41099999999999998</v>
      </c>
      <c r="DQ32">
        <v>0.224</v>
      </c>
      <c r="DR32">
        <v>400</v>
      </c>
      <c r="DS32">
        <v>32</v>
      </c>
      <c r="DT32">
        <v>0.31</v>
      </c>
      <c r="DU32">
        <v>0.19</v>
      </c>
      <c r="DV32">
        <v>17.332157183757602</v>
      </c>
      <c r="DW32">
        <v>0.87890811829375803</v>
      </c>
      <c r="DX32">
        <v>7.0309205669673205E-2</v>
      </c>
      <c r="DY32">
        <v>0</v>
      </c>
      <c r="DZ32">
        <v>-25.251723333333299</v>
      </c>
      <c r="EA32">
        <v>-0.94947363737485302</v>
      </c>
      <c r="EB32">
        <v>7.6857056424392597E-2</v>
      </c>
      <c r="EC32">
        <v>0</v>
      </c>
      <c r="ED32">
        <v>11.5032333333333</v>
      </c>
      <c r="EE32">
        <v>1.53023359288078E-2</v>
      </c>
      <c r="EF32">
        <v>2.1490049376913399E-3</v>
      </c>
      <c r="EG32">
        <v>1</v>
      </c>
      <c r="EH32">
        <v>1</v>
      </c>
      <c r="EI32">
        <v>3</v>
      </c>
      <c r="EJ32" t="s">
        <v>295</v>
      </c>
      <c r="EK32">
        <v>100</v>
      </c>
      <c r="EL32">
        <v>100</v>
      </c>
      <c r="EM32">
        <v>0.40699999999999997</v>
      </c>
      <c r="EN32">
        <v>0.27100000000000002</v>
      </c>
      <c r="EO32">
        <v>0.25831816234020999</v>
      </c>
      <c r="EP32">
        <v>6.0823150184057602E-4</v>
      </c>
      <c r="EQ32">
        <v>-6.1572112211999805E-7</v>
      </c>
      <c r="ER32">
        <v>1.2304956265122001E-10</v>
      </c>
      <c r="ES32">
        <v>-0.13793835982313099</v>
      </c>
      <c r="ET32">
        <v>-5.6976549660881903E-3</v>
      </c>
      <c r="EU32">
        <v>7.2294696533427402E-4</v>
      </c>
      <c r="EV32">
        <v>-2.5009322186793402E-6</v>
      </c>
      <c r="EW32">
        <v>4</v>
      </c>
      <c r="EX32">
        <v>2168</v>
      </c>
      <c r="EY32">
        <v>1</v>
      </c>
      <c r="EZ32">
        <v>28</v>
      </c>
      <c r="FA32">
        <v>66.5</v>
      </c>
      <c r="FB32">
        <v>66.400000000000006</v>
      </c>
      <c r="FC32">
        <v>2</v>
      </c>
      <c r="FD32">
        <v>514.61400000000003</v>
      </c>
      <c r="FE32">
        <v>114.559</v>
      </c>
      <c r="FF32">
        <v>36.011400000000002</v>
      </c>
      <c r="FG32">
        <v>34.556899999999999</v>
      </c>
      <c r="FH32">
        <v>30.000499999999999</v>
      </c>
      <c r="FI32">
        <v>34.316499999999998</v>
      </c>
      <c r="FJ32">
        <v>34.264400000000002</v>
      </c>
      <c r="FK32">
        <v>20.096800000000002</v>
      </c>
      <c r="FL32">
        <v>0</v>
      </c>
      <c r="FM32">
        <v>100</v>
      </c>
      <c r="FN32">
        <v>-999.9</v>
      </c>
      <c r="FO32">
        <v>400</v>
      </c>
      <c r="FP32">
        <v>29.482600000000001</v>
      </c>
      <c r="FQ32">
        <v>100.56100000000001</v>
      </c>
      <c r="FR32">
        <v>100.723</v>
      </c>
    </row>
    <row r="33" spans="1:174" x14ac:dyDescent="0.25">
      <c r="A33">
        <v>17</v>
      </c>
      <c r="B33">
        <v>1603918349.5999999</v>
      </c>
      <c r="C33">
        <v>3283.5</v>
      </c>
      <c r="D33" t="s">
        <v>371</v>
      </c>
      <c r="E33" t="s">
        <v>372</v>
      </c>
      <c r="F33" t="s">
        <v>373</v>
      </c>
      <c r="G33" t="s">
        <v>374</v>
      </c>
      <c r="H33">
        <v>1603918341.8499999</v>
      </c>
      <c r="I33">
        <f t="shared" si="0"/>
        <v>3.3026832497898805E-3</v>
      </c>
      <c r="J33">
        <f t="shared" si="1"/>
        <v>7.5533267915809921</v>
      </c>
      <c r="K33">
        <f t="shared" si="2"/>
        <v>389.393666666667</v>
      </c>
      <c r="L33">
        <f t="shared" si="3"/>
        <v>221.43344868270538</v>
      </c>
      <c r="M33">
        <f t="shared" si="4"/>
        <v>22.549326670496978</v>
      </c>
      <c r="N33">
        <f t="shared" si="5"/>
        <v>39.653291069277707</v>
      </c>
      <c r="O33">
        <f t="shared" si="6"/>
        <v>8.2644367390650744E-2</v>
      </c>
      <c r="P33">
        <f t="shared" si="7"/>
        <v>2.9601240092448249</v>
      </c>
      <c r="Q33">
        <f t="shared" si="8"/>
        <v>8.1383599539997478E-2</v>
      </c>
      <c r="R33">
        <f t="shared" si="9"/>
        <v>5.0976422485885894E-2</v>
      </c>
      <c r="S33">
        <f t="shared" si="10"/>
        <v>214.76493821292857</v>
      </c>
      <c r="T33">
        <f t="shared" si="11"/>
        <v>37.488687804849384</v>
      </c>
      <c r="U33">
        <f t="shared" si="12"/>
        <v>36.668320000000001</v>
      </c>
      <c r="V33">
        <f t="shared" si="13"/>
        <v>6.1916284169931695</v>
      </c>
      <c r="W33">
        <f t="shared" si="14"/>
        <v>35.199289257916192</v>
      </c>
      <c r="X33">
        <f t="shared" si="15"/>
        <v>2.2299374963742618</v>
      </c>
      <c r="Y33">
        <f t="shared" si="16"/>
        <v>6.3351776225787191</v>
      </c>
      <c r="Z33">
        <f t="shared" si="17"/>
        <v>3.9616909206189077</v>
      </c>
      <c r="AA33">
        <f t="shared" si="18"/>
        <v>-145.64833131573374</v>
      </c>
      <c r="AB33">
        <f t="shared" si="19"/>
        <v>66.952796691720863</v>
      </c>
      <c r="AC33">
        <f t="shared" si="20"/>
        <v>5.3795114393796863</v>
      </c>
      <c r="AD33">
        <f t="shared" si="21"/>
        <v>141.44891502829537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52053.504125756263</v>
      </c>
      <c r="AJ33" t="s">
        <v>290</v>
      </c>
      <c r="AK33">
        <v>15552.9</v>
      </c>
      <c r="AL33">
        <v>715.47692307692296</v>
      </c>
      <c r="AM33">
        <v>3262.08</v>
      </c>
      <c r="AN33">
        <f t="shared" si="25"/>
        <v>2546.603076923077</v>
      </c>
      <c r="AO33">
        <f t="shared" si="26"/>
        <v>0.78066849277855754</v>
      </c>
      <c r="AP33">
        <v>-0.57774747981622299</v>
      </c>
      <c r="AQ33" t="s">
        <v>375</v>
      </c>
      <c r="AR33">
        <v>15381.1</v>
      </c>
      <c r="AS33">
        <v>1003.3620769230801</v>
      </c>
      <c r="AT33">
        <v>1271.43</v>
      </c>
      <c r="AU33">
        <f t="shared" si="27"/>
        <v>0.21083970260015883</v>
      </c>
      <c r="AV33">
        <v>0.5</v>
      </c>
      <c r="AW33">
        <f t="shared" si="28"/>
        <v>1095.8699406275473</v>
      </c>
      <c r="AX33">
        <f t="shared" si="29"/>
        <v>7.5533267915809921</v>
      </c>
      <c r="AY33">
        <f t="shared" si="30"/>
        <v>115.52644618518289</v>
      </c>
      <c r="AZ33">
        <f t="shared" si="31"/>
        <v>0.41688492484839906</v>
      </c>
      <c r="BA33">
        <f t="shared" si="32"/>
        <v>7.4197438673616464E-3</v>
      </c>
      <c r="BB33">
        <f t="shared" si="33"/>
        <v>1.5656780160921167</v>
      </c>
      <c r="BC33" t="s">
        <v>376</v>
      </c>
      <c r="BD33">
        <v>741.39</v>
      </c>
      <c r="BE33">
        <f t="shared" si="34"/>
        <v>530.04000000000008</v>
      </c>
      <c r="BF33">
        <f t="shared" si="35"/>
        <v>0.50575036426858344</v>
      </c>
      <c r="BG33">
        <f t="shared" si="36"/>
        <v>0.78972424217178627</v>
      </c>
      <c r="BH33">
        <f t="shared" si="37"/>
        <v>0.48217724517425503</v>
      </c>
      <c r="BI33">
        <f t="shared" si="38"/>
        <v>0.78168836676550113</v>
      </c>
      <c r="BJ33">
        <f t="shared" si="39"/>
        <v>0.37370184820512226</v>
      </c>
      <c r="BK33">
        <f t="shared" si="40"/>
        <v>0.6262981517948778</v>
      </c>
      <c r="BL33">
        <f t="shared" si="41"/>
        <v>1299.98233333333</v>
      </c>
      <c r="BM33">
        <f t="shared" si="42"/>
        <v>1095.8699406275473</v>
      </c>
      <c r="BN33">
        <f t="shared" si="43"/>
        <v>0.84298833340110779</v>
      </c>
      <c r="BO33">
        <f t="shared" si="44"/>
        <v>0.19597666680221554</v>
      </c>
      <c r="BP33">
        <v>6</v>
      </c>
      <c r="BQ33">
        <v>0.5</v>
      </c>
      <c r="BR33" t="s">
        <v>293</v>
      </c>
      <c r="BS33">
        <v>2</v>
      </c>
      <c r="BT33">
        <v>1603918341.8499999</v>
      </c>
      <c r="BU33">
        <v>389.393666666667</v>
      </c>
      <c r="BV33">
        <v>400.00049999999999</v>
      </c>
      <c r="BW33">
        <v>21.8978933333333</v>
      </c>
      <c r="BX33">
        <v>18.021609999999999</v>
      </c>
      <c r="BY33">
        <v>389.08903333333302</v>
      </c>
      <c r="BZ33">
        <v>21.865933333333299</v>
      </c>
      <c r="CA33">
        <v>500.01940000000002</v>
      </c>
      <c r="CB33">
        <v>101.733433333333</v>
      </c>
      <c r="CC33">
        <v>9.9992486666666699E-2</v>
      </c>
      <c r="CD33">
        <v>37.087859999999999</v>
      </c>
      <c r="CE33">
        <v>36.668320000000001</v>
      </c>
      <c r="CF33">
        <v>999.9</v>
      </c>
      <c r="CG33">
        <v>0</v>
      </c>
      <c r="CH33">
        <v>0</v>
      </c>
      <c r="CI33">
        <v>10001.958333333299</v>
      </c>
      <c r="CJ33">
        <v>0</v>
      </c>
      <c r="CK33">
        <v>575.04333333333295</v>
      </c>
      <c r="CL33">
        <v>1299.98233333333</v>
      </c>
      <c r="CM33">
        <v>0.90000466666666701</v>
      </c>
      <c r="CN33">
        <v>9.9995299999999995E-2</v>
      </c>
      <c r="CO33">
        <v>0</v>
      </c>
      <c r="CP33">
        <v>1004.79946666667</v>
      </c>
      <c r="CQ33">
        <v>4.99979</v>
      </c>
      <c r="CR33">
        <v>13185.776666666699</v>
      </c>
      <c r="CS33">
        <v>11051.16</v>
      </c>
      <c r="CT33">
        <v>46.926666666666598</v>
      </c>
      <c r="CU33">
        <v>49.358199999999997</v>
      </c>
      <c r="CV33">
        <v>47.811999999999998</v>
      </c>
      <c r="CW33">
        <v>48.928733333333298</v>
      </c>
      <c r="CX33">
        <v>48.914266666666698</v>
      </c>
      <c r="CY33">
        <v>1165.48966666667</v>
      </c>
      <c r="CZ33">
        <v>129.49266666666699</v>
      </c>
      <c r="DA33">
        <v>0</v>
      </c>
      <c r="DB33">
        <v>81.200000047683702</v>
      </c>
      <c r="DC33">
        <v>0</v>
      </c>
      <c r="DD33">
        <v>1003.3620769230801</v>
      </c>
      <c r="DE33">
        <v>-318.26782862837598</v>
      </c>
      <c r="DF33">
        <v>-4262.2666609177804</v>
      </c>
      <c r="DG33">
        <v>13166.4038461538</v>
      </c>
      <c r="DH33">
        <v>15</v>
      </c>
      <c r="DI33">
        <v>1603918241</v>
      </c>
      <c r="DJ33" t="s">
        <v>377</v>
      </c>
      <c r="DK33">
        <v>1603918236</v>
      </c>
      <c r="DL33">
        <v>1603918241</v>
      </c>
      <c r="DM33">
        <v>2</v>
      </c>
      <c r="DN33">
        <v>-0.104</v>
      </c>
      <c r="DO33">
        <v>-8.5000000000000006E-2</v>
      </c>
      <c r="DP33">
        <v>0.307</v>
      </c>
      <c r="DQ33">
        <v>-3.7999999999999999E-2</v>
      </c>
      <c r="DR33">
        <v>400</v>
      </c>
      <c r="DS33">
        <v>18</v>
      </c>
      <c r="DT33">
        <v>0.64</v>
      </c>
      <c r="DU33">
        <v>0.28000000000000003</v>
      </c>
      <c r="DV33">
        <v>7.5583603780962996</v>
      </c>
      <c r="DW33">
        <v>-0.294197689473359</v>
      </c>
      <c r="DX33">
        <v>3.1828011882987998E-2</v>
      </c>
      <c r="DY33">
        <v>1</v>
      </c>
      <c r="DZ33">
        <v>-10.6058290322581</v>
      </c>
      <c r="EA33">
        <v>-8.5741935483649497E-3</v>
      </c>
      <c r="EB33">
        <v>3.03716887859177E-2</v>
      </c>
      <c r="EC33">
        <v>1</v>
      </c>
      <c r="ED33">
        <v>3.8637229032258098</v>
      </c>
      <c r="EE33">
        <v>0.96832935483869698</v>
      </c>
      <c r="EF33">
        <v>7.2634615989611906E-2</v>
      </c>
      <c r="EG33">
        <v>0</v>
      </c>
      <c r="EH33">
        <v>2</v>
      </c>
      <c r="EI33">
        <v>3</v>
      </c>
      <c r="EJ33" t="s">
        <v>317</v>
      </c>
      <c r="EK33">
        <v>100</v>
      </c>
      <c r="EL33">
        <v>100</v>
      </c>
      <c r="EM33">
        <v>0.30399999999999999</v>
      </c>
      <c r="EN33">
        <v>3.3399999999999999E-2</v>
      </c>
      <c r="EO33">
        <v>0.15389623218110299</v>
      </c>
      <c r="EP33">
        <v>6.0823150184057602E-4</v>
      </c>
      <c r="EQ33">
        <v>-6.1572112211999805E-7</v>
      </c>
      <c r="ER33">
        <v>1.2304956265122001E-10</v>
      </c>
      <c r="ES33">
        <v>-0.162962201321459</v>
      </c>
      <c r="ET33">
        <v>-5.6976549660881903E-3</v>
      </c>
      <c r="EU33">
        <v>7.2294696533427402E-4</v>
      </c>
      <c r="EV33">
        <v>-2.5009322186793402E-6</v>
      </c>
      <c r="EW33">
        <v>4</v>
      </c>
      <c r="EX33">
        <v>2168</v>
      </c>
      <c r="EY33">
        <v>1</v>
      </c>
      <c r="EZ33">
        <v>28</v>
      </c>
      <c r="FA33">
        <v>1.9</v>
      </c>
      <c r="FB33">
        <v>1.8</v>
      </c>
      <c r="FC33">
        <v>2</v>
      </c>
      <c r="FD33">
        <v>506.26299999999998</v>
      </c>
      <c r="FE33">
        <v>114.58</v>
      </c>
      <c r="FF33">
        <v>36.061500000000002</v>
      </c>
      <c r="FG33">
        <v>34.551299999999998</v>
      </c>
      <c r="FH33">
        <v>29.9998</v>
      </c>
      <c r="FI33">
        <v>34.323399999999999</v>
      </c>
      <c r="FJ33">
        <v>34.266100000000002</v>
      </c>
      <c r="FK33">
        <v>20.095800000000001</v>
      </c>
      <c r="FL33">
        <v>0</v>
      </c>
      <c r="FM33">
        <v>100</v>
      </c>
      <c r="FN33">
        <v>-999.9</v>
      </c>
      <c r="FO33">
        <v>400</v>
      </c>
      <c r="FP33">
        <v>18.495899999999999</v>
      </c>
      <c r="FQ33">
        <v>100.58799999999999</v>
      </c>
      <c r="FR33">
        <v>100.715</v>
      </c>
    </row>
    <row r="34" spans="1:174" x14ac:dyDescent="0.25">
      <c r="A34">
        <v>18</v>
      </c>
      <c r="B34">
        <v>1603918438.5999999</v>
      </c>
      <c r="C34">
        <v>3372.5</v>
      </c>
      <c r="D34" t="s">
        <v>378</v>
      </c>
      <c r="E34" t="s">
        <v>379</v>
      </c>
      <c r="F34" t="s">
        <v>373</v>
      </c>
      <c r="G34" t="s">
        <v>374</v>
      </c>
      <c r="H34">
        <v>1603918430.5999999</v>
      </c>
      <c r="I34">
        <f t="shared" si="0"/>
        <v>3.872020732442819E-3</v>
      </c>
      <c r="J34">
        <f t="shared" si="1"/>
        <v>9.0022979642664893</v>
      </c>
      <c r="K34">
        <f t="shared" si="2"/>
        <v>387.41300000000001</v>
      </c>
      <c r="L34">
        <f t="shared" si="3"/>
        <v>221.3094626368011</v>
      </c>
      <c r="M34">
        <f t="shared" si="4"/>
        <v>22.535571836268499</v>
      </c>
      <c r="N34">
        <f t="shared" si="5"/>
        <v>39.449616784494864</v>
      </c>
      <c r="O34">
        <f t="shared" si="6"/>
        <v>9.9635410816422215E-2</v>
      </c>
      <c r="P34">
        <f t="shared" si="7"/>
        <v>2.9596347726887564</v>
      </c>
      <c r="Q34">
        <f t="shared" si="8"/>
        <v>9.7808823512357243E-2</v>
      </c>
      <c r="R34">
        <f t="shared" si="9"/>
        <v>6.1291837149873782E-2</v>
      </c>
      <c r="S34">
        <f t="shared" si="10"/>
        <v>214.76449836904521</v>
      </c>
      <c r="T34">
        <f t="shared" si="11"/>
        <v>37.416968990804399</v>
      </c>
      <c r="U34">
        <f t="shared" si="12"/>
        <v>36.475064516129002</v>
      </c>
      <c r="V34">
        <f t="shared" si="13"/>
        <v>6.1264602731379476</v>
      </c>
      <c r="W34">
        <f t="shared" si="14"/>
        <v>35.551534940039936</v>
      </c>
      <c r="X34">
        <f t="shared" si="15"/>
        <v>2.261343653432653</v>
      </c>
      <c r="Y34">
        <f t="shared" si="16"/>
        <v>6.3607482974970324</v>
      </c>
      <c r="Z34">
        <f t="shared" si="17"/>
        <v>3.8651166197052946</v>
      </c>
      <c r="AA34">
        <f t="shared" si="18"/>
        <v>-170.75611430072831</v>
      </c>
      <c r="AB34">
        <f t="shared" si="19"/>
        <v>109.56355865888972</v>
      </c>
      <c r="AC34">
        <f t="shared" si="20"/>
        <v>8.7995679603432198</v>
      </c>
      <c r="AD34">
        <f t="shared" si="21"/>
        <v>162.37151068754983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52027.15616743196</v>
      </c>
      <c r="AJ34" t="s">
        <v>290</v>
      </c>
      <c r="AK34">
        <v>15552.9</v>
      </c>
      <c r="AL34">
        <v>715.47692307692296</v>
      </c>
      <c r="AM34">
        <v>3262.08</v>
      </c>
      <c r="AN34">
        <f t="shared" si="25"/>
        <v>2546.603076923077</v>
      </c>
      <c r="AO34">
        <f t="shared" si="26"/>
        <v>0.78066849277855754</v>
      </c>
      <c r="AP34">
        <v>-0.57774747981622299</v>
      </c>
      <c r="AQ34" t="s">
        <v>380</v>
      </c>
      <c r="AR34">
        <v>15384</v>
      </c>
      <c r="AS34">
        <v>1039.9023999999999</v>
      </c>
      <c r="AT34">
        <v>1359.58</v>
      </c>
      <c r="AU34">
        <f t="shared" si="27"/>
        <v>0.23512967239882909</v>
      </c>
      <c r="AV34">
        <v>0.5</v>
      </c>
      <c r="AW34">
        <f t="shared" si="28"/>
        <v>1095.8657522404867</v>
      </c>
      <c r="AX34">
        <f t="shared" si="29"/>
        <v>9.0022979642664893</v>
      </c>
      <c r="AY34">
        <f t="shared" si="30"/>
        <v>128.83527765870102</v>
      </c>
      <c r="AZ34">
        <f t="shared" si="31"/>
        <v>0.42599920563703497</v>
      </c>
      <c r="BA34">
        <f t="shared" si="32"/>
        <v>8.7419881719055497E-3</v>
      </c>
      <c r="BB34">
        <f t="shared" si="33"/>
        <v>1.3993292046073054</v>
      </c>
      <c r="BC34" t="s">
        <v>381</v>
      </c>
      <c r="BD34">
        <v>780.4</v>
      </c>
      <c r="BE34">
        <f t="shared" si="34"/>
        <v>579.17999999999995</v>
      </c>
      <c r="BF34">
        <f t="shared" si="35"/>
        <v>0.55194861701025588</v>
      </c>
      <c r="BG34">
        <f t="shared" si="36"/>
        <v>0.76661777505560758</v>
      </c>
      <c r="BH34">
        <f t="shared" si="37"/>
        <v>0.49631435006819258</v>
      </c>
      <c r="BI34">
        <f t="shared" si="38"/>
        <v>0.74707362809703659</v>
      </c>
      <c r="BJ34">
        <f t="shared" si="39"/>
        <v>0.41421262294884953</v>
      </c>
      <c r="BK34">
        <f t="shared" si="40"/>
        <v>0.58578737705115047</v>
      </c>
      <c r="BL34">
        <f t="shared" si="41"/>
        <v>1299.9770967741899</v>
      </c>
      <c r="BM34">
        <f t="shared" si="42"/>
        <v>1095.8657522404867</v>
      </c>
      <c r="BN34">
        <f t="shared" si="43"/>
        <v>0.84298850722817154</v>
      </c>
      <c r="BO34">
        <f t="shared" si="44"/>
        <v>0.19597701445634313</v>
      </c>
      <c r="BP34">
        <v>6</v>
      </c>
      <c r="BQ34">
        <v>0.5</v>
      </c>
      <c r="BR34" t="s">
        <v>293</v>
      </c>
      <c r="BS34">
        <v>2</v>
      </c>
      <c r="BT34">
        <v>1603918430.5999999</v>
      </c>
      <c r="BU34">
        <v>387.41300000000001</v>
      </c>
      <c r="BV34">
        <v>400.01541935483903</v>
      </c>
      <c r="BW34">
        <v>22.207412903225801</v>
      </c>
      <c r="BX34">
        <v>17.6643258064516</v>
      </c>
      <c r="BY34">
        <v>387.10877419354802</v>
      </c>
      <c r="BZ34">
        <v>22.168635483871</v>
      </c>
      <c r="CA34">
        <v>500.01680645161298</v>
      </c>
      <c r="CB34">
        <v>101.728322580645</v>
      </c>
      <c r="CC34">
        <v>0.10000219032258099</v>
      </c>
      <c r="CD34">
        <v>37.161725806451599</v>
      </c>
      <c r="CE34">
        <v>36.475064516129002</v>
      </c>
      <c r="CF34">
        <v>999.9</v>
      </c>
      <c r="CG34">
        <v>0</v>
      </c>
      <c r="CH34">
        <v>0</v>
      </c>
      <c r="CI34">
        <v>9999.6864516129008</v>
      </c>
      <c r="CJ34">
        <v>0</v>
      </c>
      <c r="CK34">
        <v>470.73838709677398</v>
      </c>
      <c r="CL34">
        <v>1299.9770967741899</v>
      </c>
      <c r="CM34">
        <v>0.89999848387096804</v>
      </c>
      <c r="CN34">
        <v>0.100001509677419</v>
      </c>
      <c r="CO34">
        <v>0</v>
      </c>
      <c r="CP34">
        <v>1042.5235483870999</v>
      </c>
      <c r="CQ34">
        <v>4.99979</v>
      </c>
      <c r="CR34">
        <v>13540.961290322601</v>
      </c>
      <c r="CS34">
        <v>11051.087096774199</v>
      </c>
      <c r="CT34">
        <v>46.875</v>
      </c>
      <c r="CU34">
        <v>49.311999999999998</v>
      </c>
      <c r="CV34">
        <v>47.758000000000003</v>
      </c>
      <c r="CW34">
        <v>48.918999999999997</v>
      </c>
      <c r="CX34">
        <v>48.935000000000002</v>
      </c>
      <c r="CY34">
        <v>1165.4774193548401</v>
      </c>
      <c r="CZ34">
        <v>129.49967741935501</v>
      </c>
      <c r="DA34">
        <v>0</v>
      </c>
      <c r="DB34">
        <v>87.900000095367403</v>
      </c>
      <c r="DC34">
        <v>0</v>
      </c>
      <c r="DD34">
        <v>1039.9023999999999</v>
      </c>
      <c r="DE34">
        <v>-273.616923071786</v>
      </c>
      <c r="DF34">
        <v>-3345.1538457870502</v>
      </c>
      <c r="DG34">
        <v>13508.864</v>
      </c>
      <c r="DH34">
        <v>15</v>
      </c>
      <c r="DI34">
        <v>1603918241</v>
      </c>
      <c r="DJ34" t="s">
        <v>377</v>
      </c>
      <c r="DK34">
        <v>1603918236</v>
      </c>
      <c r="DL34">
        <v>1603918241</v>
      </c>
      <c r="DM34">
        <v>2</v>
      </c>
      <c r="DN34">
        <v>-0.104</v>
      </c>
      <c r="DO34">
        <v>-8.5000000000000006E-2</v>
      </c>
      <c r="DP34">
        <v>0.307</v>
      </c>
      <c r="DQ34">
        <v>-3.7999999999999999E-2</v>
      </c>
      <c r="DR34">
        <v>400</v>
      </c>
      <c r="DS34">
        <v>18</v>
      </c>
      <c r="DT34">
        <v>0.64</v>
      </c>
      <c r="DU34">
        <v>0.28000000000000003</v>
      </c>
      <c r="DV34">
        <v>9.00680606146258</v>
      </c>
      <c r="DW34">
        <v>-0.51218950982036404</v>
      </c>
      <c r="DX34">
        <v>4.88342823398632E-2</v>
      </c>
      <c r="DY34">
        <v>0</v>
      </c>
      <c r="DZ34">
        <v>-12.604535483871</v>
      </c>
      <c r="EA34">
        <v>0.41730000000004702</v>
      </c>
      <c r="EB34">
        <v>4.8511252757692198E-2</v>
      </c>
      <c r="EC34">
        <v>0</v>
      </c>
      <c r="ED34">
        <v>4.5393277419354803</v>
      </c>
      <c r="EE34">
        <v>0.44781290322579898</v>
      </c>
      <c r="EF34">
        <v>3.3777878780366699E-2</v>
      </c>
      <c r="EG34">
        <v>0</v>
      </c>
      <c r="EH34">
        <v>0</v>
      </c>
      <c r="EI34">
        <v>3</v>
      </c>
      <c r="EJ34" t="s">
        <v>300</v>
      </c>
      <c r="EK34">
        <v>100</v>
      </c>
      <c r="EL34">
        <v>100</v>
      </c>
      <c r="EM34">
        <v>0.30399999999999999</v>
      </c>
      <c r="EN34">
        <v>3.9199999999999999E-2</v>
      </c>
      <c r="EO34">
        <v>0.15389623218110299</v>
      </c>
      <c r="EP34">
        <v>6.0823150184057602E-4</v>
      </c>
      <c r="EQ34">
        <v>-6.1572112211999805E-7</v>
      </c>
      <c r="ER34">
        <v>1.2304956265122001E-10</v>
      </c>
      <c r="ES34">
        <v>-0.162962201321459</v>
      </c>
      <c r="ET34">
        <v>-5.6976549660881903E-3</v>
      </c>
      <c r="EU34">
        <v>7.2294696533427402E-4</v>
      </c>
      <c r="EV34">
        <v>-2.5009322186793402E-6</v>
      </c>
      <c r="EW34">
        <v>4</v>
      </c>
      <c r="EX34">
        <v>2168</v>
      </c>
      <c r="EY34">
        <v>1</v>
      </c>
      <c r="EZ34">
        <v>28</v>
      </c>
      <c r="FA34">
        <v>3.4</v>
      </c>
      <c r="FB34">
        <v>3.3</v>
      </c>
      <c r="FC34">
        <v>2</v>
      </c>
      <c r="FD34">
        <v>509.34500000000003</v>
      </c>
      <c r="FE34">
        <v>114.736</v>
      </c>
      <c r="FF34">
        <v>36.1282</v>
      </c>
      <c r="FG34">
        <v>34.505899999999997</v>
      </c>
      <c r="FH34">
        <v>30</v>
      </c>
      <c r="FI34">
        <v>34.295499999999997</v>
      </c>
      <c r="FJ34">
        <v>34.247599999999998</v>
      </c>
      <c r="FK34">
        <v>20.085899999999999</v>
      </c>
      <c r="FL34">
        <v>0</v>
      </c>
      <c r="FM34">
        <v>100</v>
      </c>
      <c r="FN34">
        <v>-999.9</v>
      </c>
      <c r="FO34">
        <v>400</v>
      </c>
      <c r="FP34">
        <v>21.724</v>
      </c>
      <c r="FQ34">
        <v>100.598</v>
      </c>
      <c r="FR34">
        <v>100.73399999999999</v>
      </c>
    </row>
    <row r="35" spans="1:174" x14ac:dyDescent="0.25">
      <c r="A35">
        <v>19</v>
      </c>
      <c r="B35">
        <v>1603918664.0999999</v>
      </c>
      <c r="C35">
        <v>3598</v>
      </c>
      <c r="D35" t="s">
        <v>382</v>
      </c>
      <c r="E35" t="s">
        <v>383</v>
      </c>
      <c r="F35" t="s">
        <v>288</v>
      </c>
      <c r="G35" t="s">
        <v>335</v>
      </c>
      <c r="H35">
        <v>1603918656.3499999</v>
      </c>
      <c r="I35">
        <f t="shared" si="0"/>
        <v>4.9513218480479989E-3</v>
      </c>
      <c r="J35">
        <f t="shared" si="1"/>
        <v>11.253802192349134</v>
      </c>
      <c r="K35">
        <f t="shared" si="2"/>
        <v>384.20890000000003</v>
      </c>
      <c r="L35">
        <f t="shared" si="3"/>
        <v>228.90486316038613</v>
      </c>
      <c r="M35">
        <f t="shared" si="4"/>
        <v>23.306694054575317</v>
      </c>
      <c r="N35">
        <f t="shared" si="5"/>
        <v>39.119480301607659</v>
      </c>
      <c r="O35">
        <f t="shared" si="6"/>
        <v>0.13441717815048124</v>
      </c>
      <c r="P35">
        <f t="shared" si="7"/>
        <v>2.9587140995234353</v>
      </c>
      <c r="Q35">
        <f t="shared" si="8"/>
        <v>0.13111447526730807</v>
      </c>
      <c r="R35">
        <f t="shared" si="9"/>
        <v>8.2236522872719681E-2</v>
      </c>
      <c r="S35">
        <f t="shared" si="10"/>
        <v>214.76620257963066</v>
      </c>
      <c r="T35">
        <f t="shared" si="11"/>
        <v>36.842558182318463</v>
      </c>
      <c r="U35">
        <f t="shared" si="12"/>
        <v>36.128100000000003</v>
      </c>
      <c r="V35">
        <f t="shared" si="13"/>
        <v>6.0109532979136313</v>
      </c>
      <c r="W35">
        <f t="shared" si="14"/>
        <v>37.125523781721242</v>
      </c>
      <c r="X35">
        <f t="shared" si="15"/>
        <v>2.3233198600148008</v>
      </c>
      <c r="Y35">
        <f t="shared" si="16"/>
        <v>6.2580123412526447</v>
      </c>
      <c r="Z35">
        <f t="shared" si="17"/>
        <v>3.6876334378988305</v>
      </c>
      <c r="AA35">
        <f t="shared" si="18"/>
        <v>-218.35329349891674</v>
      </c>
      <c r="AB35">
        <f t="shared" si="19"/>
        <v>117.28359243529457</v>
      </c>
      <c r="AC35">
        <f t="shared" si="20"/>
        <v>9.3931247927348203</v>
      </c>
      <c r="AD35">
        <f t="shared" si="21"/>
        <v>123.08962630874331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52050.967130241246</v>
      </c>
      <c r="AJ35" t="s">
        <v>290</v>
      </c>
      <c r="AK35">
        <v>15552.9</v>
      </c>
      <c r="AL35">
        <v>715.47692307692296</v>
      </c>
      <c r="AM35">
        <v>3262.08</v>
      </c>
      <c r="AN35">
        <f t="shared" si="25"/>
        <v>2546.603076923077</v>
      </c>
      <c r="AO35">
        <f t="shared" si="26"/>
        <v>0.78066849277855754</v>
      </c>
      <c r="AP35">
        <v>-0.57774747981622299</v>
      </c>
      <c r="AQ35" t="s">
        <v>384</v>
      </c>
      <c r="AR35">
        <v>15432.7</v>
      </c>
      <c r="AS35">
        <v>1125.3365384615399</v>
      </c>
      <c r="AT35">
        <v>1518.66</v>
      </c>
      <c r="AU35">
        <f t="shared" si="27"/>
        <v>0.25899375866781249</v>
      </c>
      <c r="AV35">
        <v>0.5</v>
      </c>
      <c r="AW35">
        <f t="shared" si="28"/>
        <v>1095.8761506275571</v>
      </c>
      <c r="AX35">
        <f t="shared" si="29"/>
        <v>11.253802192349134</v>
      </c>
      <c r="AY35">
        <f t="shared" si="30"/>
        <v>141.91254164272243</v>
      </c>
      <c r="AZ35">
        <f t="shared" si="31"/>
        <v>0.47713773984960434</v>
      </c>
      <c r="BA35">
        <f t="shared" si="32"/>
        <v>1.0796429564955841E-2</v>
      </c>
      <c r="BB35">
        <f t="shared" si="33"/>
        <v>1.1479988937616055</v>
      </c>
      <c r="BC35" t="s">
        <v>385</v>
      </c>
      <c r="BD35">
        <v>794.05</v>
      </c>
      <c r="BE35">
        <f t="shared" si="34"/>
        <v>724.61000000000013</v>
      </c>
      <c r="BF35">
        <f t="shared" si="35"/>
        <v>0.54280711215475919</v>
      </c>
      <c r="BG35">
        <f t="shared" si="36"/>
        <v>0.70640146189470954</v>
      </c>
      <c r="BH35">
        <f t="shared" si="37"/>
        <v>0.48970586263501381</v>
      </c>
      <c r="BI35">
        <f t="shared" si="38"/>
        <v>0.68460609970929598</v>
      </c>
      <c r="BJ35">
        <f t="shared" si="39"/>
        <v>0.38301074627482834</v>
      </c>
      <c r="BK35">
        <f t="shared" si="40"/>
        <v>0.61698925372517166</v>
      </c>
      <c r="BL35">
        <f t="shared" si="41"/>
        <v>1299.98966666667</v>
      </c>
      <c r="BM35">
        <f t="shared" si="42"/>
        <v>1095.8761506275571</v>
      </c>
      <c r="BN35">
        <f t="shared" si="43"/>
        <v>0.84298835500555591</v>
      </c>
      <c r="BO35">
        <f t="shared" si="44"/>
        <v>0.19597671001111219</v>
      </c>
      <c r="BP35">
        <v>6</v>
      </c>
      <c r="BQ35">
        <v>0.5</v>
      </c>
      <c r="BR35" t="s">
        <v>293</v>
      </c>
      <c r="BS35">
        <v>2</v>
      </c>
      <c r="BT35">
        <v>1603918656.3499999</v>
      </c>
      <c r="BU35">
        <v>384.20890000000003</v>
      </c>
      <c r="BV35">
        <v>399.99596666666702</v>
      </c>
      <c r="BW35">
        <v>22.818303333333301</v>
      </c>
      <c r="BX35">
        <v>17.012406666666699</v>
      </c>
      <c r="BY35">
        <v>383.90539999999999</v>
      </c>
      <c r="BZ35">
        <v>22.765796666666699</v>
      </c>
      <c r="CA35">
        <v>500.00970000000001</v>
      </c>
      <c r="CB35">
        <v>101.71826666666701</v>
      </c>
      <c r="CC35">
        <v>9.9989759999999997E-2</v>
      </c>
      <c r="CD35">
        <v>36.8633733333333</v>
      </c>
      <c r="CE35">
        <v>36.128100000000003</v>
      </c>
      <c r="CF35">
        <v>999.9</v>
      </c>
      <c r="CG35">
        <v>0</v>
      </c>
      <c r="CH35">
        <v>0</v>
      </c>
      <c r="CI35">
        <v>9995.4549999999999</v>
      </c>
      <c r="CJ35">
        <v>0</v>
      </c>
      <c r="CK35">
        <v>353.95589999999999</v>
      </c>
      <c r="CL35">
        <v>1299.98966666667</v>
      </c>
      <c r="CM35">
        <v>0.90000239999999998</v>
      </c>
      <c r="CN35">
        <v>9.9997669999999997E-2</v>
      </c>
      <c r="CO35">
        <v>0</v>
      </c>
      <c r="CP35">
        <v>1127.27733333333</v>
      </c>
      <c r="CQ35">
        <v>4.99979</v>
      </c>
      <c r="CR35">
        <v>14582.32</v>
      </c>
      <c r="CS35">
        <v>11051.22</v>
      </c>
      <c r="CT35">
        <v>46.436999999999998</v>
      </c>
      <c r="CU35">
        <v>48.620800000000003</v>
      </c>
      <c r="CV35">
        <v>47.311999999999998</v>
      </c>
      <c r="CW35">
        <v>48.2624</v>
      </c>
      <c r="CX35">
        <v>48.436999999999998</v>
      </c>
      <c r="CY35">
        <v>1165.4953333333301</v>
      </c>
      <c r="CZ35">
        <v>129.494333333333</v>
      </c>
      <c r="DA35">
        <v>0</v>
      </c>
      <c r="DB35">
        <v>173.40000009536701</v>
      </c>
      <c r="DC35">
        <v>0</v>
      </c>
      <c r="DD35">
        <v>1125.3365384615399</v>
      </c>
      <c r="DE35">
        <v>-234.20410271281801</v>
      </c>
      <c r="DF35">
        <v>-2955.2581215424502</v>
      </c>
      <c r="DG35">
        <v>14557.85</v>
      </c>
      <c r="DH35">
        <v>15</v>
      </c>
      <c r="DI35">
        <v>1603918241</v>
      </c>
      <c r="DJ35" t="s">
        <v>377</v>
      </c>
      <c r="DK35">
        <v>1603918236</v>
      </c>
      <c r="DL35">
        <v>1603918241</v>
      </c>
      <c r="DM35">
        <v>2</v>
      </c>
      <c r="DN35">
        <v>-0.104</v>
      </c>
      <c r="DO35">
        <v>-8.5000000000000006E-2</v>
      </c>
      <c r="DP35">
        <v>0.307</v>
      </c>
      <c r="DQ35">
        <v>-3.7999999999999999E-2</v>
      </c>
      <c r="DR35">
        <v>400</v>
      </c>
      <c r="DS35">
        <v>18</v>
      </c>
      <c r="DT35">
        <v>0.64</v>
      </c>
      <c r="DU35">
        <v>0.28000000000000003</v>
      </c>
      <c r="DV35">
        <v>11.2559520789492</v>
      </c>
      <c r="DW35">
        <v>-0.47365331268128502</v>
      </c>
      <c r="DX35">
        <v>4.0693962804739602E-2</v>
      </c>
      <c r="DY35">
        <v>1</v>
      </c>
      <c r="DZ35">
        <v>-15.787393548387101</v>
      </c>
      <c r="EA35">
        <v>0.37209193548390501</v>
      </c>
      <c r="EB35">
        <v>3.8188006354671497E-2</v>
      </c>
      <c r="EC35">
        <v>0</v>
      </c>
      <c r="ED35">
        <v>5.80370935483871</v>
      </c>
      <c r="EE35">
        <v>0.43248919354838899</v>
      </c>
      <c r="EF35">
        <v>3.2696371993223498E-2</v>
      </c>
      <c r="EG35">
        <v>0</v>
      </c>
      <c r="EH35">
        <v>1</v>
      </c>
      <c r="EI35">
        <v>3</v>
      </c>
      <c r="EJ35" t="s">
        <v>295</v>
      </c>
      <c r="EK35">
        <v>100</v>
      </c>
      <c r="EL35">
        <v>100</v>
      </c>
      <c r="EM35">
        <v>0.30299999999999999</v>
      </c>
      <c r="EN35">
        <v>5.3100000000000001E-2</v>
      </c>
      <c r="EO35">
        <v>0.15389623218110299</v>
      </c>
      <c r="EP35">
        <v>6.0823150184057602E-4</v>
      </c>
      <c r="EQ35">
        <v>-6.1572112211999805E-7</v>
      </c>
      <c r="ER35">
        <v>1.2304956265122001E-10</v>
      </c>
      <c r="ES35">
        <v>-0.162962201321459</v>
      </c>
      <c r="ET35">
        <v>-5.6976549660881903E-3</v>
      </c>
      <c r="EU35">
        <v>7.2294696533427402E-4</v>
      </c>
      <c r="EV35">
        <v>-2.5009322186793402E-6</v>
      </c>
      <c r="EW35">
        <v>4</v>
      </c>
      <c r="EX35">
        <v>2168</v>
      </c>
      <c r="EY35">
        <v>1</v>
      </c>
      <c r="EZ35">
        <v>28</v>
      </c>
      <c r="FA35">
        <v>7.1</v>
      </c>
      <c r="FB35">
        <v>7.1</v>
      </c>
      <c r="FC35">
        <v>2</v>
      </c>
      <c r="FD35">
        <v>507.69499999999999</v>
      </c>
      <c r="FE35">
        <v>108.22799999999999</v>
      </c>
      <c r="FF35">
        <v>36.040799999999997</v>
      </c>
      <c r="FG35">
        <v>34.418399999999998</v>
      </c>
      <c r="FH35">
        <v>30.0002</v>
      </c>
      <c r="FI35">
        <v>34.227499999999999</v>
      </c>
      <c r="FJ35">
        <v>34.174300000000002</v>
      </c>
      <c r="FK35">
        <v>20.078800000000001</v>
      </c>
      <c r="FL35">
        <v>0</v>
      </c>
      <c r="FM35">
        <v>100</v>
      </c>
      <c r="FN35">
        <v>-999.9</v>
      </c>
      <c r="FO35">
        <v>400</v>
      </c>
      <c r="FP35">
        <v>37.525599999999997</v>
      </c>
      <c r="FQ35">
        <v>100.614</v>
      </c>
      <c r="FR35">
        <v>100.744</v>
      </c>
    </row>
    <row r="36" spans="1:174" x14ac:dyDescent="0.25">
      <c r="A36">
        <v>20</v>
      </c>
      <c r="B36">
        <v>1603918754.0999999</v>
      </c>
      <c r="C36">
        <v>3688</v>
      </c>
      <c r="D36" t="s">
        <v>386</v>
      </c>
      <c r="E36" t="s">
        <v>387</v>
      </c>
      <c r="F36" t="s">
        <v>288</v>
      </c>
      <c r="G36" t="s">
        <v>335</v>
      </c>
      <c r="H36">
        <v>1603918746.0999999</v>
      </c>
      <c r="I36">
        <f t="shared" si="0"/>
        <v>6.493794078834038E-3</v>
      </c>
      <c r="J36">
        <f t="shared" si="1"/>
        <v>14.205419272907536</v>
      </c>
      <c r="K36">
        <f t="shared" si="2"/>
        <v>380.00138709677401</v>
      </c>
      <c r="L36">
        <f t="shared" si="3"/>
        <v>239.6155306136996</v>
      </c>
      <c r="M36">
        <f t="shared" si="4"/>
        <v>24.397733806987127</v>
      </c>
      <c r="N36">
        <f t="shared" si="5"/>
        <v>38.691868865627278</v>
      </c>
      <c r="O36">
        <f t="shared" si="6"/>
        <v>0.19047506058058558</v>
      </c>
      <c r="P36">
        <f t="shared" si="7"/>
        <v>2.9599101312247051</v>
      </c>
      <c r="Q36">
        <f t="shared" si="8"/>
        <v>0.18391810392457486</v>
      </c>
      <c r="R36">
        <f t="shared" si="9"/>
        <v>0.11551912717467802</v>
      </c>
      <c r="S36">
        <f t="shared" si="10"/>
        <v>214.76424413777931</v>
      </c>
      <c r="T36">
        <f t="shared" si="11"/>
        <v>36.419309614291855</v>
      </c>
      <c r="U36">
        <f t="shared" si="12"/>
        <v>35.888248387096802</v>
      </c>
      <c r="V36">
        <f t="shared" si="13"/>
        <v>5.9322150850952449</v>
      </c>
      <c r="W36">
        <f t="shared" si="14"/>
        <v>39.783270633705911</v>
      </c>
      <c r="X36">
        <f t="shared" si="15"/>
        <v>2.4857461002191763</v>
      </c>
      <c r="Y36">
        <f t="shared" si="16"/>
        <v>6.248219567229742</v>
      </c>
      <c r="Z36">
        <f t="shared" si="17"/>
        <v>3.4464689848760686</v>
      </c>
      <c r="AA36">
        <f t="shared" si="18"/>
        <v>-286.37631887658108</v>
      </c>
      <c r="AB36">
        <f t="shared" si="19"/>
        <v>151.03176755519326</v>
      </c>
      <c r="AC36">
        <f t="shared" si="20"/>
        <v>12.075377509912929</v>
      </c>
      <c r="AD36">
        <f t="shared" si="21"/>
        <v>91.495070326304415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52089.700999212022</v>
      </c>
      <c r="AJ36" t="s">
        <v>290</v>
      </c>
      <c r="AK36">
        <v>15552.9</v>
      </c>
      <c r="AL36">
        <v>715.47692307692296</v>
      </c>
      <c r="AM36">
        <v>3262.08</v>
      </c>
      <c r="AN36">
        <f t="shared" si="25"/>
        <v>2546.603076923077</v>
      </c>
      <c r="AO36">
        <f t="shared" si="26"/>
        <v>0.78066849277855754</v>
      </c>
      <c r="AP36">
        <v>-0.57774747981622299</v>
      </c>
      <c r="AQ36" t="s">
        <v>388</v>
      </c>
      <c r="AR36">
        <v>15426.3</v>
      </c>
      <c r="AS36">
        <v>955.41535999999996</v>
      </c>
      <c r="AT36">
        <v>1366.07</v>
      </c>
      <c r="AU36">
        <f t="shared" si="27"/>
        <v>0.30061024691267646</v>
      </c>
      <c r="AV36">
        <v>0.5</v>
      </c>
      <c r="AW36">
        <f t="shared" si="28"/>
        <v>1095.8641554662997</v>
      </c>
      <c r="AX36">
        <f t="shared" si="29"/>
        <v>14.205419272907536</v>
      </c>
      <c r="AY36">
        <f t="shared" si="30"/>
        <v>164.71399717873803</v>
      </c>
      <c r="AZ36">
        <f t="shared" si="31"/>
        <v>0.49507711903489571</v>
      </c>
      <c r="BA36">
        <f t="shared" si="32"/>
        <v>1.3489962856238684E-2</v>
      </c>
      <c r="BB36">
        <f t="shared" si="33"/>
        <v>1.3879303403193102</v>
      </c>
      <c r="BC36" t="s">
        <v>389</v>
      </c>
      <c r="BD36">
        <v>689.76</v>
      </c>
      <c r="BE36">
        <f t="shared" si="34"/>
        <v>676.31</v>
      </c>
      <c r="BF36">
        <f t="shared" si="35"/>
        <v>0.6071988289393917</v>
      </c>
      <c r="BG36">
        <f t="shared" si="36"/>
        <v>0.73708170056602607</v>
      </c>
      <c r="BH36">
        <f t="shared" si="37"/>
        <v>0.63120044551066412</v>
      </c>
      <c r="BI36">
        <f t="shared" si="38"/>
        <v>0.74452513514231933</v>
      </c>
      <c r="BJ36">
        <f t="shared" si="39"/>
        <v>0.438365847759905</v>
      </c>
      <c r="BK36">
        <f t="shared" si="40"/>
        <v>0.56163415224009494</v>
      </c>
      <c r="BL36">
        <f t="shared" si="41"/>
        <v>1299.9751612903201</v>
      </c>
      <c r="BM36">
        <f t="shared" si="42"/>
        <v>1095.8641554662997</v>
      </c>
      <c r="BN36">
        <f t="shared" si="43"/>
        <v>0.84298853401058416</v>
      </c>
      <c r="BO36">
        <f t="shared" si="44"/>
        <v>0.19597706802116843</v>
      </c>
      <c r="BP36">
        <v>6</v>
      </c>
      <c r="BQ36">
        <v>0.5</v>
      </c>
      <c r="BR36" t="s">
        <v>293</v>
      </c>
      <c r="BS36">
        <v>2</v>
      </c>
      <c r="BT36">
        <v>1603918746.0999999</v>
      </c>
      <c r="BU36">
        <v>380.00138709677401</v>
      </c>
      <c r="BV36">
        <v>400.00861290322598</v>
      </c>
      <c r="BW36">
        <v>24.413061290322599</v>
      </c>
      <c r="BX36">
        <v>16.810922580645201</v>
      </c>
      <c r="BY36">
        <v>379.69858064516097</v>
      </c>
      <c r="BZ36">
        <v>24.322896774193499</v>
      </c>
      <c r="CA36">
        <v>500.01145161290299</v>
      </c>
      <c r="CB36">
        <v>101.72035483870999</v>
      </c>
      <c r="CC36">
        <v>9.9981032258064498E-2</v>
      </c>
      <c r="CD36">
        <v>36.8347129032258</v>
      </c>
      <c r="CE36">
        <v>35.888248387096802</v>
      </c>
      <c r="CF36">
        <v>999.9</v>
      </c>
      <c r="CG36">
        <v>0</v>
      </c>
      <c r="CH36">
        <v>0</v>
      </c>
      <c r="CI36">
        <v>10002.0312903226</v>
      </c>
      <c r="CJ36">
        <v>0</v>
      </c>
      <c r="CK36">
        <v>373.94470967741898</v>
      </c>
      <c r="CL36">
        <v>1299.9751612903201</v>
      </c>
      <c r="CM36">
        <v>0.899996193548387</v>
      </c>
      <c r="CN36">
        <v>0.100003896774194</v>
      </c>
      <c r="CO36">
        <v>0</v>
      </c>
      <c r="CP36">
        <v>956.74770967741904</v>
      </c>
      <c r="CQ36">
        <v>4.99979</v>
      </c>
      <c r="CR36">
        <v>12425.9096774194</v>
      </c>
      <c r="CS36">
        <v>11051.0774193548</v>
      </c>
      <c r="CT36">
        <v>46.311999999999998</v>
      </c>
      <c r="CU36">
        <v>48.483741935483899</v>
      </c>
      <c r="CV36">
        <v>47.139000000000003</v>
      </c>
      <c r="CW36">
        <v>48.186999999999998</v>
      </c>
      <c r="CX36">
        <v>48.370935483871001</v>
      </c>
      <c r="CY36">
        <v>1165.47451612903</v>
      </c>
      <c r="CZ36">
        <v>129.50064516129001</v>
      </c>
      <c r="DA36">
        <v>0</v>
      </c>
      <c r="DB36">
        <v>89</v>
      </c>
      <c r="DC36">
        <v>0</v>
      </c>
      <c r="DD36">
        <v>955.41535999999996</v>
      </c>
      <c r="DE36">
        <v>-124.810000218478</v>
      </c>
      <c r="DF36">
        <v>-1432.20000262749</v>
      </c>
      <c r="DG36">
        <v>12409.647999999999</v>
      </c>
      <c r="DH36">
        <v>15</v>
      </c>
      <c r="DI36">
        <v>1603918241</v>
      </c>
      <c r="DJ36" t="s">
        <v>377</v>
      </c>
      <c r="DK36">
        <v>1603918236</v>
      </c>
      <c r="DL36">
        <v>1603918241</v>
      </c>
      <c r="DM36">
        <v>2</v>
      </c>
      <c r="DN36">
        <v>-0.104</v>
      </c>
      <c r="DO36">
        <v>-8.5000000000000006E-2</v>
      </c>
      <c r="DP36">
        <v>0.307</v>
      </c>
      <c r="DQ36">
        <v>-3.7999999999999999E-2</v>
      </c>
      <c r="DR36">
        <v>400</v>
      </c>
      <c r="DS36">
        <v>18</v>
      </c>
      <c r="DT36">
        <v>0.64</v>
      </c>
      <c r="DU36">
        <v>0.28000000000000003</v>
      </c>
      <c r="DV36">
        <v>14.2073225853139</v>
      </c>
      <c r="DW36">
        <v>-0.44545249993525898</v>
      </c>
      <c r="DX36">
        <v>4.4674404831568398E-2</v>
      </c>
      <c r="DY36">
        <v>1</v>
      </c>
      <c r="DZ36">
        <v>-20.007241935483901</v>
      </c>
      <c r="EA36">
        <v>0.37749677419355498</v>
      </c>
      <c r="EB36">
        <v>4.6441491280781899E-2</v>
      </c>
      <c r="EC36">
        <v>0</v>
      </c>
      <c r="ED36">
        <v>7.6021487096774196</v>
      </c>
      <c r="EE36">
        <v>0.40050096774191102</v>
      </c>
      <c r="EF36">
        <v>3.0078817189117701E-2</v>
      </c>
      <c r="EG36">
        <v>0</v>
      </c>
      <c r="EH36">
        <v>1</v>
      </c>
      <c r="EI36">
        <v>3</v>
      </c>
      <c r="EJ36" t="s">
        <v>295</v>
      </c>
      <c r="EK36">
        <v>100</v>
      </c>
      <c r="EL36">
        <v>100</v>
      </c>
      <c r="EM36">
        <v>0.30299999999999999</v>
      </c>
      <c r="EN36">
        <v>9.0800000000000006E-2</v>
      </c>
      <c r="EO36">
        <v>0.15389623218110299</v>
      </c>
      <c r="EP36">
        <v>6.0823150184057602E-4</v>
      </c>
      <c r="EQ36">
        <v>-6.1572112211999805E-7</v>
      </c>
      <c r="ER36">
        <v>1.2304956265122001E-10</v>
      </c>
      <c r="ES36">
        <v>-0.162962201321459</v>
      </c>
      <c r="ET36">
        <v>-5.6976549660881903E-3</v>
      </c>
      <c r="EU36">
        <v>7.2294696533427402E-4</v>
      </c>
      <c r="EV36">
        <v>-2.5009322186793402E-6</v>
      </c>
      <c r="EW36">
        <v>4</v>
      </c>
      <c r="EX36">
        <v>2168</v>
      </c>
      <c r="EY36">
        <v>1</v>
      </c>
      <c r="EZ36">
        <v>28</v>
      </c>
      <c r="FA36">
        <v>8.6</v>
      </c>
      <c r="FB36">
        <v>8.6</v>
      </c>
      <c r="FC36">
        <v>2</v>
      </c>
      <c r="FD36">
        <v>509.44799999999998</v>
      </c>
      <c r="FE36">
        <v>120.251</v>
      </c>
      <c r="FF36">
        <v>36.033900000000003</v>
      </c>
      <c r="FG36">
        <v>34.425699999999999</v>
      </c>
      <c r="FH36">
        <v>29.999600000000001</v>
      </c>
      <c r="FI36">
        <v>34.215499999999999</v>
      </c>
      <c r="FJ36">
        <v>34.1599</v>
      </c>
      <c r="FK36">
        <v>20.072299999999998</v>
      </c>
      <c r="FL36">
        <v>0</v>
      </c>
      <c r="FM36">
        <v>100</v>
      </c>
      <c r="FN36">
        <v>-999.9</v>
      </c>
      <c r="FO36">
        <v>400</v>
      </c>
      <c r="FP36">
        <v>22.5566</v>
      </c>
      <c r="FQ36">
        <v>100.604</v>
      </c>
      <c r="FR36">
        <v>100.746</v>
      </c>
    </row>
    <row r="37" spans="1:174" x14ac:dyDescent="0.25">
      <c r="A37">
        <v>21</v>
      </c>
      <c r="B37">
        <v>1603918924.5999999</v>
      </c>
      <c r="C37">
        <v>3858.5</v>
      </c>
      <c r="D37" t="s">
        <v>390</v>
      </c>
      <c r="E37" t="s">
        <v>391</v>
      </c>
      <c r="F37" t="s">
        <v>392</v>
      </c>
      <c r="G37" t="s">
        <v>364</v>
      </c>
      <c r="H37">
        <v>1603918916.5999999</v>
      </c>
      <c r="I37">
        <f t="shared" si="0"/>
        <v>8.2896262983501359E-3</v>
      </c>
      <c r="J37">
        <f t="shared" si="1"/>
        <v>19.353997063743606</v>
      </c>
      <c r="K37">
        <f t="shared" si="2"/>
        <v>373.05712903225799</v>
      </c>
      <c r="L37">
        <f t="shared" si="3"/>
        <v>238.10427081452974</v>
      </c>
      <c r="M37">
        <f t="shared" si="4"/>
        <v>24.241029578071732</v>
      </c>
      <c r="N37">
        <f t="shared" si="5"/>
        <v>37.980372499180071</v>
      </c>
      <c r="O37">
        <f t="shared" si="6"/>
        <v>0.27074980190152598</v>
      </c>
      <c r="P37">
        <f t="shared" si="7"/>
        <v>2.9592170014773949</v>
      </c>
      <c r="Q37">
        <f t="shared" si="8"/>
        <v>0.25770203041594297</v>
      </c>
      <c r="R37">
        <f t="shared" si="9"/>
        <v>0.1621836481209227</v>
      </c>
      <c r="S37">
        <f t="shared" si="10"/>
        <v>214.76505756658915</v>
      </c>
      <c r="T37">
        <f t="shared" si="11"/>
        <v>35.755554159736164</v>
      </c>
      <c r="U37">
        <f t="shared" si="12"/>
        <v>35.374735483871</v>
      </c>
      <c r="V37">
        <f t="shared" si="13"/>
        <v>5.766646489843879</v>
      </c>
      <c r="W37">
        <f t="shared" si="14"/>
        <v>42.511249379096469</v>
      </c>
      <c r="X37">
        <f t="shared" si="15"/>
        <v>2.6267210435865098</v>
      </c>
      <c r="Y37">
        <f t="shared" si="16"/>
        <v>6.1788846057253606</v>
      </c>
      <c r="Z37">
        <f t="shared" si="17"/>
        <v>3.1399254462573691</v>
      </c>
      <c r="AA37">
        <f t="shared" si="18"/>
        <v>-365.57251975724097</v>
      </c>
      <c r="AB37">
        <f t="shared" si="19"/>
        <v>200.36805020550361</v>
      </c>
      <c r="AC37">
        <f t="shared" si="20"/>
        <v>15.968035500749419</v>
      </c>
      <c r="AD37">
        <f t="shared" si="21"/>
        <v>65.528623515601197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52104.133085601563</v>
      </c>
      <c r="AJ37" t="s">
        <v>290</v>
      </c>
      <c r="AK37">
        <v>15552.9</v>
      </c>
      <c r="AL37">
        <v>715.47692307692296</v>
      </c>
      <c r="AM37">
        <v>3262.08</v>
      </c>
      <c r="AN37">
        <f t="shared" si="25"/>
        <v>2546.603076923077</v>
      </c>
      <c r="AO37">
        <f t="shared" si="26"/>
        <v>0.78066849277855754</v>
      </c>
      <c r="AP37">
        <v>-0.57774747981622299</v>
      </c>
      <c r="AQ37" t="s">
        <v>393</v>
      </c>
      <c r="AR37">
        <v>15430.2</v>
      </c>
      <c r="AS37">
        <v>1279.7116000000001</v>
      </c>
      <c r="AT37">
        <v>2040.29</v>
      </c>
      <c r="AU37">
        <f t="shared" si="27"/>
        <v>0.37277955584745304</v>
      </c>
      <c r="AV37">
        <v>0.5</v>
      </c>
      <c r="AW37">
        <f t="shared" si="28"/>
        <v>1095.8706780469013</v>
      </c>
      <c r="AX37">
        <f t="shared" si="29"/>
        <v>19.353997063743606</v>
      </c>
      <c r="AY37">
        <f t="shared" si="30"/>
        <v>204.25909231428554</v>
      </c>
      <c r="AZ37">
        <f t="shared" si="31"/>
        <v>0.60467874664876065</v>
      </c>
      <c r="BA37">
        <f t="shared" si="32"/>
        <v>1.8188044395058434E-2</v>
      </c>
      <c r="BB37">
        <f t="shared" si="33"/>
        <v>0.59883153865381877</v>
      </c>
      <c r="BC37" t="s">
        <v>394</v>
      </c>
      <c r="BD37">
        <v>806.57</v>
      </c>
      <c r="BE37">
        <f t="shared" si="34"/>
        <v>1233.7199999999998</v>
      </c>
      <c r="BF37">
        <f t="shared" si="35"/>
        <v>0.61649191064423048</v>
      </c>
      <c r="BG37">
        <f t="shared" si="36"/>
        <v>0.49757076941246425</v>
      </c>
      <c r="BH37">
        <f t="shared" si="37"/>
        <v>0.57410242489941965</v>
      </c>
      <c r="BI37">
        <f t="shared" si="38"/>
        <v>0.47977245102374683</v>
      </c>
      <c r="BJ37">
        <f t="shared" si="39"/>
        <v>0.3885593288115205</v>
      </c>
      <c r="BK37">
        <f t="shared" si="40"/>
        <v>0.61144067118847945</v>
      </c>
      <c r="BL37">
        <f t="shared" si="41"/>
        <v>1299.98322580645</v>
      </c>
      <c r="BM37">
        <f t="shared" si="42"/>
        <v>1095.8706780469013</v>
      </c>
      <c r="BN37">
        <f t="shared" si="43"/>
        <v>0.8429883219201334</v>
      </c>
      <c r="BO37">
        <f t="shared" si="44"/>
        <v>0.1959766438402667</v>
      </c>
      <c r="BP37">
        <v>6</v>
      </c>
      <c r="BQ37">
        <v>0.5</v>
      </c>
      <c r="BR37" t="s">
        <v>293</v>
      </c>
      <c r="BS37">
        <v>2</v>
      </c>
      <c r="BT37">
        <v>1603918916.5999999</v>
      </c>
      <c r="BU37">
        <v>373.05712903225799</v>
      </c>
      <c r="BV37">
        <v>399.99174193548401</v>
      </c>
      <c r="BW37">
        <v>25.800616129032299</v>
      </c>
      <c r="BX37">
        <v>16.110145161290301</v>
      </c>
      <c r="BY37">
        <v>372.75567741935498</v>
      </c>
      <c r="BZ37">
        <v>25.6755967741936</v>
      </c>
      <c r="CA37">
        <v>500.02206451612898</v>
      </c>
      <c r="CB37">
        <v>101.708451612903</v>
      </c>
      <c r="CC37">
        <v>0.100010264516129</v>
      </c>
      <c r="CD37">
        <v>36.630667741935497</v>
      </c>
      <c r="CE37">
        <v>35.374735483871</v>
      </c>
      <c r="CF37">
        <v>999.9</v>
      </c>
      <c r="CG37">
        <v>0</v>
      </c>
      <c r="CH37">
        <v>0</v>
      </c>
      <c r="CI37">
        <v>9999.2709677419407</v>
      </c>
      <c r="CJ37">
        <v>0</v>
      </c>
      <c r="CK37">
        <v>417.63887096774198</v>
      </c>
      <c r="CL37">
        <v>1299.98322580645</v>
      </c>
      <c r="CM37">
        <v>0.90000319354838698</v>
      </c>
      <c r="CN37">
        <v>9.9996612903225798E-2</v>
      </c>
      <c r="CO37">
        <v>0</v>
      </c>
      <c r="CP37">
        <v>1281.71129032258</v>
      </c>
      <c r="CQ37">
        <v>4.99979</v>
      </c>
      <c r="CR37">
        <v>16544.5516129032</v>
      </c>
      <c r="CS37">
        <v>11051.158064516099</v>
      </c>
      <c r="CT37">
        <v>46</v>
      </c>
      <c r="CU37">
        <v>48.25</v>
      </c>
      <c r="CV37">
        <v>46.878999999999998</v>
      </c>
      <c r="CW37">
        <v>47.878999999999998</v>
      </c>
      <c r="CX37">
        <v>48.061999999999998</v>
      </c>
      <c r="CY37">
        <v>1165.49096774194</v>
      </c>
      <c r="CZ37">
        <v>129.49225806451599</v>
      </c>
      <c r="DA37">
        <v>0</v>
      </c>
      <c r="DB37">
        <v>138.60000014305101</v>
      </c>
      <c r="DC37">
        <v>0</v>
      </c>
      <c r="DD37">
        <v>1279.7116000000001</v>
      </c>
      <c r="DE37">
        <v>-156.55076898968599</v>
      </c>
      <c r="DF37">
        <v>-2380.2615352059202</v>
      </c>
      <c r="DG37">
        <v>16515.923999999999</v>
      </c>
      <c r="DH37">
        <v>15</v>
      </c>
      <c r="DI37">
        <v>1603918241</v>
      </c>
      <c r="DJ37" t="s">
        <v>377</v>
      </c>
      <c r="DK37">
        <v>1603918236</v>
      </c>
      <c r="DL37">
        <v>1603918241</v>
      </c>
      <c r="DM37">
        <v>2</v>
      </c>
      <c r="DN37">
        <v>-0.104</v>
      </c>
      <c r="DO37">
        <v>-8.5000000000000006E-2</v>
      </c>
      <c r="DP37">
        <v>0.307</v>
      </c>
      <c r="DQ37">
        <v>-3.7999999999999999E-2</v>
      </c>
      <c r="DR37">
        <v>400</v>
      </c>
      <c r="DS37">
        <v>18</v>
      </c>
      <c r="DT37">
        <v>0.64</v>
      </c>
      <c r="DU37">
        <v>0.28000000000000003</v>
      </c>
      <c r="DV37">
        <v>19.366914118660201</v>
      </c>
      <c r="DW37">
        <v>-0.54895188942606898</v>
      </c>
      <c r="DX37">
        <v>4.5992840612656301E-2</v>
      </c>
      <c r="DY37">
        <v>0</v>
      </c>
      <c r="DZ37">
        <v>-26.941074193548399</v>
      </c>
      <c r="EA37">
        <v>0.53133387096783402</v>
      </c>
      <c r="EB37">
        <v>4.7140818335937702E-2</v>
      </c>
      <c r="EC37">
        <v>0</v>
      </c>
      <c r="ED37">
        <v>9.6875819354838697</v>
      </c>
      <c r="EE37">
        <v>0.33059903225805998</v>
      </c>
      <c r="EF37">
        <v>2.5305655802779301E-2</v>
      </c>
      <c r="EG37">
        <v>0</v>
      </c>
      <c r="EH37">
        <v>0</v>
      </c>
      <c r="EI37">
        <v>3</v>
      </c>
      <c r="EJ37" t="s">
        <v>300</v>
      </c>
      <c r="EK37">
        <v>100</v>
      </c>
      <c r="EL37">
        <v>100</v>
      </c>
      <c r="EM37">
        <v>0.30099999999999999</v>
      </c>
      <c r="EN37">
        <v>0.1249</v>
      </c>
      <c r="EO37">
        <v>0.15389623218110299</v>
      </c>
      <c r="EP37">
        <v>6.0823150184057602E-4</v>
      </c>
      <c r="EQ37">
        <v>-6.1572112211999805E-7</v>
      </c>
      <c r="ER37">
        <v>1.2304956265122001E-10</v>
      </c>
      <c r="ES37">
        <v>-0.162962201321459</v>
      </c>
      <c r="ET37">
        <v>-5.6976549660881903E-3</v>
      </c>
      <c r="EU37">
        <v>7.2294696533427402E-4</v>
      </c>
      <c r="EV37">
        <v>-2.5009322186793402E-6</v>
      </c>
      <c r="EW37">
        <v>4</v>
      </c>
      <c r="EX37">
        <v>2168</v>
      </c>
      <c r="EY37">
        <v>1</v>
      </c>
      <c r="EZ37">
        <v>28</v>
      </c>
      <c r="FA37">
        <v>11.5</v>
      </c>
      <c r="FB37">
        <v>11.4</v>
      </c>
      <c r="FC37">
        <v>2</v>
      </c>
      <c r="FD37">
        <v>510.25900000000001</v>
      </c>
      <c r="FE37">
        <v>113.60299999999999</v>
      </c>
      <c r="FF37">
        <v>35.915599999999998</v>
      </c>
      <c r="FG37">
        <v>34.203099999999999</v>
      </c>
      <c r="FH37">
        <v>29.999700000000001</v>
      </c>
      <c r="FI37">
        <v>34.023699999999998</v>
      </c>
      <c r="FJ37">
        <v>33.968200000000003</v>
      </c>
      <c r="FK37">
        <v>20.0655</v>
      </c>
      <c r="FL37">
        <v>0</v>
      </c>
      <c r="FM37">
        <v>100</v>
      </c>
      <c r="FN37">
        <v>-999.9</v>
      </c>
      <c r="FO37">
        <v>400</v>
      </c>
      <c r="FP37">
        <v>24.201699999999999</v>
      </c>
      <c r="FQ37">
        <v>100.67</v>
      </c>
      <c r="FR37">
        <v>100.776</v>
      </c>
    </row>
    <row r="38" spans="1:174" x14ac:dyDescent="0.25">
      <c r="A38">
        <v>22</v>
      </c>
      <c r="B38">
        <v>1603919002.0999999</v>
      </c>
      <c r="C38">
        <v>3936</v>
      </c>
      <c r="D38" t="s">
        <v>395</v>
      </c>
      <c r="E38" t="s">
        <v>396</v>
      </c>
      <c r="F38" t="s">
        <v>392</v>
      </c>
      <c r="G38" t="s">
        <v>364</v>
      </c>
      <c r="H38">
        <v>1603918994.3499999</v>
      </c>
      <c r="I38">
        <f t="shared" si="0"/>
        <v>9.387800340213092E-3</v>
      </c>
      <c r="J38">
        <f t="shared" si="1"/>
        <v>21.855642920585332</v>
      </c>
      <c r="K38">
        <f t="shared" si="2"/>
        <v>369.60596666666697</v>
      </c>
      <c r="L38">
        <f t="shared" si="3"/>
        <v>251.10872556078007</v>
      </c>
      <c r="M38">
        <f t="shared" si="4"/>
        <v>25.565665089309867</v>
      </c>
      <c r="N38">
        <f t="shared" si="5"/>
        <v>37.630004045890793</v>
      </c>
      <c r="O38">
        <f t="shared" si="6"/>
        <v>0.3533570121677051</v>
      </c>
      <c r="P38">
        <f t="shared" si="7"/>
        <v>2.959537718606895</v>
      </c>
      <c r="Q38">
        <f t="shared" si="8"/>
        <v>0.33148034639271967</v>
      </c>
      <c r="R38">
        <f t="shared" si="9"/>
        <v>0.20902778401301408</v>
      </c>
      <c r="S38">
        <f t="shared" si="10"/>
        <v>214.77160859203477</v>
      </c>
      <c r="T38">
        <f t="shared" si="11"/>
        <v>35.401717351764454</v>
      </c>
      <c r="U38">
        <f t="shared" si="12"/>
        <v>34.475659999999998</v>
      </c>
      <c r="V38">
        <f t="shared" si="13"/>
        <v>5.4864189995004384</v>
      </c>
      <c r="W38">
        <f t="shared" si="14"/>
        <v>44.184537867850779</v>
      </c>
      <c r="X38">
        <f t="shared" si="15"/>
        <v>2.7192380486289411</v>
      </c>
      <c r="Y38">
        <f t="shared" si="16"/>
        <v>6.154275182784005</v>
      </c>
      <c r="Z38">
        <f t="shared" si="17"/>
        <v>2.7671809508714973</v>
      </c>
      <c r="AA38">
        <f t="shared" si="18"/>
        <v>-414.00199500339738</v>
      </c>
      <c r="AB38">
        <f t="shared" si="19"/>
        <v>332.20969112195479</v>
      </c>
      <c r="AC38">
        <f t="shared" si="20"/>
        <v>26.347575599280212</v>
      </c>
      <c r="AD38">
        <f t="shared" si="21"/>
        <v>159.32688030987239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52125.551548816024</v>
      </c>
      <c r="AJ38" t="s">
        <v>290</v>
      </c>
      <c r="AK38">
        <v>15552.9</v>
      </c>
      <c r="AL38">
        <v>715.47692307692296</v>
      </c>
      <c r="AM38">
        <v>3262.08</v>
      </c>
      <c r="AN38">
        <f t="shared" si="25"/>
        <v>2546.603076923077</v>
      </c>
      <c r="AO38">
        <f t="shared" si="26"/>
        <v>0.78066849277855754</v>
      </c>
      <c r="AP38">
        <v>-0.57774747981622299</v>
      </c>
      <c r="AQ38" t="s">
        <v>397</v>
      </c>
      <c r="AR38">
        <v>15434.4</v>
      </c>
      <c r="AS38">
        <v>1414.9108000000001</v>
      </c>
      <c r="AT38">
        <v>2298.9299999999998</v>
      </c>
      <c r="AU38">
        <f t="shared" si="27"/>
        <v>0.3845350663134588</v>
      </c>
      <c r="AV38">
        <v>0.5</v>
      </c>
      <c r="AW38">
        <f t="shared" si="28"/>
        <v>1095.9004206276168</v>
      </c>
      <c r="AX38">
        <f t="shared" si="29"/>
        <v>21.855642920585332</v>
      </c>
      <c r="AY38">
        <f t="shared" si="30"/>
        <v>210.70607045949399</v>
      </c>
      <c r="AZ38">
        <f t="shared" si="31"/>
        <v>0.65096805905355959</v>
      </c>
      <c r="BA38">
        <f t="shared" si="32"/>
        <v>2.0470281768442122E-2</v>
      </c>
      <c r="BB38">
        <f t="shared" si="33"/>
        <v>0.4189557750779711</v>
      </c>
      <c r="BC38" t="s">
        <v>398</v>
      </c>
      <c r="BD38">
        <v>802.4</v>
      </c>
      <c r="BE38">
        <f t="shared" si="34"/>
        <v>1496.5299999999997</v>
      </c>
      <c r="BF38">
        <f t="shared" si="35"/>
        <v>0.59071264859374684</v>
      </c>
      <c r="BG38">
        <f t="shared" si="36"/>
        <v>0.39157532687178825</v>
      </c>
      <c r="BH38">
        <f t="shared" si="37"/>
        <v>0.55828569402119699</v>
      </c>
      <c r="BI38">
        <f t="shared" si="38"/>
        <v>0.37820970559877054</v>
      </c>
      <c r="BJ38">
        <f t="shared" si="39"/>
        <v>0.33499484860220335</v>
      </c>
      <c r="BK38">
        <f t="shared" si="40"/>
        <v>0.66500515139779659</v>
      </c>
      <c r="BL38">
        <f t="shared" si="41"/>
        <v>1300.018</v>
      </c>
      <c r="BM38">
        <f t="shared" si="42"/>
        <v>1095.9004206276168</v>
      </c>
      <c r="BN38">
        <f t="shared" si="43"/>
        <v>0.84298865140914725</v>
      </c>
      <c r="BO38">
        <f t="shared" si="44"/>
        <v>0.19597730281829451</v>
      </c>
      <c r="BP38">
        <v>6</v>
      </c>
      <c r="BQ38">
        <v>0.5</v>
      </c>
      <c r="BR38" t="s">
        <v>293</v>
      </c>
      <c r="BS38">
        <v>2</v>
      </c>
      <c r="BT38">
        <v>1603918994.3499999</v>
      </c>
      <c r="BU38">
        <v>369.60596666666697</v>
      </c>
      <c r="BV38">
        <v>399.99549999999999</v>
      </c>
      <c r="BW38">
        <v>26.708649999999999</v>
      </c>
      <c r="BX38">
        <v>15.744526666666699</v>
      </c>
      <c r="BY38">
        <v>369.305133333333</v>
      </c>
      <c r="BZ38">
        <v>26.559816666666698</v>
      </c>
      <c r="CA38">
        <v>500.016166666667</v>
      </c>
      <c r="CB38">
        <v>101.711133333333</v>
      </c>
      <c r="CC38">
        <v>0.10000458</v>
      </c>
      <c r="CD38">
        <v>36.557766666666701</v>
      </c>
      <c r="CE38">
        <v>34.475659999999998</v>
      </c>
      <c r="CF38">
        <v>999.9</v>
      </c>
      <c r="CG38">
        <v>0</v>
      </c>
      <c r="CH38">
        <v>0</v>
      </c>
      <c r="CI38">
        <v>10000.825999999999</v>
      </c>
      <c r="CJ38">
        <v>0</v>
      </c>
      <c r="CK38">
        <v>420.22436666666698</v>
      </c>
      <c r="CL38">
        <v>1300.018</v>
      </c>
      <c r="CM38">
        <v>0.89999246666666699</v>
      </c>
      <c r="CN38">
        <v>0.100007523333333</v>
      </c>
      <c r="CO38">
        <v>0</v>
      </c>
      <c r="CP38">
        <v>1415.92333333333</v>
      </c>
      <c r="CQ38">
        <v>4.99979</v>
      </c>
      <c r="CR38">
        <v>18206.57</v>
      </c>
      <c r="CS38">
        <v>11051.416666666701</v>
      </c>
      <c r="CT38">
        <v>45.953800000000001</v>
      </c>
      <c r="CU38">
        <v>48.25</v>
      </c>
      <c r="CV38">
        <v>46.811999999999998</v>
      </c>
      <c r="CW38">
        <v>47.870800000000003</v>
      </c>
      <c r="CX38">
        <v>48</v>
      </c>
      <c r="CY38">
        <v>1165.508</v>
      </c>
      <c r="CZ38">
        <v>129.51</v>
      </c>
      <c r="DA38">
        <v>0</v>
      </c>
      <c r="DB38">
        <v>76.399999856948895</v>
      </c>
      <c r="DC38">
        <v>0</v>
      </c>
      <c r="DD38">
        <v>1414.9108000000001</v>
      </c>
      <c r="DE38">
        <v>-162.713077182018</v>
      </c>
      <c r="DF38">
        <v>-2027.7461570462499</v>
      </c>
      <c r="DG38">
        <v>18194.14</v>
      </c>
      <c r="DH38">
        <v>15</v>
      </c>
      <c r="DI38">
        <v>1603918241</v>
      </c>
      <c r="DJ38" t="s">
        <v>377</v>
      </c>
      <c r="DK38">
        <v>1603918236</v>
      </c>
      <c r="DL38">
        <v>1603918241</v>
      </c>
      <c r="DM38">
        <v>2</v>
      </c>
      <c r="DN38">
        <v>-0.104</v>
      </c>
      <c r="DO38">
        <v>-8.5000000000000006E-2</v>
      </c>
      <c r="DP38">
        <v>0.307</v>
      </c>
      <c r="DQ38">
        <v>-3.7999999999999999E-2</v>
      </c>
      <c r="DR38">
        <v>400</v>
      </c>
      <c r="DS38">
        <v>18</v>
      </c>
      <c r="DT38">
        <v>0.64</v>
      </c>
      <c r="DU38">
        <v>0.28000000000000003</v>
      </c>
      <c r="DV38">
        <v>21.852069696570801</v>
      </c>
      <c r="DW38">
        <v>0.443515891399829</v>
      </c>
      <c r="DX38">
        <v>3.47440463688952E-2</v>
      </c>
      <c r="DY38">
        <v>1</v>
      </c>
      <c r="DZ38">
        <v>-30.384577419354802</v>
      </c>
      <c r="EA38">
        <v>-0.95273709677417995</v>
      </c>
      <c r="EB38">
        <v>7.3244392980061496E-2</v>
      </c>
      <c r="EC38">
        <v>0</v>
      </c>
      <c r="ED38">
        <v>10.958225806451599</v>
      </c>
      <c r="EE38">
        <v>1.16678709677419</v>
      </c>
      <c r="EF38">
        <v>8.8028877108564996E-2</v>
      </c>
      <c r="EG38">
        <v>0</v>
      </c>
      <c r="EH38">
        <v>1</v>
      </c>
      <c r="EI38">
        <v>3</v>
      </c>
      <c r="EJ38" t="s">
        <v>295</v>
      </c>
      <c r="EK38">
        <v>100</v>
      </c>
      <c r="EL38">
        <v>100</v>
      </c>
      <c r="EM38">
        <v>0.30099999999999999</v>
      </c>
      <c r="EN38">
        <v>0.15110000000000001</v>
      </c>
      <c r="EO38">
        <v>0.15389623218110299</v>
      </c>
      <c r="EP38">
        <v>6.0823150184057602E-4</v>
      </c>
      <c r="EQ38">
        <v>-6.1572112211999805E-7</v>
      </c>
      <c r="ER38">
        <v>1.2304956265122001E-10</v>
      </c>
      <c r="ES38">
        <v>-0.162962201321459</v>
      </c>
      <c r="ET38">
        <v>-5.6976549660881903E-3</v>
      </c>
      <c r="EU38">
        <v>7.2294696533427402E-4</v>
      </c>
      <c r="EV38">
        <v>-2.5009322186793402E-6</v>
      </c>
      <c r="EW38">
        <v>4</v>
      </c>
      <c r="EX38">
        <v>2168</v>
      </c>
      <c r="EY38">
        <v>1</v>
      </c>
      <c r="EZ38">
        <v>28</v>
      </c>
      <c r="FA38">
        <v>12.8</v>
      </c>
      <c r="FB38">
        <v>12.7</v>
      </c>
      <c r="FC38">
        <v>2</v>
      </c>
      <c r="FD38">
        <v>499.87700000000001</v>
      </c>
      <c r="FE38">
        <v>116.73699999999999</v>
      </c>
      <c r="FF38">
        <v>35.886099999999999</v>
      </c>
      <c r="FG38">
        <v>34.174999999999997</v>
      </c>
      <c r="FH38">
        <v>30.0002</v>
      </c>
      <c r="FI38">
        <v>33.992800000000003</v>
      </c>
      <c r="FJ38">
        <v>33.942399999999999</v>
      </c>
      <c r="FK38">
        <v>20.058800000000002</v>
      </c>
      <c r="FL38">
        <v>0</v>
      </c>
      <c r="FM38">
        <v>100</v>
      </c>
      <c r="FN38">
        <v>-999.9</v>
      </c>
      <c r="FO38">
        <v>400</v>
      </c>
      <c r="FP38">
        <v>25.394100000000002</v>
      </c>
      <c r="FQ38">
        <v>100.669</v>
      </c>
      <c r="FR38">
        <v>100.78700000000001</v>
      </c>
    </row>
    <row r="39" spans="1:174" x14ac:dyDescent="0.25">
      <c r="A39">
        <v>23</v>
      </c>
      <c r="B39">
        <v>1603919237.5999999</v>
      </c>
      <c r="C39">
        <v>4171.5</v>
      </c>
      <c r="D39" t="s">
        <v>399</v>
      </c>
      <c r="E39" t="s">
        <v>400</v>
      </c>
      <c r="F39" t="s">
        <v>401</v>
      </c>
      <c r="G39" t="s">
        <v>325</v>
      </c>
      <c r="H39">
        <v>1603919229.8499999</v>
      </c>
      <c r="I39">
        <f t="shared" si="0"/>
        <v>7.7126379138933087E-3</v>
      </c>
      <c r="J39">
        <f t="shared" si="1"/>
        <v>14.129205642813513</v>
      </c>
      <c r="K39">
        <f t="shared" si="2"/>
        <v>379.53923333333302</v>
      </c>
      <c r="L39">
        <f t="shared" si="3"/>
        <v>271.33039727314605</v>
      </c>
      <c r="M39">
        <f t="shared" si="4"/>
        <v>27.620028581034617</v>
      </c>
      <c r="N39">
        <f t="shared" si="5"/>
        <v>38.635127422666137</v>
      </c>
      <c r="O39">
        <f t="shared" si="6"/>
        <v>0.25612767356575616</v>
      </c>
      <c r="P39">
        <f t="shared" si="7"/>
        <v>2.959262679846689</v>
      </c>
      <c r="Q39">
        <f t="shared" si="8"/>
        <v>0.24441858745768028</v>
      </c>
      <c r="R39">
        <f t="shared" si="9"/>
        <v>0.15376901872012791</v>
      </c>
      <c r="S39">
        <f t="shared" si="10"/>
        <v>214.76253823472828</v>
      </c>
      <c r="T39">
        <f t="shared" si="11"/>
        <v>35.382918512967777</v>
      </c>
      <c r="U39">
        <f t="shared" si="12"/>
        <v>34.534709999999997</v>
      </c>
      <c r="V39">
        <f t="shared" si="13"/>
        <v>5.5044536357434835</v>
      </c>
      <c r="W39">
        <f t="shared" si="14"/>
        <v>40.253474741692465</v>
      </c>
      <c r="X39">
        <f t="shared" si="15"/>
        <v>2.4172998419369511</v>
      </c>
      <c r="Y39">
        <f t="shared" si="16"/>
        <v>6.0051954705744626</v>
      </c>
      <c r="Z39">
        <f t="shared" si="17"/>
        <v>3.0871537938065323</v>
      </c>
      <c r="AA39">
        <f t="shared" si="18"/>
        <v>-340.12733200269491</v>
      </c>
      <c r="AB39">
        <f t="shared" si="19"/>
        <v>251.42563629618201</v>
      </c>
      <c r="AC39">
        <f t="shared" si="20"/>
        <v>19.904739997673513</v>
      </c>
      <c r="AD39">
        <f t="shared" si="21"/>
        <v>145.96558252588889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52192.797793307203</v>
      </c>
      <c r="AJ39" t="s">
        <v>290</v>
      </c>
      <c r="AK39">
        <v>15552.9</v>
      </c>
      <c r="AL39">
        <v>715.47692307692296</v>
      </c>
      <c r="AM39">
        <v>3262.08</v>
      </c>
      <c r="AN39">
        <f t="shared" si="25"/>
        <v>2546.603076923077</v>
      </c>
      <c r="AO39">
        <f t="shared" si="26"/>
        <v>0.78066849277855754</v>
      </c>
      <c r="AP39">
        <v>-0.57774747981622299</v>
      </c>
      <c r="AQ39" t="s">
        <v>402</v>
      </c>
      <c r="AR39">
        <v>15418</v>
      </c>
      <c r="AS39">
        <v>1677.9280000000001</v>
      </c>
      <c r="AT39">
        <v>2139.31</v>
      </c>
      <c r="AU39">
        <f t="shared" si="27"/>
        <v>0.21566860342820804</v>
      </c>
      <c r="AV39">
        <v>0.5</v>
      </c>
      <c r="AW39">
        <f t="shared" si="28"/>
        <v>1095.8560786352643</v>
      </c>
      <c r="AX39">
        <f t="shared" si="29"/>
        <v>14.129205642813513</v>
      </c>
      <c r="AY39">
        <f t="shared" si="30"/>
        <v>118.17087501879</v>
      </c>
      <c r="AZ39">
        <f t="shared" si="31"/>
        <v>0.61569384521177384</v>
      </c>
      <c r="BA39">
        <f t="shared" si="32"/>
        <v>1.342051516559108E-2</v>
      </c>
      <c r="BB39">
        <f t="shared" si="33"/>
        <v>0.52482809877951297</v>
      </c>
      <c r="BC39" t="s">
        <v>403</v>
      </c>
      <c r="BD39">
        <v>822.15</v>
      </c>
      <c r="BE39">
        <f t="shared" si="34"/>
        <v>1317.1599999999999</v>
      </c>
      <c r="BF39">
        <f t="shared" si="35"/>
        <v>0.3502854626620911</v>
      </c>
      <c r="BG39">
        <f t="shared" si="36"/>
        <v>0.46016484079461301</v>
      </c>
      <c r="BH39">
        <f t="shared" si="37"/>
        <v>0.32404219811851309</v>
      </c>
      <c r="BI39">
        <f t="shared" si="38"/>
        <v>0.44088928116610238</v>
      </c>
      <c r="BJ39">
        <f t="shared" si="39"/>
        <v>0.17163262853211708</v>
      </c>
      <c r="BK39">
        <f t="shared" si="40"/>
        <v>0.82836737146788297</v>
      </c>
      <c r="BL39">
        <f t="shared" si="41"/>
        <v>1299.9656666666699</v>
      </c>
      <c r="BM39">
        <f t="shared" si="42"/>
        <v>1095.8560786352643</v>
      </c>
      <c r="BN39">
        <f t="shared" si="43"/>
        <v>0.84298847787666831</v>
      </c>
      <c r="BO39">
        <f t="shared" si="44"/>
        <v>0.19597695575333671</v>
      </c>
      <c r="BP39">
        <v>6</v>
      </c>
      <c r="BQ39">
        <v>0.5</v>
      </c>
      <c r="BR39" t="s">
        <v>293</v>
      </c>
      <c r="BS39">
        <v>2</v>
      </c>
      <c r="BT39">
        <v>1603919229.8499999</v>
      </c>
      <c r="BU39">
        <v>379.53923333333302</v>
      </c>
      <c r="BV39">
        <v>400.00616666666701</v>
      </c>
      <c r="BW39">
        <v>23.746786666666701</v>
      </c>
      <c r="BX39">
        <v>14.71176</v>
      </c>
      <c r="BY39">
        <v>379.236533333333</v>
      </c>
      <c r="BZ39">
        <v>23.6726666666667</v>
      </c>
      <c r="CA39">
        <v>500.019833333333</v>
      </c>
      <c r="CB39">
        <v>101.6948</v>
      </c>
      <c r="CC39">
        <v>0.10001863666666699</v>
      </c>
      <c r="CD39">
        <v>36.110653333333303</v>
      </c>
      <c r="CE39">
        <v>34.534709999999997</v>
      </c>
      <c r="CF39">
        <v>999.9</v>
      </c>
      <c r="CG39">
        <v>0</v>
      </c>
      <c r="CH39">
        <v>0</v>
      </c>
      <c r="CI39">
        <v>10000.8723333333</v>
      </c>
      <c r="CJ39">
        <v>0</v>
      </c>
      <c r="CK39">
        <v>523.39689999999996</v>
      </c>
      <c r="CL39">
        <v>1299.9656666666699</v>
      </c>
      <c r="CM39">
        <v>0.8999994</v>
      </c>
      <c r="CN39">
        <v>0.10000070666666699</v>
      </c>
      <c r="CO39">
        <v>0</v>
      </c>
      <c r="CP39">
        <v>1682.29866666667</v>
      </c>
      <c r="CQ39">
        <v>4.99979</v>
      </c>
      <c r="CR39">
        <v>21950.256666666701</v>
      </c>
      <c r="CS39">
        <v>11050.993333333299</v>
      </c>
      <c r="CT39">
        <v>46.201700000000002</v>
      </c>
      <c r="CU39">
        <v>48.472700000000003</v>
      </c>
      <c r="CV39">
        <v>47.155999999999999</v>
      </c>
      <c r="CW39">
        <v>48.097700000000003</v>
      </c>
      <c r="CX39">
        <v>48.2059</v>
      </c>
      <c r="CY39">
        <v>1165.4690000000001</v>
      </c>
      <c r="CZ39">
        <v>129.49733333333299</v>
      </c>
      <c r="DA39">
        <v>0</v>
      </c>
      <c r="DB39">
        <v>190.299999952316</v>
      </c>
      <c r="DC39">
        <v>0</v>
      </c>
      <c r="DD39">
        <v>1677.9280000000001</v>
      </c>
      <c r="DE39">
        <v>-377.97615444621903</v>
      </c>
      <c r="DF39">
        <v>-4805.30000748358</v>
      </c>
      <c r="DG39">
        <v>21895.164000000001</v>
      </c>
      <c r="DH39">
        <v>15</v>
      </c>
      <c r="DI39">
        <v>1603918241</v>
      </c>
      <c r="DJ39" t="s">
        <v>377</v>
      </c>
      <c r="DK39">
        <v>1603918236</v>
      </c>
      <c r="DL39">
        <v>1603918241</v>
      </c>
      <c r="DM39">
        <v>2</v>
      </c>
      <c r="DN39">
        <v>-0.104</v>
      </c>
      <c r="DO39">
        <v>-8.5000000000000006E-2</v>
      </c>
      <c r="DP39">
        <v>0.307</v>
      </c>
      <c r="DQ39">
        <v>-3.7999999999999999E-2</v>
      </c>
      <c r="DR39">
        <v>400</v>
      </c>
      <c r="DS39">
        <v>18</v>
      </c>
      <c r="DT39">
        <v>0.64</v>
      </c>
      <c r="DU39">
        <v>0.28000000000000003</v>
      </c>
      <c r="DV39">
        <v>14.1218791599641</v>
      </c>
      <c r="DW39">
        <v>0.49360716457746501</v>
      </c>
      <c r="DX39">
        <v>5.7115896672533598E-2</v>
      </c>
      <c r="DY39">
        <v>1</v>
      </c>
      <c r="DZ39">
        <v>-20.4554677419355</v>
      </c>
      <c r="EA39">
        <v>-0.85095483870965904</v>
      </c>
      <c r="EB39">
        <v>8.4117576649310993E-2</v>
      </c>
      <c r="EC39">
        <v>0</v>
      </c>
      <c r="ED39">
        <v>9.0251903225806505</v>
      </c>
      <c r="EE39">
        <v>0.76225354838706305</v>
      </c>
      <c r="EF39">
        <v>5.7359212241175302E-2</v>
      </c>
      <c r="EG39">
        <v>0</v>
      </c>
      <c r="EH39">
        <v>1</v>
      </c>
      <c r="EI39">
        <v>3</v>
      </c>
      <c r="EJ39" t="s">
        <v>295</v>
      </c>
      <c r="EK39">
        <v>100</v>
      </c>
      <c r="EL39">
        <v>100</v>
      </c>
      <c r="EM39">
        <v>0.30199999999999999</v>
      </c>
      <c r="EN39">
        <v>7.5300000000000006E-2</v>
      </c>
      <c r="EO39">
        <v>0.15389623218110299</v>
      </c>
      <c r="EP39">
        <v>6.0823150184057602E-4</v>
      </c>
      <c r="EQ39">
        <v>-6.1572112211999805E-7</v>
      </c>
      <c r="ER39">
        <v>1.2304956265122001E-10</v>
      </c>
      <c r="ES39">
        <v>-0.162962201321459</v>
      </c>
      <c r="ET39">
        <v>-5.6976549660881903E-3</v>
      </c>
      <c r="EU39">
        <v>7.2294696533427402E-4</v>
      </c>
      <c r="EV39">
        <v>-2.5009322186793402E-6</v>
      </c>
      <c r="EW39">
        <v>4</v>
      </c>
      <c r="EX39">
        <v>2168</v>
      </c>
      <c r="EY39">
        <v>1</v>
      </c>
      <c r="EZ39">
        <v>28</v>
      </c>
      <c r="FA39">
        <v>16.7</v>
      </c>
      <c r="FB39">
        <v>16.600000000000001</v>
      </c>
      <c r="FC39">
        <v>2</v>
      </c>
      <c r="FD39">
        <v>512.87</v>
      </c>
      <c r="FE39">
        <v>114.203</v>
      </c>
      <c r="FF39">
        <v>35.493899999999996</v>
      </c>
      <c r="FG39">
        <v>33.6051</v>
      </c>
      <c r="FH39">
        <v>29.9998</v>
      </c>
      <c r="FI39">
        <v>33.505099999999999</v>
      </c>
      <c r="FJ39">
        <v>33.454500000000003</v>
      </c>
      <c r="FK39">
        <v>20.055700000000002</v>
      </c>
      <c r="FL39">
        <v>0</v>
      </c>
      <c r="FM39">
        <v>100</v>
      </c>
      <c r="FN39">
        <v>-999.9</v>
      </c>
      <c r="FO39">
        <v>400</v>
      </c>
      <c r="FP39">
        <v>15.959899999999999</v>
      </c>
      <c r="FQ39">
        <v>100.788</v>
      </c>
      <c r="FR39">
        <v>100.854</v>
      </c>
    </row>
    <row r="40" spans="1:174" x14ac:dyDescent="0.25">
      <c r="A40">
        <v>24</v>
      </c>
      <c r="B40">
        <v>1603919357.5999999</v>
      </c>
      <c r="C40">
        <v>4291.5</v>
      </c>
      <c r="D40" t="s">
        <v>404</v>
      </c>
      <c r="E40" t="s">
        <v>405</v>
      </c>
      <c r="F40" t="s">
        <v>401</v>
      </c>
      <c r="G40" t="s">
        <v>325</v>
      </c>
      <c r="H40">
        <v>1603919349.5999999</v>
      </c>
      <c r="I40">
        <f t="shared" si="0"/>
        <v>7.3049662772772762E-3</v>
      </c>
      <c r="J40">
        <f t="shared" si="1"/>
        <v>12.637558904480192</v>
      </c>
      <c r="K40">
        <f t="shared" si="2"/>
        <v>381.50706451612899</v>
      </c>
      <c r="L40">
        <f t="shared" si="3"/>
        <v>268.33431175388324</v>
      </c>
      <c r="M40">
        <f t="shared" si="4"/>
        <v>27.311742424211168</v>
      </c>
      <c r="N40">
        <f t="shared" si="5"/>
        <v>38.830750383642048</v>
      </c>
      <c r="O40">
        <f t="shared" si="6"/>
        <v>0.21969708843468197</v>
      </c>
      <c r="P40">
        <f t="shared" si="7"/>
        <v>2.9589139383166776</v>
      </c>
      <c r="Q40">
        <f t="shared" si="8"/>
        <v>0.21102039411256093</v>
      </c>
      <c r="R40">
        <f t="shared" si="9"/>
        <v>0.132638759840291</v>
      </c>
      <c r="S40">
        <f t="shared" si="10"/>
        <v>214.7640562966603</v>
      </c>
      <c r="T40">
        <f t="shared" si="11"/>
        <v>35.739681862623215</v>
      </c>
      <c r="U40">
        <f t="shared" si="12"/>
        <v>35.181429032258102</v>
      </c>
      <c r="V40">
        <f t="shared" si="13"/>
        <v>5.7053685582459099</v>
      </c>
      <c r="W40">
        <f t="shared" si="14"/>
        <v>38.115818288133312</v>
      </c>
      <c r="X40">
        <f t="shared" si="15"/>
        <v>2.3208509285654495</v>
      </c>
      <c r="Y40">
        <f t="shared" si="16"/>
        <v>6.0889442567418408</v>
      </c>
      <c r="Z40">
        <f t="shared" si="17"/>
        <v>3.3845176296804604</v>
      </c>
      <c r="AA40">
        <f t="shared" si="18"/>
        <v>-322.14901282792789</v>
      </c>
      <c r="AB40">
        <f t="shared" si="19"/>
        <v>188.48534482144925</v>
      </c>
      <c r="AC40">
        <f t="shared" si="20"/>
        <v>14.989001055774235</v>
      </c>
      <c r="AD40">
        <f t="shared" si="21"/>
        <v>96.08938934595588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52140.075584911756</v>
      </c>
      <c r="AJ40" t="s">
        <v>290</v>
      </c>
      <c r="AK40">
        <v>15552.9</v>
      </c>
      <c r="AL40">
        <v>715.47692307692296</v>
      </c>
      <c r="AM40">
        <v>3262.08</v>
      </c>
      <c r="AN40">
        <f t="shared" si="25"/>
        <v>2546.603076923077</v>
      </c>
      <c r="AO40">
        <f t="shared" si="26"/>
        <v>0.78066849277855754</v>
      </c>
      <c r="AP40">
        <v>-0.57774747981622299</v>
      </c>
      <c r="AQ40" t="s">
        <v>406</v>
      </c>
      <c r="AR40">
        <v>15421.6</v>
      </c>
      <c r="AS40">
        <v>1270.3316</v>
      </c>
      <c r="AT40">
        <v>1576.54</v>
      </c>
      <c r="AU40">
        <f t="shared" si="27"/>
        <v>0.19422811980666521</v>
      </c>
      <c r="AV40">
        <v>0.5</v>
      </c>
      <c r="AW40">
        <f t="shared" si="28"/>
        <v>1095.8657609538984</v>
      </c>
      <c r="AX40">
        <f t="shared" si="29"/>
        <v>12.637558904480192</v>
      </c>
      <c r="AY40">
        <f t="shared" si="30"/>
        <v>106.42397315528807</v>
      </c>
      <c r="AZ40">
        <f t="shared" si="31"/>
        <v>0.51196290611085038</v>
      </c>
      <c r="BA40">
        <f t="shared" si="32"/>
        <v>1.2059238325680626E-2</v>
      </c>
      <c r="BB40">
        <f t="shared" si="33"/>
        <v>1.0691387468760705</v>
      </c>
      <c r="BC40" t="s">
        <v>407</v>
      </c>
      <c r="BD40">
        <v>769.41</v>
      </c>
      <c r="BE40">
        <f t="shared" si="34"/>
        <v>807.13</v>
      </c>
      <c r="BF40">
        <f t="shared" si="35"/>
        <v>0.37937928214785721</v>
      </c>
      <c r="BG40">
        <f t="shared" si="36"/>
        <v>0.67619861433723671</v>
      </c>
      <c r="BH40">
        <f t="shared" si="37"/>
        <v>0.35561668849418693</v>
      </c>
      <c r="BI40">
        <f t="shared" si="38"/>
        <v>0.66187778349680904</v>
      </c>
      <c r="BJ40">
        <f t="shared" si="39"/>
        <v>0.22978111658198758</v>
      </c>
      <c r="BK40">
        <f t="shared" si="40"/>
        <v>0.77021888341801237</v>
      </c>
      <c r="BL40">
        <f t="shared" si="41"/>
        <v>1299.9774193548401</v>
      </c>
      <c r="BM40">
        <f t="shared" si="42"/>
        <v>1095.8657609538984</v>
      </c>
      <c r="BN40">
        <f t="shared" si="43"/>
        <v>0.84298830474898612</v>
      </c>
      <c r="BO40">
        <f t="shared" si="44"/>
        <v>0.19597660949797219</v>
      </c>
      <c r="BP40">
        <v>6</v>
      </c>
      <c r="BQ40">
        <v>0.5</v>
      </c>
      <c r="BR40" t="s">
        <v>293</v>
      </c>
      <c r="BS40">
        <v>2</v>
      </c>
      <c r="BT40">
        <v>1603919349.5999999</v>
      </c>
      <c r="BU40">
        <v>381.50706451612899</v>
      </c>
      <c r="BV40">
        <v>400.01583870967698</v>
      </c>
      <c r="BW40">
        <v>22.8020580645161</v>
      </c>
      <c r="BX40">
        <v>14.2362451612903</v>
      </c>
      <c r="BY40">
        <v>381.20396774193603</v>
      </c>
      <c r="BZ40">
        <v>22.749922580645201</v>
      </c>
      <c r="CA40">
        <v>500.01545161290301</v>
      </c>
      <c r="CB40">
        <v>101.682516129032</v>
      </c>
      <c r="CC40">
        <v>0.100003764516129</v>
      </c>
      <c r="CD40">
        <v>36.363</v>
      </c>
      <c r="CE40">
        <v>35.181429032258102</v>
      </c>
      <c r="CF40">
        <v>999.9</v>
      </c>
      <c r="CG40">
        <v>0</v>
      </c>
      <c r="CH40">
        <v>0</v>
      </c>
      <c r="CI40">
        <v>10000.1025806452</v>
      </c>
      <c r="CJ40">
        <v>0</v>
      </c>
      <c r="CK40">
        <v>343.28383870967701</v>
      </c>
      <c r="CL40">
        <v>1299.9774193548401</v>
      </c>
      <c r="CM40">
        <v>0.90000564516129</v>
      </c>
      <c r="CN40">
        <v>9.99943967741935E-2</v>
      </c>
      <c r="CO40">
        <v>0</v>
      </c>
      <c r="CP40">
        <v>1280.4241935483899</v>
      </c>
      <c r="CQ40">
        <v>4.99979</v>
      </c>
      <c r="CR40">
        <v>16737.393548387099</v>
      </c>
      <c r="CS40">
        <v>11051.0967741936</v>
      </c>
      <c r="CT40">
        <v>47.0741935483871</v>
      </c>
      <c r="CU40">
        <v>49.082322580645197</v>
      </c>
      <c r="CV40">
        <v>47.836387096774203</v>
      </c>
      <c r="CW40">
        <v>48.668999999999997</v>
      </c>
      <c r="CX40">
        <v>48.9695161290323</v>
      </c>
      <c r="CY40">
        <v>1165.48677419355</v>
      </c>
      <c r="CZ40">
        <v>129.49096774193501</v>
      </c>
      <c r="DA40">
        <v>0</v>
      </c>
      <c r="DB40">
        <v>38.700000047683702</v>
      </c>
      <c r="DC40">
        <v>0</v>
      </c>
      <c r="DD40">
        <v>1270.3316</v>
      </c>
      <c r="DE40">
        <v>-668.73076824973998</v>
      </c>
      <c r="DF40">
        <v>-8567.9230643446808</v>
      </c>
      <c r="DG40">
        <v>16607.955999999998</v>
      </c>
      <c r="DH40">
        <v>15</v>
      </c>
      <c r="DI40">
        <v>1603918241</v>
      </c>
      <c r="DJ40" t="s">
        <v>377</v>
      </c>
      <c r="DK40">
        <v>1603918236</v>
      </c>
      <c r="DL40">
        <v>1603918241</v>
      </c>
      <c r="DM40">
        <v>2</v>
      </c>
      <c r="DN40">
        <v>-0.104</v>
      </c>
      <c r="DO40">
        <v>-8.5000000000000006E-2</v>
      </c>
      <c r="DP40">
        <v>0.307</v>
      </c>
      <c r="DQ40">
        <v>-3.7999999999999999E-2</v>
      </c>
      <c r="DR40">
        <v>400</v>
      </c>
      <c r="DS40">
        <v>18</v>
      </c>
      <c r="DT40">
        <v>0.64</v>
      </c>
      <c r="DU40">
        <v>0.28000000000000003</v>
      </c>
      <c r="DV40">
        <v>12.5706559090388</v>
      </c>
      <c r="DW40">
        <v>3.62220750680819</v>
      </c>
      <c r="DX40">
        <v>0.28046076858741997</v>
      </c>
      <c r="DY40">
        <v>0</v>
      </c>
      <c r="DZ40">
        <v>-18.4701709677419</v>
      </c>
      <c r="EA40">
        <v>-4.0428387096773699</v>
      </c>
      <c r="EB40">
        <v>0.31101461867265301</v>
      </c>
      <c r="EC40">
        <v>0</v>
      </c>
      <c r="ED40">
        <v>8.5657054838709694</v>
      </c>
      <c r="EE40">
        <v>1.72683870967591E-2</v>
      </c>
      <c r="EF40">
        <v>1.48588593907244E-3</v>
      </c>
      <c r="EG40">
        <v>1</v>
      </c>
      <c r="EH40">
        <v>1</v>
      </c>
      <c r="EI40">
        <v>3</v>
      </c>
      <c r="EJ40" t="s">
        <v>295</v>
      </c>
      <c r="EK40">
        <v>100</v>
      </c>
      <c r="EL40">
        <v>100</v>
      </c>
      <c r="EM40">
        <v>0.30299999999999999</v>
      </c>
      <c r="EN40">
        <v>5.1400000000000001E-2</v>
      </c>
      <c r="EO40">
        <v>0.15389623218110299</v>
      </c>
      <c r="EP40">
        <v>6.0823150184057602E-4</v>
      </c>
      <c r="EQ40">
        <v>-6.1572112211999805E-7</v>
      </c>
      <c r="ER40">
        <v>1.2304956265122001E-10</v>
      </c>
      <c r="ES40">
        <v>-0.162962201321459</v>
      </c>
      <c r="ET40">
        <v>-5.6976549660881903E-3</v>
      </c>
      <c r="EU40">
        <v>7.2294696533427402E-4</v>
      </c>
      <c r="EV40">
        <v>-2.5009322186793402E-6</v>
      </c>
      <c r="EW40">
        <v>4</v>
      </c>
      <c r="EX40">
        <v>2168</v>
      </c>
      <c r="EY40">
        <v>1</v>
      </c>
      <c r="EZ40">
        <v>28</v>
      </c>
      <c r="FA40">
        <v>18.7</v>
      </c>
      <c r="FB40">
        <v>18.600000000000001</v>
      </c>
      <c r="FC40">
        <v>2</v>
      </c>
      <c r="FD40">
        <v>510.99700000000001</v>
      </c>
      <c r="FE40">
        <v>129.28</v>
      </c>
      <c r="FF40">
        <v>35.491700000000002</v>
      </c>
      <c r="FG40">
        <v>33.605200000000004</v>
      </c>
      <c r="FH40">
        <v>30.000900000000001</v>
      </c>
      <c r="FI40">
        <v>33.456600000000002</v>
      </c>
      <c r="FJ40">
        <v>33.421700000000001</v>
      </c>
      <c r="FK40">
        <v>20.042899999999999</v>
      </c>
      <c r="FL40">
        <v>0</v>
      </c>
      <c r="FM40">
        <v>100</v>
      </c>
      <c r="FN40">
        <v>-999.9</v>
      </c>
      <c r="FO40">
        <v>400</v>
      </c>
      <c r="FP40">
        <v>22.539899999999999</v>
      </c>
      <c r="FQ40">
        <v>100.759</v>
      </c>
      <c r="FR40">
        <v>100.85599999999999</v>
      </c>
    </row>
    <row r="41" spans="1:174" x14ac:dyDescent="0.25">
      <c r="A41">
        <v>25</v>
      </c>
      <c r="B41">
        <v>1603919538.5999999</v>
      </c>
      <c r="C41">
        <v>4472.5</v>
      </c>
      <c r="D41" t="s">
        <v>408</v>
      </c>
      <c r="E41" t="s">
        <v>409</v>
      </c>
      <c r="F41" t="s">
        <v>410</v>
      </c>
      <c r="G41" t="s">
        <v>411</v>
      </c>
      <c r="H41">
        <v>1603919530.5999999</v>
      </c>
      <c r="I41">
        <f t="shared" si="0"/>
        <v>3.4495802415648166E-3</v>
      </c>
      <c r="J41">
        <f t="shared" si="1"/>
        <v>8.4577927521395857</v>
      </c>
      <c r="K41">
        <f t="shared" si="2"/>
        <v>388.28664516128998</v>
      </c>
      <c r="L41">
        <f t="shared" si="3"/>
        <v>200.62982550290755</v>
      </c>
      <c r="M41">
        <f t="shared" si="4"/>
        <v>20.420956335212889</v>
      </c>
      <c r="N41">
        <f t="shared" si="5"/>
        <v>39.521464999081573</v>
      </c>
      <c r="O41">
        <f t="shared" si="6"/>
        <v>8.1834989683020568E-2</v>
      </c>
      <c r="P41">
        <f t="shared" si="7"/>
        <v>2.9588833962495178</v>
      </c>
      <c r="Q41">
        <f t="shared" si="8"/>
        <v>8.0598086444306938E-2</v>
      </c>
      <c r="R41">
        <f t="shared" si="9"/>
        <v>5.0483377475720015E-2</v>
      </c>
      <c r="S41">
        <f t="shared" si="10"/>
        <v>214.76026721703417</v>
      </c>
      <c r="T41">
        <f t="shared" si="11"/>
        <v>36.947546690398994</v>
      </c>
      <c r="U41">
        <f t="shared" si="12"/>
        <v>36.052832258064498</v>
      </c>
      <c r="V41">
        <f t="shared" si="13"/>
        <v>5.9861473333795079</v>
      </c>
      <c r="W41">
        <f t="shared" si="14"/>
        <v>29.146667746402994</v>
      </c>
      <c r="X41">
        <f t="shared" si="15"/>
        <v>1.7963485311921195</v>
      </c>
      <c r="Y41">
        <f t="shared" si="16"/>
        <v>6.1631351714770481</v>
      </c>
      <c r="Z41">
        <f t="shared" si="17"/>
        <v>4.1897988021873882</v>
      </c>
      <c r="AA41">
        <f t="shared" si="18"/>
        <v>-152.12648865300841</v>
      </c>
      <c r="AB41">
        <f t="shared" si="19"/>
        <v>84.738207400429289</v>
      </c>
      <c r="AC41">
        <f t="shared" si="20"/>
        <v>6.7745487306051988</v>
      </c>
      <c r="AD41">
        <f t="shared" si="21"/>
        <v>154.14653469506027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52102.018655858446</v>
      </c>
      <c r="AJ41" t="s">
        <v>290</v>
      </c>
      <c r="AK41">
        <v>15552.9</v>
      </c>
      <c r="AL41">
        <v>715.47692307692296</v>
      </c>
      <c r="AM41">
        <v>3262.08</v>
      </c>
      <c r="AN41">
        <f t="shared" si="25"/>
        <v>2546.603076923077</v>
      </c>
      <c r="AO41">
        <f t="shared" si="26"/>
        <v>0.78066849277855754</v>
      </c>
      <c r="AP41">
        <v>-0.57774747981622299</v>
      </c>
      <c r="AQ41" t="s">
        <v>412</v>
      </c>
      <c r="AR41">
        <v>15411.5</v>
      </c>
      <c r="AS41">
        <v>1032.39580769231</v>
      </c>
      <c r="AT41">
        <v>1320.98</v>
      </c>
      <c r="AU41">
        <f t="shared" si="27"/>
        <v>0.21846219648116549</v>
      </c>
      <c r="AV41">
        <v>0.5</v>
      </c>
      <c r="AW41">
        <f t="shared" si="28"/>
        <v>1095.8440148285433</v>
      </c>
      <c r="AX41">
        <f t="shared" si="29"/>
        <v>8.4577927521395857</v>
      </c>
      <c r="AY41">
        <f t="shared" si="30"/>
        <v>119.70024524009123</v>
      </c>
      <c r="AZ41">
        <f t="shared" si="31"/>
        <v>0.45236869596814488</v>
      </c>
      <c r="BA41">
        <f t="shared" si="32"/>
        <v>8.2452795376808403E-3</v>
      </c>
      <c r="BB41">
        <f t="shared" si="33"/>
        <v>1.469439355629911</v>
      </c>
      <c r="BC41" t="s">
        <v>413</v>
      </c>
      <c r="BD41">
        <v>723.41</v>
      </c>
      <c r="BE41">
        <f t="shared" si="34"/>
        <v>597.57000000000005</v>
      </c>
      <c r="BF41">
        <f t="shared" si="35"/>
        <v>0.4829295183956524</v>
      </c>
      <c r="BG41">
        <f t="shared" si="36"/>
        <v>0.76461296663213407</v>
      </c>
      <c r="BH41">
        <f t="shared" si="37"/>
        <v>0.47660235481239627</v>
      </c>
      <c r="BI41">
        <f t="shared" si="38"/>
        <v>0.76223107463819062</v>
      </c>
      <c r="BJ41">
        <f t="shared" si="39"/>
        <v>0.33839351177094207</v>
      </c>
      <c r="BK41">
        <f t="shared" si="40"/>
        <v>0.66160648822905799</v>
      </c>
      <c r="BL41">
        <f t="shared" si="41"/>
        <v>1299.95129032258</v>
      </c>
      <c r="BM41">
        <f t="shared" si="42"/>
        <v>1095.8440148285433</v>
      </c>
      <c r="BN41">
        <f t="shared" si="43"/>
        <v>0.84298852040572381</v>
      </c>
      <c r="BO41">
        <f t="shared" si="44"/>
        <v>0.19597704081144773</v>
      </c>
      <c r="BP41">
        <v>6</v>
      </c>
      <c r="BQ41">
        <v>0.5</v>
      </c>
      <c r="BR41" t="s">
        <v>293</v>
      </c>
      <c r="BS41">
        <v>2</v>
      </c>
      <c r="BT41">
        <v>1603919530.5999999</v>
      </c>
      <c r="BU41">
        <v>388.28664516128998</v>
      </c>
      <c r="BV41">
        <v>400.04254838709699</v>
      </c>
      <c r="BW41">
        <v>17.648590322580599</v>
      </c>
      <c r="BX41">
        <v>13.5824129032258</v>
      </c>
      <c r="BY41">
        <v>387.81767741935499</v>
      </c>
      <c r="BZ41">
        <v>17.6984064516129</v>
      </c>
      <c r="CA41">
        <v>500.03229032258099</v>
      </c>
      <c r="CB41">
        <v>101.684258064516</v>
      </c>
      <c r="CC41">
        <v>9.9992029032258095E-2</v>
      </c>
      <c r="CD41">
        <v>36.584041935483903</v>
      </c>
      <c r="CE41">
        <v>36.052832258064498</v>
      </c>
      <c r="CF41">
        <v>999.9</v>
      </c>
      <c r="CG41">
        <v>0</v>
      </c>
      <c r="CH41">
        <v>0</v>
      </c>
      <c r="CI41">
        <v>9999.7580645161306</v>
      </c>
      <c r="CJ41">
        <v>0</v>
      </c>
      <c r="CK41">
        <v>313.70693548387101</v>
      </c>
      <c r="CL41">
        <v>1299.95129032258</v>
      </c>
      <c r="CM41">
        <v>0.89999883870967701</v>
      </c>
      <c r="CN41">
        <v>0.100001419354839</v>
      </c>
      <c r="CO41">
        <v>0</v>
      </c>
      <c r="CP41">
        <v>1037.52183870968</v>
      </c>
      <c r="CQ41">
        <v>4.99979</v>
      </c>
      <c r="CR41">
        <v>14010.6870967742</v>
      </c>
      <c r="CS41">
        <v>11050.8580645161</v>
      </c>
      <c r="CT41">
        <v>47.5945161290323</v>
      </c>
      <c r="CU41">
        <v>49.727645161290297</v>
      </c>
      <c r="CV41">
        <v>48.54</v>
      </c>
      <c r="CW41">
        <v>49.133000000000003</v>
      </c>
      <c r="CX41">
        <v>49.497967741935497</v>
      </c>
      <c r="CY41">
        <v>1165.4541935483901</v>
      </c>
      <c r="CZ41">
        <v>129.49774193548399</v>
      </c>
      <c r="DA41">
        <v>0</v>
      </c>
      <c r="DB41">
        <v>107.799999952316</v>
      </c>
      <c r="DC41">
        <v>0</v>
      </c>
      <c r="DD41">
        <v>1032.39580769231</v>
      </c>
      <c r="DE41">
        <v>-471.11196586720899</v>
      </c>
      <c r="DF41">
        <v>-6000.75213757247</v>
      </c>
      <c r="DG41">
        <v>13945.2692307692</v>
      </c>
      <c r="DH41">
        <v>15</v>
      </c>
      <c r="DI41">
        <v>1603919411.0999999</v>
      </c>
      <c r="DJ41" t="s">
        <v>414</v>
      </c>
      <c r="DK41">
        <v>1603919408.5999999</v>
      </c>
      <c r="DL41">
        <v>1603919411.0999999</v>
      </c>
      <c r="DM41">
        <v>3</v>
      </c>
      <c r="DN41">
        <v>0.16500000000000001</v>
      </c>
      <c r="DO41">
        <v>1E-3</v>
      </c>
      <c r="DP41">
        <v>0.47099999999999997</v>
      </c>
      <c r="DQ41">
        <v>-0.105</v>
      </c>
      <c r="DR41">
        <v>400</v>
      </c>
      <c r="DS41">
        <v>14</v>
      </c>
      <c r="DT41">
        <v>0.18</v>
      </c>
      <c r="DU41">
        <v>0.22</v>
      </c>
      <c r="DV41">
        <v>8.45341033646387</v>
      </c>
      <c r="DW41">
        <v>0.29103038068154602</v>
      </c>
      <c r="DX41">
        <v>4.4686392384756003E-2</v>
      </c>
      <c r="DY41">
        <v>1</v>
      </c>
      <c r="DZ41">
        <v>-11.7502741935484</v>
      </c>
      <c r="EA41">
        <v>-0.46241129032255202</v>
      </c>
      <c r="EB41">
        <v>5.81855317774152E-2</v>
      </c>
      <c r="EC41">
        <v>0</v>
      </c>
      <c r="ED41">
        <v>4.0634432258064503</v>
      </c>
      <c r="EE41">
        <v>0.31914435483870301</v>
      </c>
      <c r="EF41">
        <v>2.3886653094265499E-2</v>
      </c>
      <c r="EG41">
        <v>0</v>
      </c>
      <c r="EH41">
        <v>1</v>
      </c>
      <c r="EI41">
        <v>3</v>
      </c>
      <c r="EJ41" t="s">
        <v>295</v>
      </c>
      <c r="EK41">
        <v>100</v>
      </c>
      <c r="EL41">
        <v>100</v>
      </c>
      <c r="EM41">
        <v>0.46899999999999997</v>
      </c>
      <c r="EN41">
        <v>-4.9599999999999998E-2</v>
      </c>
      <c r="EO41">
        <v>0.31852463480962501</v>
      </c>
      <c r="EP41">
        <v>6.0823150184057602E-4</v>
      </c>
      <c r="EQ41">
        <v>-6.1572112211999805E-7</v>
      </c>
      <c r="ER41">
        <v>1.2304956265122001E-10</v>
      </c>
      <c r="ES41">
        <v>-0.161570054472467</v>
      </c>
      <c r="ET41">
        <v>-5.6976549660881903E-3</v>
      </c>
      <c r="EU41">
        <v>7.2294696533427402E-4</v>
      </c>
      <c r="EV41">
        <v>-2.5009322186793402E-6</v>
      </c>
      <c r="EW41">
        <v>4</v>
      </c>
      <c r="EX41">
        <v>2168</v>
      </c>
      <c r="EY41">
        <v>1</v>
      </c>
      <c r="EZ41">
        <v>28</v>
      </c>
      <c r="FA41">
        <v>2.2000000000000002</v>
      </c>
      <c r="FB41">
        <v>2.1</v>
      </c>
      <c r="FC41">
        <v>2</v>
      </c>
      <c r="FD41">
        <v>500.62099999999998</v>
      </c>
      <c r="FE41">
        <v>117.636</v>
      </c>
      <c r="FF41">
        <v>35.467100000000002</v>
      </c>
      <c r="FG41">
        <v>33.430900000000001</v>
      </c>
      <c r="FH41">
        <v>29.9998</v>
      </c>
      <c r="FI41">
        <v>33.264600000000002</v>
      </c>
      <c r="FJ41">
        <v>33.216000000000001</v>
      </c>
      <c r="FK41">
        <v>20.050999999999998</v>
      </c>
      <c r="FL41">
        <v>0</v>
      </c>
      <c r="FM41">
        <v>100</v>
      </c>
      <c r="FN41">
        <v>-999.9</v>
      </c>
      <c r="FO41">
        <v>400</v>
      </c>
      <c r="FP41">
        <v>14.2531</v>
      </c>
      <c r="FQ41">
        <v>100.825</v>
      </c>
      <c r="FR41">
        <v>100.902</v>
      </c>
    </row>
    <row r="42" spans="1:174" x14ac:dyDescent="0.25">
      <c r="A42">
        <v>26</v>
      </c>
      <c r="B42">
        <v>1603919619.5999999</v>
      </c>
      <c r="C42">
        <v>4553.5</v>
      </c>
      <c r="D42" t="s">
        <v>415</v>
      </c>
      <c r="E42" t="s">
        <v>416</v>
      </c>
      <c r="F42" t="s">
        <v>410</v>
      </c>
      <c r="G42" t="s">
        <v>411</v>
      </c>
      <c r="H42">
        <v>1603919611.5999999</v>
      </c>
      <c r="I42">
        <f t="shared" si="0"/>
        <v>5.0106020149046871E-3</v>
      </c>
      <c r="J42">
        <f t="shared" si="1"/>
        <v>10.733691835734749</v>
      </c>
      <c r="K42">
        <f t="shared" si="2"/>
        <v>384.80209677419401</v>
      </c>
      <c r="L42">
        <f t="shared" si="3"/>
        <v>224.64085195588495</v>
      </c>
      <c r="M42">
        <f t="shared" si="4"/>
        <v>22.864741737795715</v>
      </c>
      <c r="N42">
        <f t="shared" si="5"/>
        <v>39.166520631928748</v>
      </c>
      <c r="O42">
        <f t="shared" si="6"/>
        <v>0.12493722439677761</v>
      </c>
      <c r="P42">
        <f t="shared" si="7"/>
        <v>2.9599838639261198</v>
      </c>
      <c r="Q42">
        <f t="shared" si="8"/>
        <v>0.1220798088845894</v>
      </c>
      <c r="R42">
        <f t="shared" si="9"/>
        <v>7.6551164940567226E-2</v>
      </c>
      <c r="S42">
        <f t="shared" si="10"/>
        <v>214.76477968034345</v>
      </c>
      <c r="T42">
        <f t="shared" si="11"/>
        <v>36.685901105071437</v>
      </c>
      <c r="U42">
        <f t="shared" si="12"/>
        <v>35.995070967741903</v>
      </c>
      <c r="V42">
        <f t="shared" si="13"/>
        <v>5.9671713141121776</v>
      </c>
      <c r="W42">
        <f t="shared" si="14"/>
        <v>31.436143235931141</v>
      </c>
      <c r="X42">
        <f t="shared" si="15"/>
        <v>1.9521206830013811</v>
      </c>
      <c r="Y42">
        <f t="shared" si="16"/>
        <v>6.2097970108818252</v>
      </c>
      <c r="Z42">
        <f t="shared" si="17"/>
        <v>4.0150506311107961</v>
      </c>
      <c r="AA42">
        <f t="shared" si="18"/>
        <v>-220.96754885729669</v>
      </c>
      <c r="AB42">
        <f t="shared" si="19"/>
        <v>115.98382195167324</v>
      </c>
      <c r="AC42">
        <f t="shared" si="20"/>
        <v>9.2726943371712061</v>
      </c>
      <c r="AD42">
        <f t="shared" si="21"/>
        <v>119.0537471118912</v>
      </c>
      <c r="AE42">
        <v>4</v>
      </c>
      <c r="AF42">
        <v>1</v>
      </c>
      <c r="AG42">
        <f t="shared" si="22"/>
        <v>1</v>
      </c>
      <c r="AH42">
        <f t="shared" si="23"/>
        <v>0</v>
      </c>
      <c r="AI42">
        <f t="shared" si="24"/>
        <v>52109.992817047983</v>
      </c>
      <c r="AJ42" t="s">
        <v>290</v>
      </c>
      <c r="AK42">
        <v>15552.9</v>
      </c>
      <c r="AL42">
        <v>715.47692307692296</v>
      </c>
      <c r="AM42">
        <v>3262.08</v>
      </c>
      <c r="AN42">
        <f t="shared" si="25"/>
        <v>2546.603076923077</v>
      </c>
      <c r="AO42">
        <f t="shared" si="26"/>
        <v>0.78066849277855754</v>
      </c>
      <c r="AP42">
        <v>-0.57774747981622299</v>
      </c>
      <c r="AQ42" t="s">
        <v>417</v>
      </c>
      <c r="AR42">
        <v>15409.2</v>
      </c>
      <c r="AS42">
        <v>816.83242307692296</v>
      </c>
      <c r="AT42">
        <v>1098.3499999999999</v>
      </c>
      <c r="AU42">
        <f t="shared" si="27"/>
        <v>0.25630953423141711</v>
      </c>
      <c r="AV42">
        <v>0.5</v>
      </c>
      <c r="AW42">
        <f t="shared" si="28"/>
        <v>1095.8690687033516</v>
      </c>
      <c r="AX42">
        <f t="shared" si="29"/>
        <v>10.733691835734749</v>
      </c>
      <c r="AY42">
        <f t="shared" si="30"/>
        <v>140.44084528898645</v>
      </c>
      <c r="AZ42">
        <f t="shared" si="31"/>
        <v>0.43644557745709467</v>
      </c>
      <c r="BA42">
        <f t="shared" si="32"/>
        <v>1.0321889392256351E-2</v>
      </c>
      <c r="BB42">
        <f t="shared" si="33"/>
        <v>1.9699822460964176</v>
      </c>
      <c r="BC42" t="s">
        <v>418</v>
      </c>
      <c r="BD42">
        <v>618.98</v>
      </c>
      <c r="BE42">
        <f t="shared" si="34"/>
        <v>479.36999999999989</v>
      </c>
      <c r="BF42">
        <f t="shared" si="35"/>
        <v>0.58726573820447048</v>
      </c>
      <c r="BG42">
        <f t="shared" si="36"/>
        <v>0.81863342287465479</v>
      </c>
      <c r="BH42">
        <f t="shared" si="37"/>
        <v>0.73527650255658128</v>
      </c>
      <c r="BI42">
        <f t="shared" si="38"/>
        <v>0.84965341462412669</v>
      </c>
      <c r="BJ42">
        <f t="shared" si="39"/>
        <v>0.44501875337479224</v>
      </c>
      <c r="BK42">
        <f t="shared" si="40"/>
        <v>0.55498124662520776</v>
      </c>
      <c r="BL42">
        <f t="shared" si="41"/>
        <v>1299.98129032258</v>
      </c>
      <c r="BM42">
        <f t="shared" si="42"/>
        <v>1095.8690687033516</v>
      </c>
      <c r="BN42">
        <f t="shared" si="43"/>
        <v>0.84298833903326431</v>
      </c>
      <c r="BO42">
        <f t="shared" si="44"/>
        <v>0.1959766780665288</v>
      </c>
      <c r="BP42">
        <v>6</v>
      </c>
      <c r="BQ42">
        <v>0.5</v>
      </c>
      <c r="BR42" t="s">
        <v>293</v>
      </c>
      <c r="BS42">
        <v>2</v>
      </c>
      <c r="BT42">
        <v>1603919611.5999999</v>
      </c>
      <c r="BU42">
        <v>384.80209677419401</v>
      </c>
      <c r="BV42">
        <v>399.99567741935499</v>
      </c>
      <c r="BW42">
        <v>19.1791387096774</v>
      </c>
      <c r="BX42">
        <v>13.2819516129032</v>
      </c>
      <c r="BY42">
        <v>384.33351612903198</v>
      </c>
      <c r="BZ42">
        <v>19.2012741935484</v>
      </c>
      <c r="CA42">
        <v>500.01835483871002</v>
      </c>
      <c r="CB42">
        <v>101.683516129032</v>
      </c>
      <c r="CC42">
        <v>0.100026529032258</v>
      </c>
      <c r="CD42">
        <v>36.721883870967702</v>
      </c>
      <c r="CE42">
        <v>35.995070967741903</v>
      </c>
      <c r="CF42">
        <v>999.9</v>
      </c>
      <c r="CG42">
        <v>0</v>
      </c>
      <c r="CH42">
        <v>0</v>
      </c>
      <c r="CI42">
        <v>10006.0732258065</v>
      </c>
      <c r="CJ42">
        <v>0</v>
      </c>
      <c r="CK42">
        <v>564.58722580645201</v>
      </c>
      <c r="CL42">
        <v>1299.98129032258</v>
      </c>
      <c r="CM42">
        <v>0.900003</v>
      </c>
      <c r="CN42">
        <v>9.9997100000000005E-2</v>
      </c>
      <c r="CO42">
        <v>0</v>
      </c>
      <c r="CP42">
        <v>817.328451612903</v>
      </c>
      <c r="CQ42">
        <v>4.99979</v>
      </c>
      <c r="CR42">
        <v>11323.0935483871</v>
      </c>
      <c r="CS42">
        <v>11051.135483870999</v>
      </c>
      <c r="CT42">
        <v>47.935000000000002</v>
      </c>
      <c r="CU42">
        <v>50.0945161290323</v>
      </c>
      <c r="CV42">
        <v>48.872967741935497</v>
      </c>
      <c r="CW42">
        <v>49.461387096774203</v>
      </c>
      <c r="CX42">
        <v>49.805999999999997</v>
      </c>
      <c r="CY42">
        <v>1165.4893548387099</v>
      </c>
      <c r="CZ42">
        <v>129.492903225806</v>
      </c>
      <c r="DA42">
        <v>0</v>
      </c>
      <c r="DB42">
        <v>80.099999904632597</v>
      </c>
      <c r="DC42">
        <v>0</v>
      </c>
      <c r="DD42">
        <v>816.83242307692296</v>
      </c>
      <c r="DE42">
        <v>-57.115452922549302</v>
      </c>
      <c r="DF42">
        <v>-830.20512675636996</v>
      </c>
      <c r="DG42">
        <v>11316.6192307692</v>
      </c>
      <c r="DH42">
        <v>15</v>
      </c>
      <c r="DI42">
        <v>1603919411.0999999</v>
      </c>
      <c r="DJ42" t="s">
        <v>414</v>
      </c>
      <c r="DK42">
        <v>1603919408.5999999</v>
      </c>
      <c r="DL42">
        <v>1603919411.0999999</v>
      </c>
      <c r="DM42">
        <v>3</v>
      </c>
      <c r="DN42">
        <v>0.16500000000000001</v>
      </c>
      <c r="DO42">
        <v>1E-3</v>
      </c>
      <c r="DP42">
        <v>0.47099999999999997</v>
      </c>
      <c r="DQ42">
        <v>-0.105</v>
      </c>
      <c r="DR42">
        <v>400</v>
      </c>
      <c r="DS42">
        <v>14</v>
      </c>
      <c r="DT42">
        <v>0.18</v>
      </c>
      <c r="DU42">
        <v>0.22</v>
      </c>
      <c r="DV42">
        <v>10.7331391227155</v>
      </c>
      <c r="DW42">
        <v>0.356288842403155</v>
      </c>
      <c r="DX42">
        <v>3.9286591320639698E-2</v>
      </c>
      <c r="DY42">
        <v>1</v>
      </c>
      <c r="DZ42">
        <v>-15.192241935483899</v>
      </c>
      <c r="EA42">
        <v>-0.51062419354839905</v>
      </c>
      <c r="EB42">
        <v>5.4277065638429801E-2</v>
      </c>
      <c r="EC42">
        <v>0</v>
      </c>
      <c r="ED42">
        <v>5.8942009677419396</v>
      </c>
      <c r="EE42">
        <v>0.35306951612902598</v>
      </c>
      <c r="EF42">
        <v>2.6685594078482502E-2</v>
      </c>
      <c r="EG42">
        <v>0</v>
      </c>
      <c r="EH42">
        <v>1</v>
      </c>
      <c r="EI42">
        <v>3</v>
      </c>
      <c r="EJ42" t="s">
        <v>295</v>
      </c>
      <c r="EK42">
        <v>100</v>
      </c>
      <c r="EL42">
        <v>100</v>
      </c>
      <c r="EM42">
        <v>0.46800000000000003</v>
      </c>
      <c r="EN42">
        <v>-2.1999999999999999E-2</v>
      </c>
      <c r="EO42">
        <v>0.31852463480962501</v>
      </c>
      <c r="EP42">
        <v>6.0823150184057602E-4</v>
      </c>
      <c r="EQ42">
        <v>-6.1572112211999805E-7</v>
      </c>
      <c r="ER42">
        <v>1.2304956265122001E-10</v>
      </c>
      <c r="ES42">
        <v>-0.161570054472467</v>
      </c>
      <c r="ET42">
        <v>-5.6976549660881903E-3</v>
      </c>
      <c r="EU42">
        <v>7.2294696533427402E-4</v>
      </c>
      <c r="EV42">
        <v>-2.5009322186793402E-6</v>
      </c>
      <c r="EW42">
        <v>4</v>
      </c>
      <c r="EX42">
        <v>2168</v>
      </c>
      <c r="EY42">
        <v>1</v>
      </c>
      <c r="EZ42">
        <v>28</v>
      </c>
      <c r="FA42">
        <v>3.5</v>
      </c>
      <c r="FB42">
        <v>3.5</v>
      </c>
      <c r="FC42">
        <v>2</v>
      </c>
      <c r="FD42">
        <v>493.33100000000002</v>
      </c>
      <c r="FE42">
        <v>130.00700000000001</v>
      </c>
      <c r="FF42">
        <v>35.511600000000001</v>
      </c>
      <c r="FG42">
        <v>33.368099999999998</v>
      </c>
      <c r="FH42">
        <v>30.000399999999999</v>
      </c>
      <c r="FI42">
        <v>33.209000000000003</v>
      </c>
      <c r="FJ42">
        <v>33.167900000000003</v>
      </c>
      <c r="FK42">
        <v>20.046099999999999</v>
      </c>
      <c r="FL42">
        <v>0</v>
      </c>
      <c r="FM42">
        <v>100</v>
      </c>
      <c r="FN42">
        <v>-999.9</v>
      </c>
      <c r="FO42">
        <v>400</v>
      </c>
      <c r="FP42">
        <v>17.4847</v>
      </c>
      <c r="FQ42">
        <v>100.828</v>
      </c>
      <c r="FR42">
        <v>100.883</v>
      </c>
    </row>
    <row r="43" spans="1:174" x14ac:dyDescent="0.25">
      <c r="A43">
        <v>27</v>
      </c>
      <c r="B43">
        <v>1603920076.5</v>
      </c>
      <c r="C43">
        <v>5010.4000000953702</v>
      </c>
      <c r="D43" t="s">
        <v>419</v>
      </c>
      <c r="E43" t="s">
        <v>420</v>
      </c>
      <c r="F43" t="s">
        <v>421</v>
      </c>
      <c r="G43" t="s">
        <v>314</v>
      </c>
      <c r="H43">
        <v>1603920068.75</v>
      </c>
      <c r="I43">
        <f t="shared" si="0"/>
        <v>6.1554841271113823E-3</v>
      </c>
      <c r="J43">
        <f t="shared" si="1"/>
        <v>11.326273914675804</v>
      </c>
      <c r="K43">
        <f t="shared" si="2"/>
        <v>383.57400000000001</v>
      </c>
      <c r="L43">
        <f t="shared" si="3"/>
        <v>246.87616926312202</v>
      </c>
      <c r="M43">
        <f t="shared" si="4"/>
        <v>25.120926866923316</v>
      </c>
      <c r="N43">
        <f t="shared" si="5"/>
        <v>39.03063803531164</v>
      </c>
      <c r="O43">
        <f t="shared" si="6"/>
        <v>0.15924959407348238</v>
      </c>
      <c r="P43">
        <f t="shared" si="7"/>
        <v>2.9583588096210316</v>
      </c>
      <c r="Q43">
        <f t="shared" si="8"/>
        <v>0.15463589410106249</v>
      </c>
      <c r="R43">
        <f t="shared" si="9"/>
        <v>9.7050822592268687E-2</v>
      </c>
      <c r="S43">
        <f t="shared" si="10"/>
        <v>214.76232642824047</v>
      </c>
      <c r="T43">
        <f t="shared" si="11"/>
        <v>36.161981947646531</v>
      </c>
      <c r="U43">
        <f t="shared" si="12"/>
        <v>35.510583333333301</v>
      </c>
      <c r="V43">
        <f t="shared" si="13"/>
        <v>5.8100515404385558</v>
      </c>
      <c r="W43">
        <f t="shared" si="14"/>
        <v>31.202240642068173</v>
      </c>
      <c r="X43">
        <f t="shared" si="15"/>
        <v>1.9132722965807893</v>
      </c>
      <c r="Y43">
        <f t="shared" si="16"/>
        <v>6.1318426408173874</v>
      </c>
      <c r="Z43">
        <f t="shared" si="17"/>
        <v>3.8967792438577664</v>
      </c>
      <c r="AA43">
        <f t="shared" si="18"/>
        <v>-271.45685000561195</v>
      </c>
      <c r="AB43">
        <f t="shared" si="19"/>
        <v>156.38255977187728</v>
      </c>
      <c r="AC43">
        <f t="shared" si="20"/>
        <v>12.466046563733347</v>
      </c>
      <c r="AD43">
        <f t="shared" si="21"/>
        <v>112.15408275823916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52102.187743786417</v>
      </c>
      <c r="AJ43" t="s">
        <v>290</v>
      </c>
      <c r="AK43">
        <v>15552.9</v>
      </c>
      <c r="AL43">
        <v>715.47692307692296</v>
      </c>
      <c r="AM43">
        <v>3262.08</v>
      </c>
      <c r="AN43">
        <f t="shared" si="25"/>
        <v>2546.603076923077</v>
      </c>
      <c r="AO43">
        <f t="shared" si="26"/>
        <v>0.78066849277855754</v>
      </c>
      <c r="AP43">
        <v>-0.57774747981622299</v>
      </c>
      <c r="AQ43" t="s">
        <v>422</v>
      </c>
      <c r="AR43">
        <v>15499.6</v>
      </c>
      <c r="AS43">
        <v>992.98843999999997</v>
      </c>
      <c r="AT43">
        <v>1264.02</v>
      </c>
      <c r="AU43">
        <f t="shared" si="27"/>
        <v>0.21442030980522464</v>
      </c>
      <c r="AV43">
        <v>0.5</v>
      </c>
      <c r="AW43">
        <f t="shared" si="28"/>
        <v>1095.8554626198622</v>
      </c>
      <c r="AX43">
        <f t="shared" si="29"/>
        <v>11.326273914675804</v>
      </c>
      <c r="AY43">
        <f t="shared" si="30"/>
        <v>117.48683389834932</v>
      </c>
      <c r="AZ43">
        <f t="shared" si="31"/>
        <v>0.48975490894131418</v>
      </c>
      <c r="BA43">
        <f t="shared" si="32"/>
        <v>1.0862765939983615E-2</v>
      </c>
      <c r="BB43">
        <f t="shared" si="33"/>
        <v>1.580718659514881</v>
      </c>
      <c r="BC43" t="s">
        <v>423</v>
      </c>
      <c r="BD43">
        <v>644.96</v>
      </c>
      <c r="BE43">
        <f t="shared" si="34"/>
        <v>619.05999999999995</v>
      </c>
      <c r="BF43">
        <f t="shared" si="35"/>
        <v>0.4378114560785708</v>
      </c>
      <c r="BG43">
        <f t="shared" si="36"/>
        <v>0.76345754111389619</v>
      </c>
      <c r="BH43">
        <f t="shared" si="37"/>
        <v>0.49409348399817132</v>
      </c>
      <c r="BI43">
        <f t="shared" si="38"/>
        <v>0.78459812528544814</v>
      </c>
      <c r="BJ43">
        <f t="shared" si="39"/>
        <v>0.28436471698747579</v>
      </c>
      <c r="BK43">
        <f t="shared" si="40"/>
        <v>0.71563528301252421</v>
      </c>
      <c r="BL43">
        <f t="shared" si="41"/>
        <v>1299.9649999999999</v>
      </c>
      <c r="BM43">
        <f t="shared" si="42"/>
        <v>1095.8554626198622</v>
      </c>
      <c r="BN43">
        <f t="shared" si="43"/>
        <v>0.84298843631933351</v>
      </c>
      <c r="BO43">
        <f t="shared" si="44"/>
        <v>0.1959768726386672</v>
      </c>
      <c r="BP43">
        <v>6</v>
      </c>
      <c r="BQ43">
        <v>0.5</v>
      </c>
      <c r="BR43" t="s">
        <v>293</v>
      </c>
      <c r="BS43">
        <v>2</v>
      </c>
      <c r="BT43">
        <v>1603920068.75</v>
      </c>
      <c r="BU43">
        <v>383.57400000000001</v>
      </c>
      <c r="BV43">
        <v>399.99846666666701</v>
      </c>
      <c r="BW43">
        <v>18.802703333333302</v>
      </c>
      <c r="BX43">
        <v>11.55517</v>
      </c>
      <c r="BY43">
        <v>383.105866666667</v>
      </c>
      <c r="BZ43">
        <v>18.831883333333298</v>
      </c>
      <c r="CA43">
        <v>500.01103333333299</v>
      </c>
      <c r="CB43">
        <v>101.65519999999999</v>
      </c>
      <c r="CC43">
        <v>9.9971193333333305E-2</v>
      </c>
      <c r="CD43">
        <v>36.491093333333303</v>
      </c>
      <c r="CE43">
        <v>35.510583333333301</v>
      </c>
      <c r="CF43">
        <v>999.9</v>
      </c>
      <c r="CG43">
        <v>0</v>
      </c>
      <c r="CH43">
        <v>0</v>
      </c>
      <c r="CI43">
        <v>9999.6409999999996</v>
      </c>
      <c r="CJ43">
        <v>0</v>
      </c>
      <c r="CK43">
        <v>576.25459999999998</v>
      </c>
      <c r="CL43">
        <v>1299.9649999999999</v>
      </c>
      <c r="CM43">
        <v>0.90000020000000003</v>
      </c>
      <c r="CN43">
        <v>9.9999500000000005E-2</v>
      </c>
      <c r="CO43">
        <v>0</v>
      </c>
      <c r="CP43">
        <v>997.99459999999999</v>
      </c>
      <c r="CQ43">
        <v>4.99979</v>
      </c>
      <c r="CR43">
        <v>13560.606666666699</v>
      </c>
      <c r="CS43">
        <v>11051.003333333299</v>
      </c>
      <c r="CT43">
        <v>48.186999999999998</v>
      </c>
      <c r="CU43">
        <v>50.707999999999998</v>
      </c>
      <c r="CV43">
        <v>49.311999999999998</v>
      </c>
      <c r="CW43">
        <v>49.811999999999998</v>
      </c>
      <c r="CX43">
        <v>50.061999999999998</v>
      </c>
      <c r="CY43">
        <v>1165.4690000000001</v>
      </c>
      <c r="CZ43">
        <v>129.49533333333301</v>
      </c>
      <c r="DA43">
        <v>0</v>
      </c>
      <c r="DB43">
        <v>153.799999952316</v>
      </c>
      <c r="DC43">
        <v>0</v>
      </c>
      <c r="DD43">
        <v>992.98843999999997</v>
      </c>
      <c r="DE43">
        <v>-424.33907756678502</v>
      </c>
      <c r="DF43">
        <v>-5355.1538544708801</v>
      </c>
      <c r="DG43">
        <v>13497.472</v>
      </c>
      <c r="DH43">
        <v>15</v>
      </c>
      <c r="DI43">
        <v>1603919411.0999999</v>
      </c>
      <c r="DJ43" t="s">
        <v>414</v>
      </c>
      <c r="DK43">
        <v>1603919408.5999999</v>
      </c>
      <c r="DL43">
        <v>1603919411.0999999</v>
      </c>
      <c r="DM43">
        <v>3</v>
      </c>
      <c r="DN43">
        <v>0.16500000000000001</v>
      </c>
      <c r="DO43">
        <v>1E-3</v>
      </c>
      <c r="DP43">
        <v>0.47099999999999997</v>
      </c>
      <c r="DQ43">
        <v>-0.105</v>
      </c>
      <c r="DR43">
        <v>400</v>
      </c>
      <c r="DS43">
        <v>14</v>
      </c>
      <c r="DT43">
        <v>0.18</v>
      </c>
      <c r="DU43">
        <v>0.22</v>
      </c>
      <c r="DV43">
        <v>11.3234584043725</v>
      </c>
      <c r="DW43">
        <v>9.8931226327759497E-2</v>
      </c>
      <c r="DX43">
        <v>2.02733985182998E-2</v>
      </c>
      <c r="DY43">
        <v>1</v>
      </c>
      <c r="DZ43">
        <v>-16.4245433333333</v>
      </c>
      <c r="EA43">
        <v>1.32654060067265E-2</v>
      </c>
      <c r="EB43">
        <v>1.95598684953543E-2</v>
      </c>
      <c r="EC43">
        <v>1</v>
      </c>
      <c r="ED43">
        <v>7.24753966666667</v>
      </c>
      <c r="EE43">
        <v>-1.51103893214742E-2</v>
      </c>
      <c r="EF43">
        <v>4.5260030073147996E-3</v>
      </c>
      <c r="EG43">
        <v>1</v>
      </c>
      <c r="EH43">
        <v>3</v>
      </c>
      <c r="EI43">
        <v>3</v>
      </c>
      <c r="EJ43" t="s">
        <v>424</v>
      </c>
      <c r="EK43">
        <v>100</v>
      </c>
      <c r="EL43">
        <v>100</v>
      </c>
      <c r="EM43">
        <v>0.46800000000000003</v>
      </c>
      <c r="EN43">
        <v>-2.9700000000000001E-2</v>
      </c>
      <c r="EO43">
        <v>0.31852463480962501</v>
      </c>
      <c r="EP43">
        <v>6.0823150184057602E-4</v>
      </c>
      <c r="EQ43">
        <v>-6.1572112211999805E-7</v>
      </c>
      <c r="ER43">
        <v>1.2304956265122001E-10</v>
      </c>
      <c r="ES43">
        <v>-0.161570054472467</v>
      </c>
      <c r="ET43">
        <v>-5.6976549660881903E-3</v>
      </c>
      <c r="EU43">
        <v>7.2294696533427402E-4</v>
      </c>
      <c r="EV43">
        <v>-2.5009322186793402E-6</v>
      </c>
      <c r="EW43">
        <v>4</v>
      </c>
      <c r="EX43">
        <v>2168</v>
      </c>
      <c r="EY43">
        <v>1</v>
      </c>
      <c r="EZ43">
        <v>28</v>
      </c>
      <c r="FA43">
        <v>11.1</v>
      </c>
      <c r="FB43">
        <v>11.1</v>
      </c>
      <c r="FC43">
        <v>2</v>
      </c>
      <c r="FD43">
        <v>509.774</v>
      </c>
      <c r="FE43">
        <v>121.54900000000001</v>
      </c>
      <c r="FF43">
        <v>35.293700000000001</v>
      </c>
      <c r="FG43">
        <v>31.7546</v>
      </c>
      <c r="FH43">
        <v>30.000299999999999</v>
      </c>
      <c r="FI43">
        <v>31.696899999999999</v>
      </c>
      <c r="FJ43">
        <v>31.664999999999999</v>
      </c>
      <c r="FK43">
        <v>20.034600000000001</v>
      </c>
      <c r="FL43">
        <v>0</v>
      </c>
      <c r="FM43">
        <v>100</v>
      </c>
      <c r="FN43">
        <v>-999.9</v>
      </c>
      <c r="FO43">
        <v>400</v>
      </c>
      <c r="FP43">
        <v>12.0763</v>
      </c>
      <c r="FQ43">
        <v>101.154</v>
      </c>
      <c r="FR43">
        <v>101.101</v>
      </c>
    </row>
    <row r="44" spans="1:174" x14ac:dyDescent="0.25">
      <c r="A44">
        <v>28</v>
      </c>
      <c r="B44">
        <v>1603920152.5</v>
      </c>
      <c r="C44">
        <v>5086.4000000953702</v>
      </c>
      <c r="D44" t="s">
        <v>425</v>
      </c>
      <c r="E44" t="s">
        <v>426</v>
      </c>
      <c r="F44" t="s">
        <v>421</v>
      </c>
      <c r="G44" t="s">
        <v>314</v>
      </c>
      <c r="H44">
        <v>1603920144.5</v>
      </c>
      <c r="I44">
        <f t="shared" si="0"/>
        <v>8.7603276807950679E-3</v>
      </c>
      <c r="J44">
        <f t="shared" si="1"/>
        <v>16.387431453621556</v>
      </c>
      <c r="K44">
        <f t="shared" si="2"/>
        <v>376.36967741935501</v>
      </c>
      <c r="L44">
        <f t="shared" si="3"/>
        <v>253.14256926223868</v>
      </c>
      <c r="M44">
        <f t="shared" si="4"/>
        <v>25.759119158146763</v>
      </c>
      <c r="N44">
        <f t="shared" si="5"/>
        <v>38.298384173051147</v>
      </c>
      <c r="O44">
        <f t="shared" si="6"/>
        <v>0.25889178789336009</v>
      </c>
      <c r="P44">
        <f t="shared" si="7"/>
        <v>2.9589325771644477</v>
      </c>
      <c r="Q44">
        <f t="shared" si="8"/>
        <v>0.24693368263716794</v>
      </c>
      <c r="R44">
        <f t="shared" si="9"/>
        <v>0.15536190469725042</v>
      </c>
      <c r="S44">
        <f t="shared" si="10"/>
        <v>214.76599573846386</v>
      </c>
      <c r="T44">
        <f t="shared" si="11"/>
        <v>35.469058359073173</v>
      </c>
      <c r="U44">
        <f t="shared" si="12"/>
        <v>35.080009677419397</v>
      </c>
      <c r="V44">
        <f t="shared" si="13"/>
        <v>5.6734456602102554</v>
      </c>
      <c r="W44">
        <f t="shared" si="14"/>
        <v>35.981790407535243</v>
      </c>
      <c r="X44">
        <f t="shared" si="15"/>
        <v>2.2031741711605735</v>
      </c>
      <c r="Y44">
        <f t="shared" si="16"/>
        <v>6.1230254142639566</v>
      </c>
      <c r="Z44">
        <f t="shared" si="17"/>
        <v>3.470271489049682</v>
      </c>
      <c r="AA44">
        <f t="shared" si="18"/>
        <v>-386.33045072306248</v>
      </c>
      <c r="AB44">
        <f t="shared" si="19"/>
        <v>220.90911587106336</v>
      </c>
      <c r="AC44">
        <f t="shared" si="20"/>
        <v>17.567398861102191</v>
      </c>
      <c r="AD44">
        <f t="shared" si="21"/>
        <v>66.912059747566929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52122.921063012385</v>
      </c>
      <c r="AJ44" t="s">
        <v>290</v>
      </c>
      <c r="AK44">
        <v>15552.9</v>
      </c>
      <c r="AL44">
        <v>715.47692307692296</v>
      </c>
      <c r="AM44">
        <v>3262.08</v>
      </c>
      <c r="AN44">
        <f t="shared" si="25"/>
        <v>2546.603076923077</v>
      </c>
      <c r="AO44">
        <f t="shared" si="26"/>
        <v>0.78066849277855754</v>
      </c>
      <c r="AP44">
        <v>-0.57774747981622299</v>
      </c>
      <c r="AQ44" t="s">
        <v>427</v>
      </c>
      <c r="AR44">
        <v>15522.3</v>
      </c>
      <c r="AS44">
        <v>991.25738461538504</v>
      </c>
      <c r="AT44">
        <v>1476.35</v>
      </c>
      <c r="AU44">
        <f t="shared" si="27"/>
        <v>0.3285756191855691</v>
      </c>
      <c r="AV44">
        <v>0.5</v>
      </c>
      <c r="AW44">
        <f t="shared" si="28"/>
        <v>1095.8731254699983</v>
      </c>
      <c r="AX44">
        <f t="shared" si="29"/>
        <v>16.387431453621556</v>
      </c>
      <c r="AY44">
        <f t="shared" si="30"/>
        <v>180.03859537506477</v>
      </c>
      <c r="AZ44">
        <f t="shared" si="31"/>
        <v>0.55463812781521993</v>
      </c>
      <c r="BA44">
        <f t="shared" si="32"/>
        <v>1.5480969958234673E-2</v>
      </c>
      <c r="BB44">
        <f t="shared" si="33"/>
        <v>1.2095573542859079</v>
      </c>
      <c r="BC44" t="s">
        <v>428</v>
      </c>
      <c r="BD44">
        <v>657.51</v>
      </c>
      <c r="BE44">
        <f t="shared" si="34"/>
        <v>818.83999999999992</v>
      </c>
      <c r="BF44">
        <f t="shared" si="35"/>
        <v>0.59241440987813854</v>
      </c>
      <c r="BG44">
        <f t="shared" si="36"/>
        <v>0.68561413208322308</v>
      </c>
      <c r="BH44">
        <f t="shared" si="37"/>
        <v>0.63754735197925394</v>
      </c>
      <c r="BI44">
        <f t="shared" si="38"/>
        <v>0.70122038891023453</v>
      </c>
      <c r="BJ44">
        <f t="shared" si="39"/>
        <v>0.39295384295180891</v>
      </c>
      <c r="BK44">
        <f t="shared" si="40"/>
        <v>0.60704615704819109</v>
      </c>
      <c r="BL44">
        <f t="shared" si="41"/>
        <v>1299.98580645161</v>
      </c>
      <c r="BM44">
        <f t="shared" si="42"/>
        <v>1095.8731254699983</v>
      </c>
      <c r="BN44">
        <f t="shared" si="43"/>
        <v>0.84298853112962091</v>
      </c>
      <c r="BO44">
        <f t="shared" si="44"/>
        <v>0.19597706225924189</v>
      </c>
      <c r="BP44">
        <v>6</v>
      </c>
      <c r="BQ44">
        <v>0.5</v>
      </c>
      <c r="BR44" t="s">
        <v>293</v>
      </c>
      <c r="BS44">
        <v>2</v>
      </c>
      <c r="BT44">
        <v>1603920144.5</v>
      </c>
      <c r="BU44">
        <v>376.36967741935501</v>
      </c>
      <c r="BV44">
        <v>399.99074193548398</v>
      </c>
      <c r="BW44">
        <v>21.651251612903199</v>
      </c>
      <c r="BX44">
        <v>11.3666387096774</v>
      </c>
      <c r="BY44">
        <v>375.90309677419299</v>
      </c>
      <c r="BZ44">
        <v>21.623287096774199</v>
      </c>
      <c r="CA44">
        <v>500.008451612903</v>
      </c>
      <c r="CB44">
        <v>101.65741935483901</v>
      </c>
      <c r="CC44">
        <v>9.9939090322580595E-2</v>
      </c>
      <c r="CD44">
        <v>36.464829032258102</v>
      </c>
      <c r="CE44">
        <v>35.080009677419397</v>
      </c>
      <c r="CF44">
        <v>999.9</v>
      </c>
      <c r="CG44">
        <v>0</v>
      </c>
      <c r="CH44">
        <v>0</v>
      </c>
      <c r="CI44">
        <v>10002.6770967742</v>
      </c>
      <c r="CJ44">
        <v>0</v>
      </c>
      <c r="CK44">
        <v>436.78825806451601</v>
      </c>
      <c r="CL44">
        <v>1299.98580645161</v>
      </c>
      <c r="CM44">
        <v>0.89999912903225798</v>
      </c>
      <c r="CN44">
        <v>0.100000858064516</v>
      </c>
      <c r="CO44">
        <v>0</v>
      </c>
      <c r="CP44">
        <v>992.96219354838695</v>
      </c>
      <c r="CQ44">
        <v>4.99979</v>
      </c>
      <c r="CR44">
        <v>13382.9096774194</v>
      </c>
      <c r="CS44">
        <v>11051.1612903226</v>
      </c>
      <c r="CT44">
        <v>48.406999999999996</v>
      </c>
      <c r="CU44">
        <v>50.899000000000001</v>
      </c>
      <c r="CV44">
        <v>49.5</v>
      </c>
      <c r="CW44">
        <v>50.048000000000002</v>
      </c>
      <c r="CX44">
        <v>50.274000000000001</v>
      </c>
      <c r="CY44">
        <v>1165.48451612903</v>
      </c>
      <c r="CZ44">
        <v>129.501612903226</v>
      </c>
      <c r="DA44">
        <v>0</v>
      </c>
      <c r="DB44">
        <v>75.200000047683702</v>
      </c>
      <c r="DC44">
        <v>0</v>
      </c>
      <c r="DD44">
        <v>991.25738461538504</v>
      </c>
      <c r="DE44">
        <v>-183.52177754219699</v>
      </c>
      <c r="DF44">
        <v>-2247.6991426551799</v>
      </c>
      <c r="DG44">
        <v>13361.669230769199</v>
      </c>
      <c r="DH44">
        <v>15</v>
      </c>
      <c r="DI44">
        <v>1603919411.0999999</v>
      </c>
      <c r="DJ44" t="s">
        <v>414</v>
      </c>
      <c r="DK44">
        <v>1603919408.5999999</v>
      </c>
      <c r="DL44">
        <v>1603919411.0999999</v>
      </c>
      <c r="DM44">
        <v>3</v>
      </c>
      <c r="DN44">
        <v>0.16500000000000001</v>
      </c>
      <c r="DO44">
        <v>1E-3</v>
      </c>
      <c r="DP44">
        <v>0.47099999999999997</v>
      </c>
      <c r="DQ44">
        <v>-0.105</v>
      </c>
      <c r="DR44">
        <v>400</v>
      </c>
      <c r="DS44">
        <v>14</v>
      </c>
      <c r="DT44">
        <v>0.18</v>
      </c>
      <c r="DU44">
        <v>0.22</v>
      </c>
      <c r="DV44">
        <v>16.375392898224302</v>
      </c>
      <c r="DW44">
        <v>1.4260388475794701</v>
      </c>
      <c r="DX44">
        <v>0.107165516611608</v>
      </c>
      <c r="DY44">
        <v>0</v>
      </c>
      <c r="DZ44">
        <v>-23.629556666666701</v>
      </c>
      <c r="EA44">
        <v>-1.83575439377091</v>
      </c>
      <c r="EB44">
        <v>0.13351462762142899</v>
      </c>
      <c r="EC44">
        <v>0</v>
      </c>
      <c r="ED44">
        <v>10.28764</v>
      </c>
      <c r="EE44">
        <v>0.54255483870966403</v>
      </c>
      <c r="EF44">
        <v>4.00517631738396E-2</v>
      </c>
      <c r="EG44">
        <v>0</v>
      </c>
      <c r="EH44">
        <v>0</v>
      </c>
      <c r="EI44">
        <v>3</v>
      </c>
      <c r="EJ44" t="s">
        <v>300</v>
      </c>
      <c r="EK44">
        <v>100</v>
      </c>
      <c r="EL44">
        <v>100</v>
      </c>
      <c r="EM44">
        <v>0.46600000000000003</v>
      </c>
      <c r="EN44">
        <v>2.87E-2</v>
      </c>
      <c r="EO44">
        <v>0.31852463480962501</v>
      </c>
      <c r="EP44">
        <v>6.0823150184057602E-4</v>
      </c>
      <c r="EQ44">
        <v>-6.1572112211999805E-7</v>
      </c>
      <c r="ER44">
        <v>1.2304956265122001E-10</v>
      </c>
      <c r="ES44">
        <v>-0.161570054472467</v>
      </c>
      <c r="ET44">
        <v>-5.6976549660881903E-3</v>
      </c>
      <c r="EU44">
        <v>7.2294696533427402E-4</v>
      </c>
      <c r="EV44">
        <v>-2.5009322186793402E-6</v>
      </c>
      <c r="EW44">
        <v>4</v>
      </c>
      <c r="EX44">
        <v>2168</v>
      </c>
      <c r="EY44">
        <v>1</v>
      </c>
      <c r="EZ44">
        <v>28</v>
      </c>
      <c r="FA44">
        <v>12.4</v>
      </c>
      <c r="FB44">
        <v>12.4</v>
      </c>
      <c r="FC44">
        <v>2</v>
      </c>
      <c r="FD44">
        <v>511.98599999999999</v>
      </c>
      <c r="FE44">
        <v>129.471</v>
      </c>
      <c r="FF44">
        <v>35.273000000000003</v>
      </c>
      <c r="FG44">
        <v>31.767900000000001</v>
      </c>
      <c r="FH44">
        <v>30.000699999999998</v>
      </c>
      <c r="FI44">
        <v>31.654599999999999</v>
      </c>
      <c r="FJ44">
        <v>31.6233</v>
      </c>
      <c r="FK44">
        <v>20.036100000000001</v>
      </c>
      <c r="FL44">
        <v>0</v>
      </c>
      <c r="FM44">
        <v>100</v>
      </c>
      <c r="FN44">
        <v>-999.9</v>
      </c>
      <c r="FO44">
        <v>400</v>
      </c>
      <c r="FP44">
        <v>18.517499999999998</v>
      </c>
      <c r="FQ44">
        <v>101.143</v>
      </c>
      <c r="FR44">
        <v>101.07899999999999</v>
      </c>
    </row>
    <row r="45" spans="1:174" x14ac:dyDescent="0.25">
      <c r="A45">
        <v>29</v>
      </c>
      <c r="B45">
        <v>1603920267</v>
      </c>
      <c r="C45">
        <v>5200.9000000953702</v>
      </c>
      <c r="D45" t="s">
        <v>429</v>
      </c>
      <c r="E45" t="s">
        <v>430</v>
      </c>
      <c r="F45" t="s">
        <v>363</v>
      </c>
      <c r="G45" t="s">
        <v>314</v>
      </c>
      <c r="H45">
        <v>1603920259</v>
      </c>
      <c r="I45">
        <f t="shared" si="0"/>
        <v>8.0053671820323712E-3</v>
      </c>
      <c r="J45">
        <f t="shared" si="1"/>
        <v>14.339432425256488</v>
      </c>
      <c r="K45">
        <f t="shared" si="2"/>
        <v>379.13883870967697</v>
      </c>
      <c r="L45">
        <f t="shared" si="3"/>
        <v>256.16257774422945</v>
      </c>
      <c r="M45">
        <f t="shared" si="4"/>
        <v>26.064957377927012</v>
      </c>
      <c r="N45">
        <f t="shared" si="5"/>
        <v>38.577991205068166</v>
      </c>
      <c r="O45">
        <f t="shared" si="6"/>
        <v>0.22766740638973493</v>
      </c>
      <c r="P45">
        <f t="shared" si="7"/>
        <v>2.9586586228835365</v>
      </c>
      <c r="Q45">
        <f t="shared" si="8"/>
        <v>0.21836330130695641</v>
      </c>
      <c r="R45">
        <f t="shared" si="9"/>
        <v>0.13728131631022097</v>
      </c>
      <c r="S45">
        <f t="shared" si="10"/>
        <v>214.7648323705707</v>
      </c>
      <c r="T45">
        <f t="shared" si="11"/>
        <v>35.458294657807116</v>
      </c>
      <c r="U45">
        <f t="shared" si="12"/>
        <v>35.065654838709698</v>
      </c>
      <c r="V45">
        <f t="shared" si="13"/>
        <v>5.6689398757605129</v>
      </c>
      <c r="W45">
        <f t="shared" si="14"/>
        <v>34.363477007259384</v>
      </c>
      <c r="X45">
        <f t="shared" si="15"/>
        <v>2.0807008333804733</v>
      </c>
      <c r="Y45">
        <f t="shared" si="16"/>
        <v>6.0549775942082897</v>
      </c>
      <c r="Z45">
        <f t="shared" si="17"/>
        <v>3.5882390423800397</v>
      </c>
      <c r="AA45">
        <f t="shared" si="18"/>
        <v>-353.03669272762755</v>
      </c>
      <c r="AB45">
        <f t="shared" si="19"/>
        <v>190.66925134232477</v>
      </c>
      <c r="AC45">
        <f t="shared" si="20"/>
        <v>15.147947144572356</v>
      </c>
      <c r="AD45">
        <f t="shared" si="21"/>
        <v>67.545338129840275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52149.379367282767</v>
      </c>
      <c r="AJ45" t="s">
        <v>290</v>
      </c>
      <c r="AK45">
        <v>15552.9</v>
      </c>
      <c r="AL45">
        <v>715.47692307692296</v>
      </c>
      <c r="AM45">
        <v>3262.08</v>
      </c>
      <c r="AN45">
        <f t="shared" si="25"/>
        <v>2546.603076923077</v>
      </c>
      <c r="AO45">
        <f t="shared" si="26"/>
        <v>0.78066849277855754</v>
      </c>
      <c r="AP45">
        <v>-0.57774747981622299</v>
      </c>
      <c r="AQ45" t="s">
        <v>431</v>
      </c>
      <c r="AR45">
        <v>15373.1</v>
      </c>
      <c r="AS45">
        <v>1123.69076923077</v>
      </c>
      <c r="AT45">
        <v>1481.97</v>
      </c>
      <c r="AU45">
        <f t="shared" si="27"/>
        <v>0.24175876081785053</v>
      </c>
      <c r="AV45">
        <v>0.5</v>
      </c>
      <c r="AW45">
        <f t="shared" si="28"/>
        <v>1095.8681222442037</v>
      </c>
      <c r="AX45">
        <f t="shared" si="29"/>
        <v>14.339432425256488</v>
      </c>
      <c r="AY45">
        <f t="shared" si="30"/>
        <v>132.46785962677171</v>
      </c>
      <c r="AZ45">
        <f t="shared" si="31"/>
        <v>0.50183202089111123</v>
      </c>
      <c r="BA45">
        <f t="shared" si="32"/>
        <v>1.3612203514528878E-2</v>
      </c>
      <c r="BB45">
        <f t="shared" si="33"/>
        <v>1.2011781615012449</v>
      </c>
      <c r="BC45" t="s">
        <v>432</v>
      </c>
      <c r="BD45">
        <v>738.27</v>
      </c>
      <c r="BE45">
        <f t="shared" si="34"/>
        <v>743.7</v>
      </c>
      <c r="BF45">
        <f t="shared" si="35"/>
        <v>0.48175236085683742</v>
      </c>
      <c r="BG45">
        <f t="shared" si="36"/>
        <v>0.70532647069311871</v>
      </c>
      <c r="BH45">
        <f t="shared" si="37"/>
        <v>0.46742657116678155</v>
      </c>
      <c r="BI45">
        <f t="shared" si="38"/>
        <v>0.69901352752263646</v>
      </c>
      <c r="BJ45">
        <f t="shared" si="39"/>
        <v>0.31651351527364513</v>
      </c>
      <c r="BK45">
        <f t="shared" si="40"/>
        <v>0.68348648472635487</v>
      </c>
      <c r="BL45">
        <f t="shared" si="41"/>
        <v>1299.98</v>
      </c>
      <c r="BM45">
        <f t="shared" si="42"/>
        <v>1095.8681222442037</v>
      </c>
      <c r="BN45">
        <f t="shared" si="43"/>
        <v>0.84298844770242909</v>
      </c>
      <c r="BO45">
        <f t="shared" si="44"/>
        <v>0.19597689540485821</v>
      </c>
      <c r="BP45">
        <v>6</v>
      </c>
      <c r="BQ45">
        <v>0.5</v>
      </c>
      <c r="BR45" t="s">
        <v>293</v>
      </c>
      <c r="BS45">
        <v>2</v>
      </c>
      <c r="BT45">
        <v>1603920259</v>
      </c>
      <c r="BU45">
        <v>379.13883870967697</v>
      </c>
      <c r="BV45">
        <v>399.98783870967702</v>
      </c>
      <c r="BW45">
        <v>20.448822580645199</v>
      </c>
      <c r="BX45">
        <v>11.0390451612903</v>
      </c>
      <c r="BY45">
        <v>378.67158064516099</v>
      </c>
      <c r="BZ45">
        <v>20.446035483871</v>
      </c>
      <c r="CA45">
        <v>500.01183870967702</v>
      </c>
      <c r="CB45">
        <v>101.651677419355</v>
      </c>
      <c r="CC45">
        <v>9.9943006451612901E-2</v>
      </c>
      <c r="CD45">
        <v>36.261019354838702</v>
      </c>
      <c r="CE45">
        <v>35.065654838709698</v>
      </c>
      <c r="CF45">
        <v>999.9</v>
      </c>
      <c r="CG45">
        <v>0</v>
      </c>
      <c r="CH45">
        <v>0</v>
      </c>
      <c r="CI45">
        <v>10001.6880645161</v>
      </c>
      <c r="CJ45">
        <v>0</v>
      </c>
      <c r="CK45">
        <v>403.65703225806402</v>
      </c>
      <c r="CL45">
        <v>1299.98</v>
      </c>
      <c r="CM45">
        <v>0.90000064516129097</v>
      </c>
      <c r="CN45">
        <v>9.9999299999999999E-2</v>
      </c>
      <c r="CO45">
        <v>0</v>
      </c>
      <c r="CP45">
        <v>1127.82193548387</v>
      </c>
      <c r="CQ45">
        <v>4.99979</v>
      </c>
      <c r="CR45">
        <v>14757.6903225806</v>
      </c>
      <c r="CS45">
        <v>11051.132258064499</v>
      </c>
      <c r="CT45">
        <v>48.561999999999998</v>
      </c>
      <c r="CU45">
        <v>50.936999999999998</v>
      </c>
      <c r="CV45">
        <v>49.625</v>
      </c>
      <c r="CW45">
        <v>50.078258064516099</v>
      </c>
      <c r="CX45">
        <v>50.430999999999997</v>
      </c>
      <c r="CY45">
        <v>1165.4829032258101</v>
      </c>
      <c r="CZ45">
        <v>129.497419354839</v>
      </c>
      <c r="DA45">
        <v>0</v>
      </c>
      <c r="DB45">
        <v>80.399999856948895</v>
      </c>
      <c r="DC45">
        <v>0</v>
      </c>
      <c r="DD45">
        <v>1123.69076923077</v>
      </c>
      <c r="DE45">
        <v>-377.18427356403998</v>
      </c>
      <c r="DF45">
        <v>-4577.1213680276496</v>
      </c>
      <c r="DG45">
        <v>14706.3692307692</v>
      </c>
      <c r="DH45">
        <v>15</v>
      </c>
      <c r="DI45">
        <v>1603919411.0999999</v>
      </c>
      <c r="DJ45" t="s">
        <v>414</v>
      </c>
      <c r="DK45">
        <v>1603919408.5999999</v>
      </c>
      <c r="DL45">
        <v>1603919411.0999999</v>
      </c>
      <c r="DM45">
        <v>3</v>
      </c>
      <c r="DN45">
        <v>0.16500000000000001</v>
      </c>
      <c r="DO45">
        <v>1E-3</v>
      </c>
      <c r="DP45">
        <v>0.47099999999999997</v>
      </c>
      <c r="DQ45">
        <v>-0.105</v>
      </c>
      <c r="DR45">
        <v>400</v>
      </c>
      <c r="DS45">
        <v>14</v>
      </c>
      <c r="DT45">
        <v>0.18</v>
      </c>
      <c r="DU45">
        <v>0.22</v>
      </c>
      <c r="DV45">
        <v>14.3338049503927</v>
      </c>
      <c r="DW45">
        <v>0.53294925566062901</v>
      </c>
      <c r="DX45">
        <v>4.6991079515546999E-2</v>
      </c>
      <c r="DY45">
        <v>0</v>
      </c>
      <c r="DZ45">
        <v>-20.847046666666699</v>
      </c>
      <c r="EA45">
        <v>-0.90797419354842701</v>
      </c>
      <c r="EB45">
        <v>7.4027092938253797E-2</v>
      </c>
      <c r="EC45">
        <v>0</v>
      </c>
      <c r="ED45">
        <v>9.4066093333333303</v>
      </c>
      <c r="EE45">
        <v>0.86684315906562504</v>
      </c>
      <c r="EF45">
        <v>6.3053070764942903E-2</v>
      </c>
      <c r="EG45">
        <v>0</v>
      </c>
      <c r="EH45">
        <v>0</v>
      </c>
      <c r="EI45">
        <v>3</v>
      </c>
      <c r="EJ45" t="s">
        <v>300</v>
      </c>
      <c r="EK45">
        <v>100</v>
      </c>
      <c r="EL45">
        <v>100</v>
      </c>
      <c r="EM45">
        <v>0.46700000000000003</v>
      </c>
      <c r="EN45">
        <v>4.3E-3</v>
      </c>
      <c r="EO45">
        <v>0.31852463480962501</v>
      </c>
      <c r="EP45">
        <v>6.0823150184057602E-4</v>
      </c>
      <c r="EQ45">
        <v>-6.1572112211999805E-7</v>
      </c>
      <c r="ER45">
        <v>1.2304956265122001E-10</v>
      </c>
      <c r="ES45">
        <v>-0.161570054472467</v>
      </c>
      <c r="ET45">
        <v>-5.6976549660881903E-3</v>
      </c>
      <c r="EU45">
        <v>7.2294696533427402E-4</v>
      </c>
      <c r="EV45">
        <v>-2.5009322186793402E-6</v>
      </c>
      <c r="EW45">
        <v>4</v>
      </c>
      <c r="EX45">
        <v>2168</v>
      </c>
      <c r="EY45">
        <v>1</v>
      </c>
      <c r="EZ45">
        <v>28</v>
      </c>
      <c r="FA45">
        <v>14.3</v>
      </c>
      <c r="FB45">
        <v>14.3</v>
      </c>
      <c r="FC45">
        <v>2</v>
      </c>
      <c r="FD45">
        <v>512.35599999999999</v>
      </c>
      <c r="FE45">
        <v>123.411</v>
      </c>
      <c r="FF45">
        <v>35.1419</v>
      </c>
      <c r="FG45">
        <v>31.667200000000001</v>
      </c>
      <c r="FH45">
        <v>29.999099999999999</v>
      </c>
      <c r="FI45">
        <v>31.492699999999999</v>
      </c>
      <c r="FJ45">
        <v>31.438500000000001</v>
      </c>
      <c r="FK45">
        <v>20.0337</v>
      </c>
      <c r="FL45">
        <v>0</v>
      </c>
      <c r="FM45">
        <v>100</v>
      </c>
      <c r="FN45">
        <v>-999.9</v>
      </c>
      <c r="FO45">
        <v>400</v>
      </c>
      <c r="FP45">
        <v>21.296900000000001</v>
      </c>
      <c r="FQ45">
        <v>101.14400000000001</v>
      </c>
      <c r="FR45">
        <v>101.15</v>
      </c>
    </row>
    <row r="46" spans="1:174" x14ac:dyDescent="0.25">
      <c r="A46">
        <v>30</v>
      </c>
      <c r="B46">
        <v>1603920346</v>
      </c>
      <c r="C46">
        <v>5279.9000000953702</v>
      </c>
      <c r="D46" t="s">
        <v>433</v>
      </c>
      <c r="E46" t="s">
        <v>434</v>
      </c>
      <c r="F46" t="s">
        <v>363</v>
      </c>
      <c r="G46" t="s">
        <v>314</v>
      </c>
      <c r="H46">
        <v>1603920338.25</v>
      </c>
      <c r="I46">
        <f t="shared" si="0"/>
        <v>8.167725567646611E-3</v>
      </c>
      <c r="J46">
        <f t="shared" si="1"/>
        <v>15.25419521495076</v>
      </c>
      <c r="K46">
        <f t="shared" si="2"/>
        <v>377.988133333333</v>
      </c>
      <c r="L46">
        <f t="shared" si="3"/>
        <v>253.46393284893014</v>
      </c>
      <c r="M46">
        <f t="shared" si="4"/>
        <v>25.788468737438212</v>
      </c>
      <c r="N46">
        <f t="shared" si="5"/>
        <v>38.458075869118389</v>
      </c>
      <c r="O46">
        <f t="shared" si="6"/>
        <v>0.23787550873732252</v>
      </c>
      <c r="P46">
        <f t="shared" si="7"/>
        <v>2.9572739758739166</v>
      </c>
      <c r="Q46">
        <f t="shared" si="8"/>
        <v>0.22773379065582669</v>
      </c>
      <c r="R46">
        <f t="shared" si="9"/>
        <v>0.14320877980689775</v>
      </c>
      <c r="S46">
        <f t="shared" si="10"/>
        <v>214.76894547910669</v>
      </c>
      <c r="T46">
        <f t="shared" si="11"/>
        <v>35.374671104089465</v>
      </c>
      <c r="U46">
        <f t="shared" si="12"/>
        <v>34.817263333333301</v>
      </c>
      <c r="V46">
        <f t="shared" si="13"/>
        <v>5.5914642420900345</v>
      </c>
      <c r="W46">
        <f t="shared" si="14"/>
        <v>34.429856639052765</v>
      </c>
      <c r="X46">
        <f t="shared" si="15"/>
        <v>2.0799557019231987</v>
      </c>
      <c r="Y46">
        <f t="shared" si="16"/>
        <v>6.0411395949989712</v>
      </c>
      <c r="Z46">
        <f t="shared" si="17"/>
        <v>3.5115085401668358</v>
      </c>
      <c r="AA46">
        <f t="shared" si="18"/>
        <v>-360.19669753321557</v>
      </c>
      <c r="AB46">
        <f t="shared" si="19"/>
        <v>223.53507036839261</v>
      </c>
      <c r="AC46">
        <f t="shared" si="20"/>
        <v>17.742316926971135</v>
      </c>
      <c r="AD46">
        <f t="shared" si="21"/>
        <v>95.849635241254873</v>
      </c>
      <c r="AE46">
        <v>0</v>
      </c>
      <c r="AF46">
        <v>0</v>
      </c>
      <c r="AG46">
        <f t="shared" si="22"/>
        <v>1</v>
      </c>
      <c r="AH46">
        <f t="shared" si="23"/>
        <v>0</v>
      </c>
      <c r="AI46">
        <f t="shared" si="24"/>
        <v>52116.975540368185</v>
      </c>
      <c r="AJ46" t="s">
        <v>290</v>
      </c>
      <c r="AK46">
        <v>15552.9</v>
      </c>
      <c r="AL46">
        <v>715.47692307692296</v>
      </c>
      <c r="AM46">
        <v>3262.08</v>
      </c>
      <c r="AN46">
        <f t="shared" si="25"/>
        <v>2546.603076923077</v>
      </c>
      <c r="AO46">
        <f t="shared" si="26"/>
        <v>0.78066849277855754</v>
      </c>
      <c r="AP46">
        <v>-0.57774747981622299</v>
      </c>
      <c r="AQ46" t="s">
        <v>435</v>
      </c>
      <c r="AR46">
        <v>15364.8</v>
      </c>
      <c r="AS46">
        <v>1155.84538461538</v>
      </c>
      <c r="AT46">
        <v>1557.92</v>
      </c>
      <c r="AU46">
        <f t="shared" si="27"/>
        <v>0.25808425040093208</v>
      </c>
      <c r="AV46">
        <v>0.5</v>
      </c>
      <c r="AW46">
        <f t="shared" si="28"/>
        <v>1095.8894396314256</v>
      </c>
      <c r="AX46">
        <f t="shared" si="29"/>
        <v>15.25419521495076</v>
      </c>
      <c r="AY46">
        <f t="shared" si="30"/>
        <v>141.41590227478699</v>
      </c>
      <c r="AZ46">
        <f t="shared" si="31"/>
        <v>0.52808231488138035</v>
      </c>
      <c r="BA46">
        <f t="shared" si="32"/>
        <v>1.4446660513574848E-2</v>
      </c>
      <c r="BB46">
        <f t="shared" si="33"/>
        <v>1.0938687480743554</v>
      </c>
      <c r="BC46" t="s">
        <v>436</v>
      </c>
      <c r="BD46">
        <v>735.21</v>
      </c>
      <c r="BE46">
        <f t="shared" si="34"/>
        <v>822.71</v>
      </c>
      <c r="BF46">
        <f t="shared" si="35"/>
        <v>0.4887197376774563</v>
      </c>
      <c r="BG46">
        <f t="shared" si="36"/>
        <v>0.67441538345858709</v>
      </c>
      <c r="BH46">
        <f t="shared" si="37"/>
        <v>0.47727214621212116</v>
      </c>
      <c r="BI46">
        <f t="shared" si="38"/>
        <v>0.6691894843930859</v>
      </c>
      <c r="BJ46">
        <f t="shared" si="39"/>
        <v>0.31086479482496482</v>
      </c>
      <c r="BK46">
        <f t="shared" si="40"/>
        <v>0.68913520517503524</v>
      </c>
      <c r="BL46">
        <f t="shared" si="41"/>
        <v>1300.0053333333301</v>
      </c>
      <c r="BM46">
        <f t="shared" si="42"/>
        <v>1095.8894396314256</v>
      </c>
      <c r="BN46">
        <f t="shared" si="43"/>
        <v>0.84298841822553683</v>
      </c>
      <c r="BO46">
        <f t="shared" si="44"/>
        <v>0.19597683645107369</v>
      </c>
      <c r="BP46">
        <v>6</v>
      </c>
      <c r="BQ46">
        <v>0.5</v>
      </c>
      <c r="BR46" t="s">
        <v>293</v>
      </c>
      <c r="BS46">
        <v>2</v>
      </c>
      <c r="BT46">
        <v>1603920338.25</v>
      </c>
      <c r="BU46">
        <v>377.988133333333</v>
      </c>
      <c r="BV46">
        <v>399.99653333333299</v>
      </c>
      <c r="BW46">
        <v>20.443003333333301</v>
      </c>
      <c r="BX46">
        <v>10.84271</v>
      </c>
      <c r="BY46">
        <v>377.52113333333301</v>
      </c>
      <c r="BZ46">
        <v>20.440336666666699</v>
      </c>
      <c r="CA46">
        <v>500.03176666666701</v>
      </c>
      <c r="CB46">
        <v>101.644066666667</v>
      </c>
      <c r="CC46">
        <v>0.10006887</v>
      </c>
      <c r="CD46">
        <v>36.219329999999999</v>
      </c>
      <c r="CE46">
        <v>34.817263333333301</v>
      </c>
      <c r="CF46">
        <v>999.9</v>
      </c>
      <c r="CG46">
        <v>0</v>
      </c>
      <c r="CH46">
        <v>0</v>
      </c>
      <c r="CI46">
        <v>9994.5843333333305</v>
      </c>
      <c r="CJ46">
        <v>0</v>
      </c>
      <c r="CK46">
        <v>421.4699</v>
      </c>
      <c r="CL46">
        <v>1300.0053333333301</v>
      </c>
      <c r="CM46">
        <v>0.90000219999999997</v>
      </c>
      <c r="CN46">
        <v>9.999798E-2</v>
      </c>
      <c r="CO46">
        <v>0</v>
      </c>
      <c r="CP46">
        <v>1156.4459999999999</v>
      </c>
      <c r="CQ46">
        <v>4.99979</v>
      </c>
      <c r="CR46">
        <v>15166.32</v>
      </c>
      <c r="CS46">
        <v>11051.34</v>
      </c>
      <c r="CT46">
        <v>48.589300000000001</v>
      </c>
      <c r="CU46">
        <v>50.936999999999998</v>
      </c>
      <c r="CV46">
        <v>49.625</v>
      </c>
      <c r="CW46">
        <v>50.120800000000003</v>
      </c>
      <c r="CX46">
        <v>50.441200000000002</v>
      </c>
      <c r="CY46">
        <v>1165.5070000000001</v>
      </c>
      <c r="CZ46">
        <v>129.49866666666699</v>
      </c>
      <c r="DA46">
        <v>0</v>
      </c>
      <c r="DB46">
        <v>77.899999856948895</v>
      </c>
      <c r="DC46">
        <v>0</v>
      </c>
      <c r="DD46">
        <v>1155.84538461538</v>
      </c>
      <c r="DE46">
        <v>-501.467350786986</v>
      </c>
      <c r="DF46">
        <v>-6527.9487225702596</v>
      </c>
      <c r="DG46">
        <v>15158.819230769201</v>
      </c>
      <c r="DH46">
        <v>15</v>
      </c>
      <c r="DI46">
        <v>1603919411.0999999</v>
      </c>
      <c r="DJ46" t="s">
        <v>414</v>
      </c>
      <c r="DK46">
        <v>1603919408.5999999</v>
      </c>
      <c r="DL46">
        <v>1603919411.0999999</v>
      </c>
      <c r="DM46">
        <v>3</v>
      </c>
      <c r="DN46">
        <v>0.16500000000000001</v>
      </c>
      <c r="DO46">
        <v>1E-3</v>
      </c>
      <c r="DP46">
        <v>0.47099999999999997</v>
      </c>
      <c r="DQ46">
        <v>-0.105</v>
      </c>
      <c r="DR46">
        <v>400</v>
      </c>
      <c r="DS46">
        <v>14</v>
      </c>
      <c r="DT46">
        <v>0.18</v>
      </c>
      <c r="DU46">
        <v>0.22</v>
      </c>
      <c r="DV46">
        <v>15.2252823370622</v>
      </c>
      <c r="DW46">
        <v>1.7909947342011401</v>
      </c>
      <c r="DX46">
        <v>0.13616166681411301</v>
      </c>
      <c r="DY46">
        <v>0</v>
      </c>
      <c r="DZ46">
        <v>-21.98855</v>
      </c>
      <c r="EA46">
        <v>-2.2766923248053299</v>
      </c>
      <c r="EB46">
        <v>0.17302556217699899</v>
      </c>
      <c r="EC46">
        <v>0</v>
      </c>
      <c r="ED46">
        <v>9.5952346666666699</v>
      </c>
      <c r="EE46">
        <v>0.61022736373748099</v>
      </c>
      <c r="EF46">
        <v>4.4481996637840998E-2</v>
      </c>
      <c r="EG46">
        <v>0</v>
      </c>
      <c r="EH46">
        <v>0</v>
      </c>
      <c r="EI46">
        <v>3</v>
      </c>
      <c r="EJ46" t="s">
        <v>300</v>
      </c>
      <c r="EK46">
        <v>100</v>
      </c>
      <c r="EL46">
        <v>100</v>
      </c>
      <c r="EM46">
        <v>0.46600000000000003</v>
      </c>
      <c r="EN46">
        <v>3.5000000000000001E-3</v>
      </c>
      <c r="EO46">
        <v>0.31852463480962501</v>
      </c>
      <c r="EP46">
        <v>6.0823150184057602E-4</v>
      </c>
      <c r="EQ46">
        <v>-6.1572112211999805E-7</v>
      </c>
      <c r="ER46">
        <v>1.2304956265122001E-10</v>
      </c>
      <c r="ES46">
        <v>-0.161570054472467</v>
      </c>
      <c r="ET46">
        <v>-5.6976549660881903E-3</v>
      </c>
      <c r="EU46">
        <v>7.2294696533427402E-4</v>
      </c>
      <c r="EV46">
        <v>-2.5009322186793402E-6</v>
      </c>
      <c r="EW46">
        <v>4</v>
      </c>
      <c r="EX46">
        <v>2168</v>
      </c>
      <c r="EY46">
        <v>1</v>
      </c>
      <c r="EZ46">
        <v>28</v>
      </c>
      <c r="FA46">
        <v>15.6</v>
      </c>
      <c r="FB46">
        <v>15.6</v>
      </c>
      <c r="FC46">
        <v>2</v>
      </c>
      <c r="FD46">
        <v>510.39</v>
      </c>
      <c r="FE46">
        <v>128.447</v>
      </c>
      <c r="FF46">
        <v>35.057400000000001</v>
      </c>
      <c r="FG46">
        <v>31.505800000000001</v>
      </c>
      <c r="FH46">
        <v>29.999300000000002</v>
      </c>
      <c r="FI46">
        <v>31.333600000000001</v>
      </c>
      <c r="FJ46">
        <v>31.282699999999998</v>
      </c>
      <c r="FK46">
        <v>20.031199999999998</v>
      </c>
      <c r="FL46">
        <v>0</v>
      </c>
      <c r="FM46">
        <v>100</v>
      </c>
      <c r="FN46">
        <v>-999.9</v>
      </c>
      <c r="FO46">
        <v>400</v>
      </c>
      <c r="FP46">
        <v>20.0489</v>
      </c>
      <c r="FQ46">
        <v>101.194</v>
      </c>
      <c r="FR46">
        <v>101.14400000000001</v>
      </c>
    </row>
    <row r="47" spans="1:174" x14ac:dyDescent="0.25">
      <c r="A47">
        <v>31</v>
      </c>
      <c r="B47">
        <v>1603920550</v>
      </c>
      <c r="C47">
        <v>5483.9000000953702</v>
      </c>
      <c r="D47" t="s">
        <v>437</v>
      </c>
      <c r="E47" t="s">
        <v>438</v>
      </c>
      <c r="F47" t="s">
        <v>324</v>
      </c>
      <c r="G47" t="s">
        <v>374</v>
      </c>
      <c r="H47">
        <v>1603920542.25</v>
      </c>
      <c r="I47">
        <f t="shared" si="0"/>
        <v>3.4742088132709427E-3</v>
      </c>
      <c r="J47">
        <f t="shared" si="1"/>
        <v>8.0741724538196085</v>
      </c>
      <c r="K47">
        <f t="shared" si="2"/>
        <v>388.72149999999999</v>
      </c>
      <c r="L47">
        <f t="shared" si="3"/>
        <v>209.35647935617635</v>
      </c>
      <c r="M47">
        <f t="shared" si="4"/>
        <v>21.29989274052258</v>
      </c>
      <c r="N47">
        <f t="shared" si="5"/>
        <v>39.548459552803337</v>
      </c>
      <c r="O47">
        <f t="shared" si="6"/>
        <v>8.2367679241684782E-2</v>
      </c>
      <c r="P47">
        <f t="shared" si="7"/>
        <v>2.9581741955240273</v>
      </c>
      <c r="Q47">
        <f t="shared" si="8"/>
        <v>8.1114458277698406E-2</v>
      </c>
      <c r="R47">
        <f t="shared" si="9"/>
        <v>5.0807544941370193E-2</v>
      </c>
      <c r="S47">
        <f t="shared" si="10"/>
        <v>214.77279580574418</v>
      </c>
      <c r="T47">
        <f t="shared" si="11"/>
        <v>36.378547795517932</v>
      </c>
      <c r="U47">
        <f t="shared" si="12"/>
        <v>35.0746233333333</v>
      </c>
      <c r="V47">
        <f t="shared" si="13"/>
        <v>5.6717545969339733</v>
      </c>
      <c r="W47">
        <f t="shared" si="14"/>
        <v>24.549793096651143</v>
      </c>
      <c r="X47">
        <f t="shared" si="15"/>
        <v>1.467021886940953</v>
      </c>
      <c r="Y47">
        <f t="shared" si="16"/>
        <v>5.9756995961854793</v>
      </c>
      <c r="Z47">
        <f t="shared" si="17"/>
        <v>4.2047327099930207</v>
      </c>
      <c r="AA47">
        <f t="shared" si="18"/>
        <v>-153.21260866524858</v>
      </c>
      <c r="AB47">
        <f t="shared" si="19"/>
        <v>150.93715378261061</v>
      </c>
      <c r="AC47">
        <f t="shared" si="20"/>
        <v>11.979871469144307</v>
      </c>
      <c r="AD47">
        <f t="shared" si="21"/>
        <v>224.47721239225052</v>
      </c>
      <c r="AE47">
        <v>14</v>
      </c>
      <c r="AF47">
        <v>3</v>
      </c>
      <c r="AG47">
        <f t="shared" si="22"/>
        <v>1</v>
      </c>
      <c r="AH47">
        <f t="shared" si="23"/>
        <v>0</v>
      </c>
      <c r="AI47">
        <f t="shared" si="24"/>
        <v>52175.876278785829</v>
      </c>
      <c r="AJ47" t="s">
        <v>290</v>
      </c>
      <c r="AK47">
        <v>15552.9</v>
      </c>
      <c r="AL47">
        <v>715.47692307692296</v>
      </c>
      <c r="AM47">
        <v>3262.08</v>
      </c>
      <c r="AN47">
        <f t="shared" si="25"/>
        <v>2546.603076923077</v>
      </c>
      <c r="AO47">
        <f t="shared" si="26"/>
        <v>0.78066849277855754</v>
      </c>
      <c r="AP47">
        <v>-0.57774747981622299</v>
      </c>
      <c r="AQ47" t="s">
        <v>439</v>
      </c>
      <c r="AR47">
        <v>15406.6</v>
      </c>
      <c r="AS47">
        <v>943.32396000000006</v>
      </c>
      <c r="AT47">
        <v>1180.77</v>
      </c>
      <c r="AU47">
        <f t="shared" si="27"/>
        <v>0.20109423511776203</v>
      </c>
      <c r="AV47">
        <v>0.5</v>
      </c>
      <c r="AW47">
        <f t="shared" si="28"/>
        <v>1095.906589631398</v>
      </c>
      <c r="AX47">
        <f t="shared" si="29"/>
        <v>8.0741724538196085</v>
      </c>
      <c r="AY47">
        <f t="shared" si="30"/>
        <v>110.19024870122055</v>
      </c>
      <c r="AZ47">
        <f t="shared" si="31"/>
        <v>0.41887073689202814</v>
      </c>
      <c r="BA47">
        <f t="shared" si="32"/>
        <v>7.8947603887899384E-3</v>
      </c>
      <c r="BB47">
        <f t="shared" si="33"/>
        <v>1.7626718158489798</v>
      </c>
      <c r="BC47" t="s">
        <v>440</v>
      </c>
      <c r="BD47">
        <v>686.18</v>
      </c>
      <c r="BE47">
        <f t="shared" si="34"/>
        <v>494.59000000000003</v>
      </c>
      <c r="BF47">
        <f t="shared" si="35"/>
        <v>0.4800866171980831</v>
      </c>
      <c r="BG47">
        <f t="shared" si="36"/>
        <v>0.80799332272215529</v>
      </c>
      <c r="BH47">
        <f t="shared" si="37"/>
        <v>0.51031500741468128</v>
      </c>
      <c r="BI47">
        <f t="shared" si="38"/>
        <v>0.81728873213910291</v>
      </c>
      <c r="BJ47">
        <f t="shared" si="39"/>
        <v>0.34921813603566332</v>
      </c>
      <c r="BK47">
        <f t="shared" si="40"/>
        <v>0.65078186396433668</v>
      </c>
      <c r="BL47">
        <f t="shared" si="41"/>
        <v>1300.0253333333301</v>
      </c>
      <c r="BM47">
        <f t="shared" si="42"/>
        <v>1095.906589631398</v>
      </c>
      <c r="BN47">
        <f t="shared" si="43"/>
        <v>0.84298864147626928</v>
      </c>
      <c r="BO47">
        <f t="shared" si="44"/>
        <v>0.19597728295253869</v>
      </c>
      <c r="BP47">
        <v>6</v>
      </c>
      <c r="BQ47">
        <v>0.5</v>
      </c>
      <c r="BR47" t="s">
        <v>293</v>
      </c>
      <c r="BS47">
        <v>2</v>
      </c>
      <c r="BT47">
        <v>1603920542.25</v>
      </c>
      <c r="BU47">
        <v>388.72149999999999</v>
      </c>
      <c r="BV47">
        <v>400.03073333333299</v>
      </c>
      <c r="BW47">
        <v>14.4193466666667</v>
      </c>
      <c r="BX47">
        <v>10.310546666666699</v>
      </c>
      <c r="BY47">
        <v>388.25246666666698</v>
      </c>
      <c r="BZ47">
        <v>14.518883333333299</v>
      </c>
      <c r="CA47">
        <v>500.01650000000001</v>
      </c>
      <c r="CB47">
        <v>101.639833333333</v>
      </c>
      <c r="CC47">
        <v>9.9997246666666706E-2</v>
      </c>
      <c r="CD47">
        <v>36.021050000000002</v>
      </c>
      <c r="CE47">
        <v>35.0746233333333</v>
      </c>
      <c r="CF47">
        <v>999.9</v>
      </c>
      <c r="CG47">
        <v>0</v>
      </c>
      <c r="CH47">
        <v>0</v>
      </c>
      <c r="CI47">
        <v>10000.105666666699</v>
      </c>
      <c r="CJ47">
        <v>0</v>
      </c>
      <c r="CK47">
        <v>378.630333333333</v>
      </c>
      <c r="CL47">
        <v>1300.0253333333301</v>
      </c>
      <c r="CM47">
        <v>0.899993933333333</v>
      </c>
      <c r="CN47">
        <v>0.100005976666667</v>
      </c>
      <c r="CO47">
        <v>0</v>
      </c>
      <c r="CP47">
        <v>946.94786666666698</v>
      </c>
      <c r="CQ47">
        <v>4.99979</v>
      </c>
      <c r="CR47">
        <v>12556.143333333301</v>
      </c>
      <c r="CS47">
        <v>11051.4766666667</v>
      </c>
      <c r="CT47">
        <v>48.311999999999998</v>
      </c>
      <c r="CU47">
        <v>50.647733333333299</v>
      </c>
      <c r="CV47">
        <v>49.428733333333298</v>
      </c>
      <c r="CW47">
        <v>49.875</v>
      </c>
      <c r="CX47">
        <v>50.153933333333299</v>
      </c>
      <c r="CY47">
        <v>1165.5153333333301</v>
      </c>
      <c r="CZ47">
        <v>129.51033333333299</v>
      </c>
      <c r="DA47">
        <v>0</v>
      </c>
      <c r="DB47">
        <v>145.40000009536701</v>
      </c>
      <c r="DC47">
        <v>0</v>
      </c>
      <c r="DD47">
        <v>943.32396000000006</v>
      </c>
      <c r="DE47">
        <v>-270.11676923088697</v>
      </c>
      <c r="DF47">
        <v>-3694.26153792782</v>
      </c>
      <c r="DG47">
        <v>12508.588</v>
      </c>
      <c r="DH47">
        <v>15</v>
      </c>
      <c r="DI47">
        <v>1603919411.0999999</v>
      </c>
      <c r="DJ47" t="s">
        <v>414</v>
      </c>
      <c r="DK47">
        <v>1603919408.5999999</v>
      </c>
      <c r="DL47">
        <v>1603919411.0999999</v>
      </c>
      <c r="DM47">
        <v>3</v>
      </c>
      <c r="DN47">
        <v>0.16500000000000001</v>
      </c>
      <c r="DO47">
        <v>1E-3</v>
      </c>
      <c r="DP47">
        <v>0.47099999999999997</v>
      </c>
      <c r="DQ47">
        <v>-0.105</v>
      </c>
      <c r="DR47">
        <v>400</v>
      </c>
      <c r="DS47">
        <v>14</v>
      </c>
      <c r="DT47">
        <v>0.18</v>
      </c>
      <c r="DU47">
        <v>0.22</v>
      </c>
      <c r="DV47">
        <v>8.0805454092727391</v>
      </c>
      <c r="DW47">
        <v>-0.35763265303275799</v>
      </c>
      <c r="DX47">
        <v>2.99331631622143E-2</v>
      </c>
      <c r="DY47">
        <v>1</v>
      </c>
      <c r="DZ47">
        <v>-11.3137233333333</v>
      </c>
      <c r="EA47">
        <v>0.576504560622914</v>
      </c>
      <c r="EB47">
        <v>4.3800218289664003E-2</v>
      </c>
      <c r="EC47">
        <v>0</v>
      </c>
      <c r="ED47">
        <v>4.1105479999999996</v>
      </c>
      <c r="EE47">
        <v>-0.20927466073414999</v>
      </c>
      <c r="EF47">
        <v>1.5583419693165301E-2</v>
      </c>
      <c r="EG47">
        <v>0</v>
      </c>
      <c r="EH47">
        <v>1</v>
      </c>
      <c r="EI47">
        <v>3</v>
      </c>
      <c r="EJ47" t="s">
        <v>295</v>
      </c>
      <c r="EK47">
        <v>100</v>
      </c>
      <c r="EL47">
        <v>100</v>
      </c>
      <c r="EM47">
        <v>0.47</v>
      </c>
      <c r="EN47">
        <v>-0.1002</v>
      </c>
      <c r="EO47">
        <v>0.31852463480962501</v>
      </c>
      <c r="EP47">
        <v>6.0823150184057602E-4</v>
      </c>
      <c r="EQ47">
        <v>-6.1572112211999805E-7</v>
      </c>
      <c r="ER47">
        <v>1.2304956265122001E-10</v>
      </c>
      <c r="ES47">
        <v>-0.161570054472467</v>
      </c>
      <c r="ET47">
        <v>-5.6976549660881903E-3</v>
      </c>
      <c r="EU47">
        <v>7.2294696533427402E-4</v>
      </c>
      <c r="EV47">
        <v>-2.5009322186793402E-6</v>
      </c>
      <c r="EW47">
        <v>4</v>
      </c>
      <c r="EX47">
        <v>2168</v>
      </c>
      <c r="EY47">
        <v>1</v>
      </c>
      <c r="EZ47">
        <v>28</v>
      </c>
      <c r="FA47">
        <v>19</v>
      </c>
      <c r="FB47">
        <v>19</v>
      </c>
      <c r="FC47">
        <v>2</v>
      </c>
      <c r="FD47">
        <v>480.935</v>
      </c>
      <c r="FE47">
        <v>134.27799999999999</v>
      </c>
      <c r="FF47">
        <v>34.677799999999998</v>
      </c>
      <c r="FG47">
        <v>30.858899999999998</v>
      </c>
      <c r="FH47">
        <v>30.000399999999999</v>
      </c>
      <c r="FI47">
        <v>30.746600000000001</v>
      </c>
      <c r="FJ47">
        <v>30.712900000000001</v>
      </c>
      <c r="FK47">
        <v>20.022500000000001</v>
      </c>
      <c r="FL47">
        <v>0</v>
      </c>
      <c r="FM47">
        <v>100</v>
      </c>
      <c r="FN47">
        <v>-999.9</v>
      </c>
      <c r="FO47">
        <v>400</v>
      </c>
      <c r="FP47">
        <v>19.959700000000002</v>
      </c>
      <c r="FQ47">
        <v>101.327</v>
      </c>
      <c r="FR47">
        <v>101.18300000000001</v>
      </c>
    </row>
    <row r="48" spans="1:174" x14ac:dyDescent="0.25">
      <c r="A48">
        <v>32</v>
      </c>
      <c r="B48">
        <v>1603920656.5</v>
      </c>
      <c r="C48">
        <v>5590.4000000953702</v>
      </c>
      <c r="D48" t="s">
        <v>441</v>
      </c>
      <c r="E48" t="s">
        <v>442</v>
      </c>
      <c r="F48" t="s">
        <v>324</v>
      </c>
      <c r="G48" t="s">
        <v>374</v>
      </c>
      <c r="H48">
        <v>1603920648.75</v>
      </c>
      <c r="I48">
        <f t="shared" si="0"/>
        <v>4.5335940926788353E-3</v>
      </c>
      <c r="J48">
        <f t="shared" si="1"/>
        <v>8.8396027918494493</v>
      </c>
      <c r="K48">
        <f t="shared" si="2"/>
        <v>387.28873333333303</v>
      </c>
      <c r="L48">
        <f t="shared" si="3"/>
        <v>236.25910655794135</v>
      </c>
      <c r="M48">
        <f t="shared" si="4"/>
        <v>24.033382292053293</v>
      </c>
      <c r="N48">
        <f t="shared" si="5"/>
        <v>39.396822925521263</v>
      </c>
      <c r="O48">
        <f t="shared" si="6"/>
        <v>0.11054850779504308</v>
      </c>
      <c r="P48">
        <f t="shared" si="7"/>
        <v>2.9583255891140374</v>
      </c>
      <c r="Q48">
        <f t="shared" si="8"/>
        <v>0.10830375845194679</v>
      </c>
      <c r="R48">
        <f t="shared" si="9"/>
        <v>6.7887734429844429E-2</v>
      </c>
      <c r="S48">
        <f t="shared" si="10"/>
        <v>214.76488342715001</v>
      </c>
      <c r="T48">
        <f t="shared" si="11"/>
        <v>36.1782499415526</v>
      </c>
      <c r="U48">
        <f t="shared" si="12"/>
        <v>35.098626666666703</v>
      </c>
      <c r="V48">
        <f t="shared" si="13"/>
        <v>5.679293910147301</v>
      </c>
      <c r="W48">
        <f t="shared" si="14"/>
        <v>26.218807108756465</v>
      </c>
      <c r="X48">
        <f t="shared" si="15"/>
        <v>1.5728880436090222</v>
      </c>
      <c r="Y48">
        <f t="shared" si="16"/>
        <v>5.9990831660823902</v>
      </c>
      <c r="Z48">
        <f t="shared" si="17"/>
        <v>4.106405866538279</v>
      </c>
      <c r="AA48">
        <f t="shared" si="18"/>
        <v>-199.93149948713665</v>
      </c>
      <c r="AB48">
        <f t="shared" si="19"/>
        <v>158.4509741482814</v>
      </c>
      <c r="AC48">
        <f t="shared" si="20"/>
        <v>12.581415384873171</v>
      </c>
      <c r="AD48">
        <f t="shared" si="21"/>
        <v>185.86577347316793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52167.858354460208</v>
      </c>
      <c r="AJ48" t="s">
        <v>290</v>
      </c>
      <c r="AK48">
        <v>15552.9</v>
      </c>
      <c r="AL48">
        <v>715.47692307692296</v>
      </c>
      <c r="AM48">
        <v>3262.08</v>
      </c>
      <c r="AN48">
        <f t="shared" si="25"/>
        <v>2546.603076923077</v>
      </c>
      <c r="AO48">
        <f t="shared" si="26"/>
        <v>0.78066849277855754</v>
      </c>
      <c r="AP48">
        <v>-0.57774747981622299</v>
      </c>
      <c r="AQ48" t="s">
        <v>443</v>
      </c>
      <c r="AR48">
        <v>15410.1</v>
      </c>
      <c r="AS48">
        <v>900.62131999999997</v>
      </c>
      <c r="AT48">
        <v>1095.08</v>
      </c>
      <c r="AU48">
        <f t="shared" si="27"/>
        <v>0.17757486211053075</v>
      </c>
      <c r="AV48">
        <v>0.5</v>
      </c>
      <c r="AW48">
        <f t="shared" si="28"/>
        <v>1095.867897639095</v>
      </c>
      <c r="AX48">
        <f t="shared" si="29"/>
        <v>8.8396027918494493</v>
      </c>
      <c r="AY48">
        <f t="shared" si="30"/>
        <v>97.299295407309756</v>
      </c>
      <c r="AZ48">
        <f t="shared" si="31"/>
        <v>0.41202469225992616</v>
      </c>
      <c r="BA48">
        <f t="shared" si="32"/>
        <v>8.5935086628179634E-3</v>
      </c>
      <c r="BB48">
        <f t="shared" si="33"/>
        <v>1.9788508602111263</v>
      </c>
      <c r="BC48" t="s">
        <v>444</v>
      </c>
      <c r="BD48">
        <v>643.88</v>
      </c>
      <c r="BE48">
        <f t="shared" si="34"/>
        <v>451.19999999999993</v>
      </c>
      <c r="BF48">
        <f t="shared" si="35"/>
        <v>0.43098111702127656</v>
      </c>
      <c r="BG48">
        <f t="shared" si="36"/>
        <v>0.82766786341761522</v>
      </c>
      <c r="BH48">
        <f t="shared" si="37"/>
        <v>0.51226845044621494</v>
      </c>
      <c r="BI48">
        <f t="shared" si="38"/>
        <v>0.85093747810054055</v>
      </c>
      <c r="BJ48">
        <f t="shared" si="39"/>
        <v>0.30812075559976704</v>
      </c>
      <c r="BK48">
        <f t="shared" si="40"/>
        <v>0.69187924440023296</v>
      </c>
      <c r="BL48">
        <f t="shared" si="41"/>
        <v>1299.97966666667</v>
      </c>
      <c r="BM48">
        <f t="shared" si="42"/>
        <v>1095.867897639095</v>
      </c>
      <c r="BN48">
        <f t="shared" si="43"/>
        <v>0.84298849108082874</v>
      </c>
      <c r="BO48">
        <f t="shared" si="44"/>
        <v>0.19597698216165749</v>
      </c>
      <c r="BP48">
        <v>6</v>
      </c>
      <c r="BQ48">
        <v>0.5</v>
      </c>
      <c r="BR48" t="s">
        <v>293</v>
      </c>
      <c r="BS48">
        <v>2</v>
      </c>
      <c r="BT48">
        <v>1603920648.75</v>
      </c>
      <c r="BU48">
        <v>387.28873333333303</v>
      </c>
      <c r="BV48">
        <v>400.00296666666702</v>
      </c>
      <c r="BW48">
        <v>15.462206666666701</v>
      </c>
      <c r="BX48">
        <v>10.106123333333301</v>
      </c>
      <c r="BY48">
        <v>386.81990000000002</v>
      </c>
      <c r="BZ48">
        <v>15.5470166666667</v>
      </c>
      <c r="CA48">
        <v>500.01029999999997</v>
      </c>
      <c r="CB48">
        <v>101.6247</v>
      </c>
      <c r="CC48">
        <v>9.9981186666666694E-2</v>
      </c>
      <c r="CD48">
        <v>36.092116666666698</v>
      </c>
      <c r="CE48">
        <v>35.098626666666703</v>
      </c>
      <c r="CF48">
        <v>999.9</v>
      </c>
      <c r="CG48">
        <v>0</v>
      </c>
      <c r="CH48">
        <v>0</v>
      </c>
      <c r="CI48">
        <v>10002.453666666701</v>
      </c>
      <c r="CJ48">
        <v>0</v>
      </c>
      <c r="CK48">
        <v>456.63176666666698</v>
      </c>
      <c r="CL48">
        <v>1299.97966666667</v>
      </c>
      <c r="CM48">
        <v>0.89999859999999998</v>
      </c>
      <c r="CN48">
        <v>0.10000148</v>
      </c>
      <c r="CO48">
        <v>0</v>
      </c>
      <c r="CP48">
        <v>903.83780000000002</v>
      </c>
      <c r="CQ48">
        <v>4.99979</v>
      </c>
      <c r="CR48">
        <v>12030.52</v>
      </c>
      <c r="CS48">
        <v>11051.106666666699</v>
      </c>
      <c r="CT48">
        <v>48.5</v>
      </c>
      <c r="CU48">
        <v>50.811999999999998</v>
      </c>
      <c r="CV48">
        <v>49.561999999999998</v>
      </c>
      <c r="CW48">
        <v>50.074599999999997</v>
      </c>
      <c r="CX48">
        <v>50.311999999999998</v>
      </c>
      <c r="CY48">
        <v>1165.48133333333</v>
      </c>
      <c r="CZ48">
        <v>129.499333333333</v>
      </c>
      <c r="DA48">
        <v>0</v>
      </c>
      <c r="DB48">
        <v>105.799999952316</v>
      </c>
      <c r="DC48">
        <v>0</v>
      </c>
      <c r="DD48">
        <v>900.62131999999997</v>
      </c>
      <c r="DE48">
        <v>-235.065076938929</v>
      </c>
      <c r="DF48">
        <v>-2971.7153841837599</v>
      </c>
      <c r="DG48">
        <v>11989.44</v>
      </c>
      <c r="DH48">
        <v>15</v>
      </c>
      <c r="DI48">
        <v>1603919411.0999999</v>
      </c>
      <c r="DJ48" t="s">
        <v>414</v>
      </c>
      <c r="DK48">
        <v>1603919408.5999999</v>
      </c>
      <c r="DL48">
        <v>1603919411.0999999</v>
      </c>
      <c r="DM48">
        <v>3</v>
      </c>
      <c r="DN48">
        <v>0.16500000000000001</v>
      </c>
      <c r="DO48">
        <v>1E-3</v>
      </c>
      <c r="DP48">
        <v>0.47099999999999997</v>
      </c>
      <c r="DQ48">
        <v>-0.105</v>
      </c>
      <c r="DR48">
        <v>400</v>
      </c>
      <c r="DS48">
        <v>14</v>
      </c>
      <c r="DT48">
        <v>0.18</v>
      </c>
      <c r="DU48">
        <v>0.22</v>
      </c>
      <c r="DV48">
        <v>8.8353730209080901</v>
      </c>
      <c r="DW48">
        <v>0.40967977819381102</v>
      </c>
      <c r="DX48">
        <v>4.1457432519008797E-2</v>
      </c>
      <c r="DY48">
        <v>1</v>
      </c>
      <c r="DZ48">
        <v>-12.714283333333301</v>
      </c>
      <c r="EA48">
        <v>-0.63510834260287796</v>
      </c>
      <c r="EB48">
        <v>5.7988148693408903E-2</v>
      </c>
      <c r="EC48">
        <v>0</v>
      </c>
      <c r="ED48">
        <v>5.3561066666666699</v>
      </c>
      <c r="EE48">
        <v>0.41462335928810701</v>
      </c>
      <c r="EF48">
        <v>3.0235861856778901E-2</v>
      </c>
      <c r="EG48">
        <v>0</v>
      </c>
      <c r="EH48">
        <v>1</v>
      </c>
      <c r="EI48">
        <v>3</v>
      </c>
      <c r="EJ48" t="s">
        <v>295</v>
      </c>
      <c r="EK48">
        <v>100</v>
      </c>
      <c r="EL48">
        <v>100</v>
      </c>
      <c r="EM48">
        <v>0.46800000000000003</v>
      </c>
      <c r="EN48">
        <v>-8.43E-2</v>
      </c>
      <c r="EO48">
        <v>0.31852463480962501</v>
      </c>
      <c r="EP48">
        <v>6.0823150184057602E-4</v>
      </c>
      <c r="EQ48">
        <v>-6.1572112211999805E-7</v>
      </c>
      <c r="ER48">
        <v>1.2304956265122001E-10</v>
      </c>
      <c r="ES48">
        <v>-0.161570054472467</v>
      </c>
      <c r="ET48">
        <v>-5.6976549660881903E-3</v>
      </c>
      <c r="EU48">
        <v>7.2294696533427402E-4</v>
      </c>
      <c r="EV48">
        <v>-2.5009322186793402E-6</v>
      </c>
      <c r="EW48">
        <v>4</v>
      </c>
      <c r="EX48">
        <v>2168</v>
      </c>
      <c r="EY48">
        <v>1</v>
      </c>
      <c r="EZ48">
        <v>28</v>
      </c>
      <c r="FA48">
        <v>20.8</v>
      </c>
      <c r="FB48">
        <v>20.8</v>
      </c>
      <c r="FC48">
        <v>2</v>
      </c>
      <c r="FD48">
        <v>509.26499999999999</v>
      </c>
      <c r="FE48">
        <v>133.804</v>
      </c>
      <c r="FF48">
        <v>34.659300000000002</v>
      </c>
      <c r="FG48">
        <v>30.9312</v>
      </c>
      <c r="FH48">
        <v>30.000699999999998</v>
      </c>
      <c r="FI48">
        <v>30.750599999999999</v>
      </c>
      <c r="FJ48">
        <v>30.7196</v>
      </c>
      <c r="FK48">
        <v>20.011700000000001</v>
      </c>
      <c r="FL48">
        <v>0</v>
      </c>
      <c r="FM48">
        <v>100</v>
      </c>
      <c r="FN48">
        <v>-999.9</v>
      </c>
      <c r="FO48">
        <v>400</v>
      </c>
      <c r="FP48">
        <v>14.3125</v>
      </c>
      <c r="FQ48">
        <v>101.285</v>
      </c>
      <c r="FR48">
        <v>101.166</v>
      </c>
    </row>
    <row r="49" spans="1:174" x14ac:dyDescent="0.25">
      <c r="A49">
        <v>33</v>
      </c>
      <c r="B49">
        <v>1603920831</v>
      </c>
      <c r="C49">
        <v>5764.9000000953702</v>
      </c>
      <c r="D49" t="s">
        <v>445</v>
      </c>
      <c r="E49" t="s">
        <v>446</v>
      </c>
      <c r="F49" t="s">
        <v>447</v>
      </c>
      <c r="G49" t="s">
        <v>335</v>
      </c>
      <c r="H49">
        <v>1603920823</v>
      </c>
      <c r="I49">
        <f t="shared" ref="I49:I68" si="45">CA49*AG49*(BW49-BX49)/(100*BP49*(1000-AG49*BW49))</f>
        <v>3.13813111811746E-3</v>
      </c>
      <c r="J49">
        <f t="shared" ref="J49:J68" si="46">CA49*AG49*(BV49-BU49*(1000-AG49*BX49)/(1000-AG49*BW49))/(100*BP49)</f>
        <v>7.6447631761224404</v>
      </c>
      <c r="K49">
        <f t="shared" ref="K49:K68" si="47">BU49 - IF(AG49&gt;1, J49*BP49*100/(AI49*CI49), 0)</f>
        <v>389.37135483870998</v>
      </c>
      <c r="L49">
        <f t="shared" ref="L49:L68" si="48">((R49-I49/2)*K49-J49)/(R49+I49/2)</f>
        <v>194.00011407840921</v>
      </c>
      <c r="M49">
        <f t="shared" ref="M49:M68" si="49">L49*(CB49+CC49)/1000</f>
        <v>19.734603409598343</v>
      </c>
      <c r="N49">
        <f t="shared" ref="N49:N68" si="50">(BU49 - IF(AG49&gt;1, J49*BP49*100/(AI49*CI49), 0))*(CB49+CC49)/1000</f>
        <v>39.608684269609476</v>
      </c>
      <c r="O49">
        <f t="shared" ref="O49:O68" si="51">2/((1/Q49-1/P49)+SIGN(Q49)*SQRT((1/Q49-1/P49)*(1/Q49-1/P49) + 4*BQ49/((BQ49+1)*(BQ49+1))*(2*1/Q49*1/P49-1/P49*1/P49)))</f>
        <v>7.0902013046335061E-2</v>
      </c>
      <c r="P49">
        <f t="shared" ref="P49:P68" si="52">IF(LEFT(BR49,1)&lt;&gt;"0",IF(LEFT(BR49,1)="1",3,BS49),$D$5+$E$5*(CI49*CB49/($K$5*1000))+$F$5*(CI49*CB49/($K$5*1000))*MAX(MIN(BP49,$J$5),$I$5)*MAX(MIN(BP49,$J$5),$I$5)+$G$5*MAX(MIN(BP49,$J$5),$I$5)*(CI49*CB49/($K$5*1000))+$H$5*(CI49*CB49/($K$5*1000))*(CI49*CB49/($K$5*1000)))</f>
        <v>2.9577928310881267</v>
      </c>
      <c r="Q49">
        <f t="shared" ref="Q49:Q68" si="53">I49*(1000-(1000*0.61365*EXP(17.502*U49/(240.97+U49))/(CB49+CC49)+BW49)/2)/(1000*0.61365*EXP(17.502*U49/(240.97+U49))/(CB49+CC49)-BW49)</f>
        <v>6.9971163804108324E-2</v>
      </c>
      <c r="R49">
        <f t="shared" ref="R49:R68" si="54">1/((BQ49+1)/(O49/1.6)+1/(P49/1.37)) + BQ49/((BQ49+1)/(O49/1.6) + BQ49/(P49/1.37))</f>
        <v>4.381459227481755E-2</v>
      </c>
      <c r="S49">
        <f t="shared" ref="S49:S68" si="55">(BM49*BO49)</f>
        <v>214.76743578051321</v>
      </c>
      <c r="T49">
        <f t="shared" ref="T49:T68" si="56">(CD49+(S49+2*0.95*0.0000000567*(((CD49+$B$7)+273)^4-(CD49+273)^4)-44100*I49)/(1.84*29.3*P49+8*0.95*0.0000000567*(CD49+273)^3))</f>
        <v>36.40000049957537</v>
      </c>
      <c r="U49">
        <f t="shared" ref="U49:U68" si="57">($C$7*CE49+$D$7*CF49+$E$7*T49)</f>
        <v>35.454235483871003</v>
      </c>
      <c r="V49">
        <f t="shared" ref="V49:V68" si="58">0.61365*EXP(17.502*U49/(240.97+U49))</f>
        <v>5.7920133821187152</v>
      </c>
      <c r="W49">
        <f t="shared" ref="W49:W68" si="59">(X49/Y49*100)</f>
        <v>23.35785968092538</v>
      </c>
      <c r="X49">
        <f t="shared" ref="X49:X68" si="60">BW49*(CB49+CC49)/1000</f>
        <v>1.390842118005422</v>
      </c>
      <c r="Y49">
        <f t="shared" ref="Y49:Y68" si="61">0.61365*EXP(17.502*CD49/(240.97+CD49))</f>
        <v>5.9544929929569657</v>
      </c>
      <c r="Z49">
        <f t="shared" ref="Z49:Z68" si="62">(V49-BW49*(CB49+CC49)/1000)</f>
        <v>4.4011712641132927</v>
      </c>
      <c r="AA49">
        <f t="shared" ref="AA49:AA68" si="63">(-I49*44100)</f>
        <v>-138.39158230897999</v>
      </c>
      <c r="AB49">
        <f t="shared" ref="AB49:AB68" si="64">2*29.3*P49*0.92*(CD49-U49)</f>
        <v>80.073875271280642</v>
      </c>
      <c r="AC49">
        <f t="shared" ref="AC49:AC68" si="65">2*0.95*0.0000000567*(((CD49+$B$7)+273)^4-(U49+273)^4)</f>
        <v>6.3660039233869306</v>
      </c>
      <c r="AD49">
        <f t="shared" ref="AD49:AD68" si="66">S49+AC49+AA49+AB49</f>
        <v>162.8157326662008</v>
      </c>
      <c r="AE49">
        <v>0</v>
      </c>
      <c r="AF49">
        <v>0</v>
      </c>
      <c r="AG49">
        <f t="shared" ref="AG49:AG68" si="67">IF(AE49*$H$13&gt;=AI49,1,(AI49/(AI49-AE49*$H$13)))</f>
        <v>1</v>
      </c>
      <c r="AH49">
        <f t="shared" ref="AH49:AH68" si="68">(AG49-1)*100</f>
        <v>0</v>
      </c>
      <c r="AI49">
        <f t="shared" ref="AI49:AI68" si="69">MAX(0,($B$13+$C$13*CI49)/(1+$D$13*CI49)*CB49/(CD49+273)*$E$13)</f>
        <v>52175.652424514214</v>
      </c>
      <c r="AJ49" t="s">
        <v>290</v>
      </c>
      <c r="AK49">
        <v>15552.9</v>
      </c>
      <c r="AL49">
        <v>715.47692307692296</v>
      </c>
      <c r="AM49">
        <v>3262.08</v>
      </c>
      <c r="AN49">
        <f t="shared" ref="AN49:AN68" si="70">AM49-AL49</f>
        <v>2546.603076923077</v>
      </c>
      <c r="AO49">
        <f t="shared" ref="AO49:AO68" si="71">AN49/AM49</f>
        <v>0.78066849277855754</v>
      </c>
      <c r="AP49">
        <v>-0.57774747981622299</v>
      </c>
      <c r="AQ49" t="s">
        <v>448</v>
      </c>
      <c r="AR49">
        <v>15450</v>
      </c>
      <c r="AS49">
        <v>867.44276000000002</v>
      </c>
      <c r="AT49">
        <v>1088.81</v>
      </c>
      <c r="AU49">
        <f t="shared" ref="AU49:AU68" si="72">1-AS49/AT49</f>
        <v>0.2033111745850974</v>
      </c>
      <c r="AV49">
        <v>0.5</v>
      </c>
      <c r="AW49">
        <f t="shared" ref="AW49:AW68" si="73">BM49</f>
        <v>1095.8809554662898</v>
      </c>
      <c r="AX49">
        <f t="shared" ref="AX49:AX68" si="74">J49</f>
        <v>7.6447631761224404</v>
      </c>
      <c r="AY49">
        <f t="shared" ref="AY49:AY68" si="75">AU49*AV49*AW49</f>
        <v>111.40242213064511</v>
      </c>
      <c r="AZ49">
        <f t="shared" ref="AZ49:AZ68" si="76">BE49/AT49</f>
        <v>0.40055657093524122</v>
      </c>
      <c r="BA49">
        <f t="shared" ref="BA49:BA68" si="77">(AX49-AP49)/AW49</f>
        <v>7.5031057113681124E-3</v>
      </c>
      <c r="BB49">
        <f t="shared" ref="BB49:BB68" si="78">(AM49-AT49)/AT49</f>
        <v>1.9960048125935654</v>
      </c>
      <c r="BC49" t="s">
        <v>449</v>
      </c>
      <c r="BD49">
        <v>652.67999999999995</v>
      </c>
      <c r="BE49">
        <f t="shared" ref="BE49:BE68" si="79">AT49-BD49</f>
        <v>436.13</v>
      </c>
      <c r="BF49">
        <f t="shared" ref="BF49:BF68" si="80">(AT49-AS49)/(AT49-BD49)</f>
        <v>0.50757168734093028</v>
      </c>
      <c r="BG49">
        <f t="shared" ref="BG49:BG68" si="81">(AM49-AT49)/(AM49-BD49)</f>
        <v>0.83286196060397022</v>
      </c>
      <c r="BH49">
        <f t="shared" ref="BH49:BH68" si="82">(AT49-AS49)/(AT49-AL49)</f>
        <v>0.59294837153047464</v>
      </c>
      <c r="BI49">
        <f t="shared" ref="BI49:BI68" si="83">(AM49-AT49)/(AM49-AL49)</f>
        <v>0.85339958146357253</v>
      </c>
      <c r="BJ49">
        <f t="shared" ref="BJ49:BJ68" si="84">(BF49*BD49/AS49)</f>
        <v>0.38190633914989197</v>
      </c>
      <c r="BK49">
        <f t="shared" ref="BK49:BK68" si="85">(1-BJ49)</f>
        <v>0.61809366085010797</v>
      </c>
      <c r="BL49">
        <f t="shared" ref="BL49:BL68" si="86">$B$11*CJ49+$C$11*CK49+$F$11*CL49*(1-CO49)</f>
        <v>1299.9951612903201</v>
      </c>
      <c r="BM49">
        <f t="shared" ref="BM49:BM68" si="87">BL49*BN49</f>
        <v>1095.8809554662898</v>
      </c>
      <c r="BN49">
        <f t="shared" ref="BN49:BN68" si="88">($B$11*$D$9+$C$11*$D$9+$F$11*((CY49+CQ49)/MAX(CY49+CQ49+CZ49, 0.1)*$I$9+CZ49/MAX(CY49+CQ49+CZ49, 0.1)*$J$9))/($B$11+$C$11+$F$11)</f>
        <v>0.84298848803295923</v>
      </c>
      <c r="BO49">
        <f t="shared" ref="BO49:BO68" si="89">($B$11*$K$9+$C$11*$K$9+$F$11*((CY49+CQ49)/MAX(CY49+CQ49+CZ49, 0.1)*$P$9+CZ49/MAX(CY49+CQ49+CZ49, 0.1)*$Q$9))/($B$11+$C$11+$F$11)</f>
        <v>0.19597697606591871</v>
      </c>
      <c r="BP49">
        <v>6</v>
      </c>
      <c r="BQ49">
        <v>0.5</v>
      </c>
      <c r="BR49" t="s">
        <v>293</v>
      </c>
      <c r="BS49">
        <v>2</v>
      </c>
      <c r="BT49">
        <v>1603920823</v>
      </c>
      <c r="BU49">
        <v>389.37135483870998</v>
      </c>
      <c r="BV49">
        <v>400.011161290323</v>
      </c>
      <c r="BW49">
        <v>13.6726096774194</v>
      </c>
      <c r="BX49">
        <v>9.9584054838709708</v>
      </c>
      <c r="BY49">
        <v>388.90222580645201</v>
      </c>
      <c r="BZ49">
        <v>13.781922580645199</v>
      </c>
      <c r="CA49">
        <v>500.008806451613</v>
      </c>
      <c r="CB49">
        <v>101.62470967741901</v>
      </c>
      <c r="CC49">
        <v>9.9990348387096806E-2</v>
      </c>
      <c r="CD49">
        <v>35.956390322580603</v>
      </c>
      <c r="CE49">
        <v>35.454235483871003</v>
      </c>
      <c r="CF49">
        <v>999.9</v>
      </c>
      <c r="CG49">
        <v>0</v>
      </c>
      <c r="CH49">
        <v>0</v>
      </c>
      <c r="CI49">
        <v>9999.4306451612902</v>
      </c>
      <c r="CJ49">
        <v>0</v>
      </c>
      <c r="CK49">
        <v>411.69470967741898</v>
      </c>
      <c r="CL49">
        <v>1299.9951612903201</v>
      </c>
      <c r="CM49">
        <v>0.89999854838709603</v>
      </c>
      <c r="CN49">
        <v>0.10000147096774201</v>
      </c>
      <c r="CO49">
        <v>0</v>
      </c>
      <c r="CP49">
        <v>869.12554838709696</v>
      </c>
      <c r="CQ49">
        <v>4.99979</v>
      </c>
      <c r="CR49">
        <v>11603.4548387097</v>
      </c>
      <c r="CS49">
        <v>11051.251612903199</v>
      </c>
      <c r="CT49">
        <v>48.375</v>
      </c>
      <c r="CU49">
        <v>50.6046774193548</v>
      </c>
      <c r="CV49">
        <v>49.441064516129003</v>
      </c>
      <c r="CW49">
        <v>49.753999999999998</v>
      </c>
      <c r="CX49">
        <v>50.145000000000003</v>
      </c>
      <c r="CY49">
        <v>1165.49451612903</v>
      </c>
      <c r="CZ49">
        <v>129.50064516129001</v>
      </c>
      <c r="DA49">
        <v>0</v>
      </c>
      <c r="DB49">
        <v>145.40000009536701</v>
      </c>
      <c r="DC49">
        <v>0</v>
      </c>
      <c r="DD49">
        <v>867.44276000000002</v>
      </c>
      <c r="DE49">
        <v>-179.96523076622901</v>
      </c>
      <c r="DF49">
        <v>-1847.5692307459799</v>
      </c>
      <c r="DG49">
        <v>11584.672</v>
      </c>
      <c r="DH49">
        <v>15</v>
      </c>
      <c r="DI49">
        <v>1603919411.0999999</v>
      </c>
      <c r="DJ49" t="s">
        <v>414</v>
      </c>
      <c r="DK49">
        <v>1603919408.5999999</v>
      </c>
      <c r="DL49">
        <v>1603919411.0999999</v>
      </c>
      <c r="DM49">
        <v>3</v>
      </c>
      <c r="DN49">
        <v>0.16500000000000001</v>
      </c>
      <c r="DO49">
        <v>1E-3</v>
      </c>
      <c r="DP49">
        <v>0.47099999999999997</v>
      </c>
      <c r="DQ49">
        <v>-0.105</v>
      </c>
      <c r="DR49">
        <v>400</v>
      </c>
      <c r="DS49">
        <v>14</v>
      </c>
      <c r="DT49">
        <v>0.18</v>
      </c>
      <c r="DU49">
        <v>0.22</v>
      </c>
      <c r="DV49">
        <v>7.6501076285546903</v>
      </c>
      <c r="DW49">
        <v>-0.164752366170451</v>
      </c>
      <c r="DX49">
        <v>3.5827203273096603E-2</v>
      </c>
      <c r="DY49">
        <v>1</v>
      </c>
      <c r="DZ49">
        <v>-10.641066666666701</v>
      </c>
      <c r="EA49">
        <v>0.25250456062291099</v>
      </c>
      <c r="EB49">
        <v>4.4653356225733298E-2</v>
      </c>
      <c r="EC49">
        <v>0</v>
      </c>
      <c r="ED49">
        <v>3.7150016666666699</v>
      </c>
      <c r="EE49">
        <v>-0.17270629588431799</v>
      </c>
      <c r="EF49">
        <v>1.2490006427362499E-2</v>
      </c>
      <c r="EG49">
        <v>1</v>
      </c>
      <c r="EH49">
        <v>2</v>
      </c>
      <c r="EI49">
        <v>3</v>
      </c>
      <c r="EJ49" t="s">
        <v>317</v>
      </c>
      <c r="EK49">
        <v>100</v>
      </c>
      <c r="EL49">
        <v>100</v>
      </c>
      <c r="EM49">
        <v>0.46899999999999997</v>
      </c>
      <c r="EN49">
        <v>-0.1096</v>
      </c>
      <c r="EO49">
        <v>0.31852463480962501</v>
      </c>
      <c r="EP49">
        <v>6.0823150184057602E-4</v>
      </c>
      <c r="EQ49">
        <v>-6.1572112211999805E-7</v>
      </c>
      <c r="ER49">
        <v>1.2304956265122001E-10</v>
      </c>
      <c r="ES49">
        <v>-0.161570054472467</v>
      </c>
      <c r="ET49">
        <v>-5.6976549660881903E-3</v>
      </c>
      <c r="EU49">
        <v>7.2294696533427402E-4</v>
      </c>
      <c r="EV49">
        <v>-2.5009322186793402E-6</v>
      </c>
      <c r="EW49">
        <v>4</v>
      </c>
      <c r="EX49">
        <v>2168</v>
      </c>
      <c r="EY49">
        <v>1</v>
      </c>
      <c r="EZ49">
        <v>28</v>
      </c>
      <c r="FA49">
        <v>23.7</v>
      </c>
      <c r="FB49">
        <v>23.7</v>
      </c>
      <c r="FC49">
        <v>2</v>
      </c>
      <c r="FD49">
        <v>505.935</v>
      </c>
      <c r="FE49">
        <v>121.893</v>
      </c>
      <c r="FF49">
        <v>34.466200000000001</v>
      </c>
      <c r="FG49">
        <v>30.819500000000001</v>
      </c>
      <c r="FH49">
        <v>30.001000000000001</v>
      </c>
      <c r="FI49">
        <v>30.614599999999999</v>
      </c>
      <c r="FJ49">
        <v>30.5793</v>
      </c>
      <c r="FK49">
        <v>20.011199999999999</v>
      </c>
      <c r="FL49">
        <v>0</v>
      </c>
      <c r="FM49">
        <v>100</v>
      </c>
      <c r="FN49">
        <v>-999.9</v>
      </c>
      <c r="FO49">
        <v>400</v>
      </c>
      <c r="FP49">
        <v>15.3462</v>
      </c>
      <c r="FQ49">
        <v>101.318</v>
      </c>
      <c r="FR49">
        <v>101.161</v>
      </c>
    </row>
    <row r="50" spans="1:174" x14ac:dyDescent="0.25">
      <c r="A50">
        <v>34</v>
      </c>
      <c r="B50">
        <v>1603920977.5</v>
      </c>
      <c r="C50">
        <v>5911.4000000953702</v>
      </c>
      <c r="D50" t="s">
        <v>450</v>
      </c>
      <c r="E50" t="s">
        <v>451</v>
      </c>
      <c r="F50" t="s">
        <v>447</v>
      </c>
      <c r="G50" t="s">
        <v>335</v>
      </c>
      <c r="H50">
        <v>1603920969.5</v>
      </c>
      <c r="I50">
        <f t="shared" si="45"/>
        <v>7.390973781041631E-3</v>
      </c>
      <c r="J50">
        <f t="shared" si="46"/>
        <v>14.954630038354455</v>
      </c>
      <c r="K50">
        <f t="shared" si="47"/>
        <v>378.69751612903201</v>
      </c>
      <c r="L50">
        <f t="shared" si="48"/>
        <v>242.29710852484578</v>
      </c>
      <c r="M50">
        <f t="shared" si="49"/>
        <v>24.646958076269318</v>
      </c>
      <c r="N50">
        <f t="shared" si="50"/>
        <v>38.521886870401801</v>
      </c>
      <c r="O50">
        <f t="shared" si="51"/>
        <v>0.20912831640616783</v>
      </c>
      <c r="P50">
        <f t="shared" si="52"/>
        <v>2.9573211074108565</v>
      </c>
      <c r="Q50">
        <f t="shared" si="53"/>
        <v>0.20124617693381333</v>
      </c>
      <c r="R50">
        <f t="shared" si="54"/>
        <v>0.12646228728950926</v>
      </c>
      <c r="S50">
        <f t="shared" si="55"/>
        <v>214.76450394442409</v>
      </c>
      <c r="T50">
        <f t="shared" si="56"/>
        <v>35.203473032854575</v>
      </c>
      <c r="U50">
        <f t="shared" si="57"/>
        <v>34.537961290322599</v>
      </c>
      <c r="V50">
        <f t="shared" si="58"/>
        <v>5.5054481171650655</v>
      </c>
      <c r="W50">
        <f t="shared" si="59"/>
        <v>32.193266123111599</v>
      </c>
      <c r="X50">
        <f t="shared" si="60"/>
        <v>1.9056916898668603</v>
      </c>
      <c r="Y50">
        <f t="shared" si="61"/>
        <v>5.9195351058175527</v>
      </c>
      <c r="Z50">
        <f t="shared" si="62"/>
        <v>3.599756427298205</v>
      </c>
      <c r="AA50">
        <f t="shared" si="63"/>
        <v>-325.94194374393595</v>
      </c>
      <c r="AB50">
        <f t="shared" si="64"/>
        <v>209.08369860149332</v>
      </c>
      <c r="AC50">
        <f t="shared" si="65"/>
        <v>16.542684159838267</v>
      </c>
      <c r="AD50">
        <f t="shared" si="66"/>
        <v>114.44894296181974</v>
      </c>
      <c r="AE50">
        <v>0</v>
      </c>
      <c r="AF50">
        <v>0</v>
      </c>
      <c r="AG50">
        <f t="shared" si="67"/>
        <v>1</v>
      </c>
      <c r="AH50">
        <f t="shared" si="68"/>
        <v>0</v>
      </c>
      <c r="AI50">
        <f t="shared" si="69"/>
        <v>52180.282569030001</v>
      </c>
      <c r="AJ50" t="s">
        <v>290</v>
      </c>
      <c r="AK50">
        <v>15552.9</v>
      </c>
      <c r="AL50">
        <v>715.47692307692296</v>
      </c>
      <c r="AM50">
        <v>3262.08</v>
      </c>
      <c r="AN50">
        <f t="shared" si="70"/>
        <v>2546.603076923077</v>
      </c>
      <c r="AO50">
        <f t="shared" si="71"/>
        <v>0.78066849277855754</v>
      </c>
      <c r="AP50">
        <v>-0.57774747981622299</v>
      </c>
      <c r="AQ50" t="s">
        <v>452</v>
      </c>
      <c r="AR50">
        <v>15484.9</v>
      </c>
      <c r="AS50">
        <v>886.92276000000004</v>
      </c>
      <c r="AT50">
        <v>1273.9000000000001</v>
      </c>
      <c r="AU50">
        <f t="shared" si="72"/>
        <v>0.30377364000314</v>
      </c>
      <c r="AV50">
        <v>0.5</v>
      </c>
      <c r="AW50">
        <f t="shared" si="73"/>
        <v>1095.866729659823</v>
      </c>
      <c r="AX50">
        <f t="shared" si="74"/>
        <v>14.954630038354455</v>
      </c>
      <c r="AY50">
        <f t="shared" si="75"/>
        <v>166.44771271355071</v>
      </c>
      <c r="AZ50">
        <f t="shared" si="76"/>
        <v>0.54254651071512683</v>
      </c>
      <c r="BA50">
        <f t="shared" si="77"/>
        <v>1.4173600765297629E-2</v>
      </c>
      <c r="BB50">
        <f t="shared" si="78"/>
        <v>1.5607033519114528</v>
      </c>
      <c r="BC50" t="s">
        <v>453</v>
      </c>
      <c r="BD50">
        <v>582.75</v>
      </c>
      <c r="BE50">
        <f t="shared" si="79"/>
        <v>691.15000000000009</v>
      </c>
      <c r="BF50">
        <f t="shared" si="80"/>
        <v>0.55990340736453736</v>
      </c>
      <c r="BG50">
        <f t="shared" si="81"/>
        <v>0.74204371988519513</v>
      </c>
      <c r="BH50">
        <f t="shared" si="82"/>
        <v>0.69298217783593896</v>
      </c>
      <c r="BI50">
        <f t="shared" si="83"/>
        <v>0.78071844725885209</v>
      </c>
      <c r="BJ50">
        <f t="shared" si="84"/>
        <v>0.36788289280307129</v>
      </c>
      <c r="BK50">
        <f t="shared" si="85"/>
        <v>0.63211710719692871</v>
      </c>
      <c r="BL50">
        <f t="shared" si="86"/>
        <v>1299.9783870967699</v>
      </c>
      <c r="BM50">
        <f t="shared" si="87"/>
        <v>1095.866729659823</v>
      </c>
      <c r="BN50">
        <f t="shared" si="88"/>
        <v>0.84298842237463067</v>
      </c>
      <c r="BO50">
        <f t="shared" si="89"/>
        <v>0.19597684474926153</v>
      </c>
      <c r="BP50">
        <v>6</v>
      </c>
      <c r="BQ50">
        <v>0.5</v>
      </c>
      <c r="BR50" t="s">
        <v>293</v>
      </c>
      <c r="BS50">
        <v>2</v>
      </c>
      <c r="BT50">
        <v>1603920969.5</v>
      </c>
      <c r="BU50">
        <v>378.69751612903201</v>
      </c>
      <c r="BV50">
        <v>400.00080645161302</v>
      </c>
      <c r="BW50">
        <v>18.7343032258064</v>
      </c>
      <c r="BX50">
        <v>10.031700000000001</v>
      </c>
      <c r="BY50">
        <v>378.23025806451602</v>
      </c>
      <c r="BZ50">
        <v>18.764770967741899</v>
      </c>
      <c r="CA50">
        <v>500.02341935483901</v>
      </c>
      <c r="CB50">
        <v>101.622032258064</v>
      </c>
      <c r="CC50">
        <v>0.100015629032258</v>
      </c>
      <c r="CD50">
        <v>35.849364516129</v>
      </c>
      <c r="CE50">
        <v>34.537961290322599</v>
      </c>
      <c r="CF50">
        <v>999.9</v>
      </c>
      <c r="CG50">
        <v>0</v>
      </c>
      <c r="CH50">
        <v>0</v>
      </c>
      <c r="CI50">
        <v>9997.0187096774207</v>
      </c>
      <c r="CJ50">
        <v>0</v>
      </c>
      <c r="CK50">
        <v>289.59483870967699</v>
      </c>
      <c r="CL50">
        <v>1299.9783870967699</v>
      </c>
      <c r="CM50">
        <v>0.90000222580645195</v>
      </c>
      <c r="CN50">
        <v>9.9997812903225805E-2</v>
      </c>
      <c r="CO50">
        <v>0</v>
      </c>
      <c r="CP50">
        <v>889.20006451612903</v>
      </c>
      <c r="CQ50">
        <v>4.99979</v>
      </c>
      <c r="CR50">
        <v>11820.364516129001</v>
      </c>
      <c r="CS50">
        <v>11051.0935483871</v>
      </c>
      <c r="CT50">
        <v>48.689032258064501</v>
      </c>
      <c r="CU50">
        <v>50.985774193548401</v>
      </c>
      <c r="CV50">
        <v>49.777999999999999</v>
      </c>
      <c r="CW50">
        <v>50.116870967741903</v>
      </c>
      <c r="CX50">
        <v>50.491870967741903</v>
      </c>
      <c r="CY50">
        <v>1165.48225806452</v>
      </c>
      <c r="CZ50">
        <v>129.49612903225801</v>
      </c>
      <c r="DA50">
        <v>0</v>
      </c>
      <c r="DB50">
        <v>105.90000009536701</v>
      </c>
      <c r="DC50">
        <v>0</v>
      </c>
      <c r="DD50">
        <v>886.92276000000004</v>
      </c>
      <c r="DE50">
        <v>-158.01146128977899</v>
      </c>
      <c r="DF50">
        <v>-1990.66153556735</v>
      </c>
      <c r="DG50">
        <v>11791.624</v>
      </c>
      <c r="DH50">
        <v>15</v>
      </c>
      <c r="DI50">
        <v>1603919411.0999999</v>
      </c>
      <c r="DJ50" t="s">
        <v>414</v>
      </c>
      <c r="DK50">
        <v>1603919408.5999999</v>
      </c>
      <c r="DL50">
        <v>1603919411.0999999</v>
      </c>
      <c r="DM50">
        <v>3</v>
      </c>
      <c r="DN50">
        <v>0.16500000000000001</v>
      </c>
      <c r="DO50">
        <v>1E-3</v>
      </c>
      <c r="DP50">
        <v>0.47099999999999997</v>
      </c>
      <c r="DQ50">
        <v>-0.105</v>
      </c>
      <c r="DR50">
        <v>400</v>
      </c>
      <c r="DS50">
        <v>14</v>
      </c>
      <c r="DT50">
        <v>0.18</v>
      </c>
      <c r="DU50">
        <v>0.22</v>
      </c>
      <c r="DV50">
        <v>14.9595591820161</v>
      </c>
      <c r="DW50">
        <v>-0.58924036570135996</v>
      </c>
      <c r="DX50">
        <v>4.5054521185491997E-2</v>
      </c>
      <c r="DY50">
        <v>0</v>
      </c>
      <c r="DZ50">
        <v>-21.3002966666667</v>
      </c>
      <c r="EA50">
        <v>0.70389944382652303</v>
      </c>
      <c r="EB50">
        <v>5.2260510798201099E-2</v>
      </c>
      <c r="EC50">
        <v>0</v>
      </c>
      <c r="ED50">
        <v>8.7026426666666694</v>
      </c>
      <c r="EE50">
        <v>-2.0516129032259099E-2</v>
      </c>
      <c r="EF50">
        <v>2.8142600369465698E-3</v>
      </c>
      <c r="EG50">
        <v>1</v>
      </c>
      <c r="EH50">
        <v>1</v>
      </c>
      <c r="EI50">
        <v>3</v>
      </c>
      <c r="EJ50" t="s">
        <v>295</v>
      </c>
      <c r="EK50">
        <v>100</v>
      </c>
      <c r="EL50">
        <v>100</v>
      </c>
      <c r="EM50">
        <v>0.46800000000000003</v>
      </c>
      <c r="EN50">
        <v>-3.0499999999999999E-2</v>
      </c>
      <c r="EO50">
        <v>0.31852463480962501</v>
      </c>
      <c r="EP50">
        <v>6.0823150184057602E-4</v>
      </c>
      <c r="EQ50">
        <v>-6.1572112211999805E-7</v>
      </c>
      <c r="ER50">
        <v>1.2304956265122001E-10</v>
      </c>
      <c r="ES50">
        <v>-0.161570054472467</v>
      </c>
      <c r="ET50">
        <v>-5.6976549660881903E-3</v>
      </c>
      <c r="EU50">
        <v>7.2294696533427402E-4</v>
      </c>
      <c r="EV50">
        <v>-2.5009322186793402E-6</v>
      </c>
      <c r="EW50">
        <v>4</v>
      </c>
      <c r="EX50">
        <v>2168</v>
      </c>
      <c r="EY50">
        <v>1</v>
      </c>
      <c r="EZ50">
        <v>28</v>
      </c>
      <c r="FA50">
        <v>26.1</v>
      </c>
      <c r="FB50">
        <v>26.1</v>
      </c>
      <c r="FC50">
        <v>2</v>
      </c>
      <c r="FD50">
        <v>500.80700000000002</v>
      </c>
      <c r="FE50">
        <v>133.33699999999999</v>
      </c>
      <c r="FF50">
        <v>34.504600000000003</v>
      </c>
      <c r="FG50">
        <v>31.236799999999999</v>
      </c>
      <c r="FH50">
        <v>30.001200000000001</v>
      </c>
      <c r="FI50">
        <v>30.9084</v>
      </c>
      <c r="FJ50">
        <v>30.863099999999999</v>
      </c>
      <c r="FK50">
        <v>20.002700000000001</v>
      </c>
      <c r="FL50">
        <v>0</v>
      </c>
      <c r="FM50">
        <v>100</v>
      </c>
      <c r="FN50">
        <v>-999.9</v>
      </c>
      <c r="FO50">
        <v>400</v>
      </c>
      <c r="FP50">
        <v>13.536899999999999</v>
      </c>
      <c r="FQ50">
        <v>101.21599999999999</v>
      </c>
      <c r="FR50">
        <v>101.107</v>
      </c>
    </row>
    <row r="51" spans="1:174" x14ac:dyDescent="0.25">
      <c r="A51">
        <v>35</v>
      </c>
      <c r="B51">
        <v>1603921160.5</v>
      </c>
      <c r="C51">
        <v>6094.4000000953702</v>
      </c>
      <c r="D51" t="s">
        <v>454</v>
      </c>
      <c r="E51" t="s">
        <v>455</v>
      </c>
      <c r="F51" t="s">
        <v>288</v>
      </c>
      <c r="G51" t="s">
        <v>304</v>
      </c>
      <c r="H51">
        <v>1603921152.5</v>
      </c>
      <c r="I51">
        <f t="shared" si="45"/>
        <v>6.8248789250592336E-3</v>
      </c>
      <c r="J51">
        <f t="shared" si="46"/>
        <v>10.337153054497358</v>
      </c>
      <c r="K51">
        <f t="shared" si="47"/>
        <v>384.46077419354799</v>
      </c>
      <c r="L51">
        <f t="shared" si="48"/>
        <v>274.93827722967268</v>
      </c>
      <c r="M51">
        <f t="shared" si="49"/>
        <v>27.965604671830572</v>
      </c>
      <c r="N51">
        <f t="shared" si="50"/>
        <v>39.105788147283519</v>
      </c>
      <c r="O51">
        <f t="shared" si="51"/>
        <v>0.18947626367403669</v>
      </c>
      <c r="P51">
        <f t="shared" si="52"/>
        <v>2.9579998952429607</v>
      </c>
      <c r="Q51">
        <f t="shared" si="53"/>
        <v>0.1829825954521839</v>
      </c>
      <c r="R51">
        <f t="shared" si="54"/>
        <v>0.11492901228576188</v>
      </c>
      <c r="S51">
        <f t="shared" si="55"/>
        <v>214.76959470181299</v>
      </c>
      <c r="T51">
        <f t="shared" si="56"/>
        <v>35.383710760810409</v>
      </c>
      <c r="U51">
        <f t="shared" si="57"/>
        <v>34.571374193548401</v>
      </c>
      <c r="V51">
        <f t="shared" si="58"/>
        <v>5.5156772712360427</v>
      </c>
      <c r="W51">
        <f t="shared" si="59"/>
        <v>31.351009797792418</v>
      </c>
      <c r="X51">
        <f t="shared" si="60"/>
        <v>1.8594175424802184</v>
      </c>
      <c r="Y51">
        <f t="shared" si="61"/>
        <v>5.9309653962442681</v>
      </c>
      <c r="Z51">
        <f t="shared" si="62"/>
        <v>3.6562597287558241</v>
      </c>
      <c r="AA51">
        <f t="shared" si="63"/>
        <v>-300.9771605951122</v>
      </c>
      <c r="AB51">
        <f t="shared" si="64"/>
        <v>209.39353137992265</v>
      </c>
      <c r="AC51">
        <f t="shared" si="65"/>
        <v>16.568916665409024</v>
      </c>
      <c r="AD51">
        <f t="shared" si="66"/>
        <v>139.75488215203248</v>
      </c>
      <c r="AE51">
        <v>0</v>
      </c>
      <c r="AF51">
        <v>0</v>
      </c>
      <c r="AG51">
        <f t="shared" si="67"/>
        <v>1</v>
      </c>
      <c r="AH51">
        <f t="shared" si="68"/>
        <v>0</v>
      </c>
      <c r="AI51">
        <f t="shared" si="69"/>
        <v>52193.505097948124</v>
      </c>
      <c r="AJ51" t="s">
        <v>290</v>
      </c>
      <c r="AK51">
        <v>15552.9</v>
      </c>
      <c r="AL51">
        <v>715.47692307692296</v>
      </c>
      <c r="AM51">
        <v>3262.08</v>
      </c>
      <c r="AN51">
        <f t="shared" si="70"/>
        <v>2546.603076923077</v>
      </c>
      <c r="AO51">
        <f t="shared" si="71"/>
        <v>0.78066849277855754</v>
      </c>
      <c r="AP51">
        <v>-0.57774747981622299</v>
      </c>
      <c r="AQ51" t="s">
        <v>456</v>
      </c>
      <c r="AR51">
        <v>15498.5</v>
      </c>
      <c r="AS51">
        <v>885.17412000000002</v>
      </c>
      <c r="AT51">
        <v>1112.93</v>
      </c>
      <c r="AU51">
        <f t="shared" si="72"/>
        <v>0.20464528766409396</v>
      </c>
      <c r="AV51">
        <v>0.5</v>
      </c>
      <c r="AW51">
        <f t="shared" si="73"/>
        <v>1095.8925780469219</v>
      </c>
      <c r="AX51">
        <f t="shared" si="74"/>
        <v>10.337153054497358</v>
      </c>
      <c r="AY51">
        <f t="shared" si="75"/>
        <v>112.13462594167893</v>
      </c>
      <c r="AZ51">
        <f t="shared" si="76"/>
        <v>0.39404994024781437</v>
      </c>
      <c r="BA51">
        <f t="shared" si="77"/>
        <v>9.9598270423237115E-3</v>
      </c>
      <c r="BB51">
        <f t="shared" si="78"/>
        <v>1.9310738321367917</v>
      </c>
      <c r="BC51" t="s">
        <v>457</v>
      </c>
      <c r="BD51">
        <v>674.38</v>
      </c>
      <c r="BE51">
        <f t="shared" si="79"/>
        <v>438.55000000000007</v>
      </c>
      <c r="BF51">
        <f t="shared" si="80"/>
        <v>0.51933845627636532</v>
      </c>
      <c r="BG51">
        <f t="shared" si="81"/>
        <v>0.83052517679792859</v>
      </c>
      <c r="BH51">
        <f t="shared" si="82"/>
        <v>0.57303841188800209</v>
      </c>
      <c r="BI51">
        <f t="shared" si="83"/>
        <v>0.84392814077516221</v>
      </c>
      <c r="BJ51">
        <f t="shared" si="84"/>
        <v>0.39566392671269607</v>
      </c>
      <c r="BK51">
        <f t="shared" si="85"/>
        <v>0.60433607328730399</v>
      </c>
      <c r="BL51">
        <f t="shared" si="86"/>
        <v>1300.00903225806</v>
      </c>
      <c r="BM51">
        <f t="shared" si="87"/>
        <v>1095.8925780469219</v>
      </c>
      <c r="BN51">
        <f t="shared" si="88"/>
        <v>0.8429884338137279</v>
      </c>
      <c r="BO51">
        <f t="shared" si="89"/>
        <v>0.19597686762745589</v>
      </c>
      <c r="BP51">
        <v>6</v>
      </c>
      <c r="BQ51">
        <v>0.5</v>
      </c>
      <c r="BR51" t="s">
        <v>293</v>
      </c>
      <c r="BS51">
        <v>2</v>
      </c>
      <c r="BT51">
        <v>1603921152.5</v>
      </c>
      <c r="BU51">
        <v>384.46077419354799</v>
      </c>
      <c r="BV51">
        <v>400.013483870968</v>
      </c>
      <c r="BW51">
        <v>18.280493548387099</v>
      </c>
      <c r="BX51">
        <v>10.2406387096774</v>
      </c>
      <c r="BY51">
        <v>383.99245161290298</v>
      </c>
      <c r="BZ51">
        <v>18.3191967741935</v>
      </c>
      <c r="CA51">
        <v>500.01774193548403</v>
      </c>
      <c r="CB51">
        <v>101.615967741936</v>
      </c>
      <c r="CC51">
        <v>9.9969935483870995E-2</v>
      </c>
      <c r="CD51">
        <v>35.884419354838698</v>
      </c>
      <c r="CE51">
        <v>34.571374193548401</v>
      </c>
      <c r="CF51">
        <v>999.9</v>
      </c>
      <c r="CG51">
        <v>0</v>
      </c>
      <c r="CH51">
        <v>0</v>
      </c>
      <c r="CI51">
        <v>10001.465483870999</v>
      </c>
      <c r="CJ51">
        <v>0</v>
      </c>
      <c r="CK51">
        <v>774.13570967741896</v>
      </c>
      <c r="CL51">
        <v>1300.00903225806</v>
      </c>
      <c r="CM51">
        <v>0.90000241935483904</v>
      </c>
      <c r="CN51">
        <v>9.9997716129032202E-2</v>
      </c>
      <c r="CO51">
        <v>0</v>
      </c>
      <c r="CP51">
        <v>886.13290322580599</v>
      </c>
      <c r="CQ51">
        <v>4.99979</v>
      </c>
      <c r="CR51">
        <v>11966.6612903226</v>
      </c>
      <c r="CS51">
        <v>11051.3774193548</v>
      </c>
      <c r="CT51">
        <v>48.670999999999999</v>
      </c>
      <c r="CU51">
        <v>51.015999999999998</v>
      </c>
      <c r="CV51">
        <v>49.753999999999998</v>
      </c>
      <c r="CW51">
        <v>50.131</v>
      </c>
      <c r="CX51">
        <v>50.436999999999998</v>
      </c>
      <c r="CY51">
        <v>1165.5093548387099</v>
      </c>
      <c r="CZ51">
        <v>129.49967741935501</v>
      </c>
      <c r="DA51">
        <v>0</v>
      </c>
      <c r="DB51">
        <v>123.10000014305101</v>
      </c>
      <c r="DC51">
        <v>0</v>
      </c>
      <c r="DD51">
        <v>885.17412000000002</v>
      </c>
      <c r="DE51">
        <v>-76.780769104019399</v>
      </c>
      <c r="DF51">
        <v>-1050.3692285116499</v>
      </c>
      <c r="DG51">
        <v>11957.22</v>
      </c>
      <c r="DH51">
        <v>15</v>
      </c>
      <c r="DI51">
        <v>1603919411.0999999</v>
      </c>
      <c r="DJ51" t="s">
        <v>414</v>
      </c>
      <c r="DK51">
        <v>1603919408.5999999</v>
      </c>
      <c r="DL51">
        <v>1603919411.0999999</v>
      </c>
      <c r="DM51">
        <v>3</v>
      </c>
      <c r="DN51">
        <v>0.16500000000000001</v>
      </c>
      <c r="DO51">
        <v>1E-3</v>
      </c>
      <c r="DP51">
        <v>0.47099999999999997</v>
      </c>
      <c r="DQ51">
        <v>-0.105</v>
      </c>
      <c r="DR51">
        <v>400</v>
      </c>
      <c r="DS51">
        <v>14</v>
      </c>
      <c r="DT51">
        <v>0.18</v>
      </c>
      <c r="DU51">
        <v>0.22</v>
      </c>
      <c r="DV51">
        <v>10.337505081587601</v>
      </c>
      <c r="DW51">
        <v>2.0512911570296E-2</v>
      </c>
      <c r="DX51">
        <v>2.5817761251135898E-2</v>
      </c>
      <c r="DY51">
        <v>1</v>
      </c>
      <c r="DZ51">
        <v>-15.553043333333299</v>
      </c>
      <c r="EA51">
        <v>-0.19020867630704799</v>
      </c>
      <c r="EB51">
        <v>3.2654317563770199E-2</v>
      </c>
      <c r="EC51">
        <v>1</v>
      </c>
      <c r="ED51">
        <v>8.0417286666666694</v>
      </c>
      <c r="EE51">
        <v>0.43414371523915002</v>
      </c>
      <c r="EF51">
        <v>3.1481629853332201E-2</v>
      </c>
      <c r="EG51">
        <v>0</v>
      </c>
      <c r="EH51">
        <v>2</v>
      </c>
      <c r="EI51">
        <v>3</v>
      </c>
      <c r="EJ51" t="s">
        <v>317</v>
      </c>
      <c r="EK51">
        <v>100</v>
      </c>
      <c r="EL51">
        <v>100</v>
      </c>
      <c r="EM51">
        <v>0.46800000000000003</v>
      </c>
      <c r="EN51">
        <v>-3.7499999999999999E-2</v>
      </c>
      <c r="EO51">
        <v>0.31852463480962501</v>
      </c>
      <c r="EP51">
        <v>6.0823150184057602E-4</v>
      </c>
      <c r="EQ51">
        <v>-6.1572112211999805E-7</v>
      </c>
      <c r="ER51">
        <v>1.2304956265122001E-10</v>
      </c>
      <c r="ES51">
        <v>-0.161570054472467</v>
      </c>
      <c r="ET51">
        <v>-5.6976549660881903E-3</v>
      </c>
      <c r="EU51">
        <v>7.2294696533427402E-4</v>
      </c>
      <c r="EV51">
        <v>-2.5009322186793402E-6</v>
      </c>
      <c r="EW51">
        <v>4</v>
      </c>
      <c r="EX51">
        <v>2168</v>
      </c>
      <c r="EY51">
        <v>1</v>
      </c>
      <c r="EZ51">
        <v>28</v>
      </c>
      <c r="FA51">
        <v>29.2</v>
      </c>
      <c r="FB51">
        <v>29.2</v>
      </c>
      <c r="FC51">
        <v>2</v>
      </c>
      <c r="FD51">
        <v>508.87299999999999</v>
      </c>
      <c r="FE51">
        <v>115.071</v>
      </c>
      <c r="FF51">
        <v>34.517400000000002</v>
      </c>
      <c r="FG51">
        <v>31.3246</v>
      </c>
      <c r="FH51">
        <v>30.000699999999998</v>
      </c>
      <c r="FI51">
        <v>31.01</v>
      </c>
      <c r="FJ51">
        <v>30.9543</v>
      </c>
      <c r="FK51">
        <v>19.994399999999999</v>
      </c>
      <c r="FL51">
        <v>0</v>
      </c>
      <c r="FM51">
        <v>100</v>
      </c>
      <c r="FN51">
        <v>-999.9</v>
      </c>
      <c r="FO51">
        <v>400</v>
      </c>
      <c r="FP51">
        <v>18.436800000000002</v>
      </c>
      <c r="FQ51">
        <v>101.21299999999999</v>
      </c>
      <c r="FR51">
        <v>101.11799999999999</v>
      </c>
    </row>
    <row r="52" spans="1:174" x14ac:dyDescent="0.25">
      <c r="A52">
        <v>36</v>
      </c>
      <c r="B52">
        <v>1603921253.5</v>
      </c>
      <c r="C52">
        <v>6187.4000000953702</v>
      </c>
      <c r="D52" t="s">
        <v>458</v>
      </c>
      <c r="E52" t="s">
        <v>459</v>
      </c>
      <c r="F52" t="s">
        <v>288</v>
      </c>
      <c r="G52" t="s">
        <v>304</v>
      </c>
      <c r="H52">
        <v>1603921245.5</v>
      </c>
      <c r="I52">
        <f t="shared" si="45"/>
        <v>5.6535792475967571E-3</v>
      </c>
      <c r="J52">
        <f t="shared" si="46"/>
        <v>11.051176364557783</v>
      </c>
      <c r="K52">
        <f t="shared" si="47"/>
        <v>384.154258064516</v>
      </c>
      <c r="L52">
        <f t="shared" si="48"/>
        <v>237.01043461668974</v>
      </c>
      <c r="M52">
        <f t="shared" si="49"/>
        <v>24.109434984028717</v>
      </c>
      <c r="N52">
        <f t="shared" si="50"/>
        <v>39.077360132362912</v>
      </c>
      <c r="O52">
        <f t="shared" si="51"/>
        <v>0.14244503505200073</v>
      </c>
      <c r="P52">
        <f t="shared" si="52"/>
        <v>2.9578603956015748</v>
      </c>
      <c r="Q52">
        <f t="shared" si="53"/>
        <v>0.13874086834545934</v>
      </c>
      <c r="R52">
        <f t="shared" si="54"/>
        <v>8.7037824438754088E-2</v>
      </c>
      <c r="S52">
        <f t="shared" si="55"/>
        <v>214.76982272917985</v>
      </c>
      <c r="T52">
        <f t="shared" si="56"/>
        <v>35.796788475604728</v>
      </c>
      <c r="U52">
        <f t="shared" si="57"/>
        <v>35.280990322580699</v>
      </c>
      <c r="V52">
        <f t="shared" si="58"/>
        <v>5.7368583289362611</v>
      </c>
      <c r="W52">
        <f t="shared" si="59"/>
        <v>29.225171218690861</v>
      </c>
      <c r="X52">
        <f t="shared" si="60"/>
        <v>1.7441461576952542</v>
      </c>
      <c r="Y52">
        <f t="shared" si="61"/>
        <v>5.9679587320254646</v>
      </c>
      <c r="Z52">
        <f t="shared" si="62"/>
        <v>3.9927121712410072</v>
      </c>
      <c r="AA52">
        <f t="shared" si="63"/>
        <v>-249.32284481901698</v>
      </c>
      <c r="AB52">
        <f t="shared" si="64"/>
        <v>114.25299114925886</v>
      </c>
      <c r="AC52">
        <f t="shared" si="65"/>
        <v>9.0772664225088882</v>
      </c>
      <c r="AD52">
        <f t="shared" si="66"/>
        <v>88.777235481930632</v>
      </c>
      <c r="AE52">
        <v>0</v>
      </c>
      <c r="AF52">
        <v>0</v>
      </c>
      <c r="AG52">
        <f t="shared" si="67"/>
        <v>1</v>
      </c>
      <c r="AH52">
        <f t="shared" si="68"/>
        <v>0</v>
      </c>
      <c r="AI52">
        <f t="shared" si="69"/>
        <v>52170.599569707694</v>
      </c>
      <c r="AJ52" t="s">
        <v>290</v>
      </c>
      <c r="AK52">
        <v>15552.9</v>
      </c>
      <c r="AL52">
        <v>715.47692307692296</v>
      </c>
      <c r="AM52">
        <v>3262.08</v>
      </c>
      <c r="AN52">
        <f t="shared" si="70"/>
        <v>2546.603076923077</v>
      </c>
      <c r="AO52">
        <f t="shared" si="71"/>
        <v>0.78066849277855754</v>
      </c>
      <c r="AP52">
        <v>-0.57774747981622299</v>
      </c>
      <c r="AQ52" t="s">
        <v>460</v>
      </c>
      <c r="AR52">
        <v>15426.6</v>
      </c>
      <c r="AS52">
        <v>957.35907692307705</v>
      </c>
      <c r="AT52">
        <v>1260.57</v>
      </c>
      <c r="AU52">
        <f t="shared" si="72"/>
        <v>0.24053477639236454</v>
      </c>
      <c r="AV52">
        <v>0.5</v>
      </c>
      <c r="AW52">
        <f t="shared" si="73"/>
        <v>1095.8919683695406</v>
      </c>
      <c r="AX52">
        <f t="shared" si="74"/>
        <v>11.051176364557783</v>
      </c>
      <c r="AY52">
        <f t="shared" si="75"/>
        <v>131.80006478097783</v>
      </c>
      <c r="AZ52">
        <f t="shared" si="76"/>
        <v>0.43731010574581342</v>
      </c>
      <c r="BA52">
        <f t="shared" si="77"/>
        <v>1.0611377927767302E-2</v>
      </c>
      <c r="BB52">
        <f t="shared" si="78"/>
        <v>1.5877817177943312</v>
      </c>
      <c r="BC52" t="s">
        <v>461</v>
      </c>
      <c r="BD52">
        <v>709.31</v>
      </c>
      <c r="BE52">
        <f t="shared" si="79"/>
        <v>551.26</v>
      </c>
      <c r="BF52">
        <f t="shared" si="80"/>
        <v>0.55003251292842381</v>
      </c>
      <c r="BG52">
        <f t="shared" si="81"/>
        <v>0.78405418427825457</v>
      </c>
      <c r="BH52">
        <f t="shared" si="82"/>
        <v>0.55625531842832732</v>
      </c>
      <c r="BI52">
        <f t="shared" si="83"/>
        <v>0.78595287115505907</v>
      </c>
      <c r="BJ52">
        <f t="shared" si="84"/>
        <v>0.40752061702822084</v>
      </c>
      <c r="BK52">
        <f t="shared" si="85"/>
        <v>0.59247938297177916</v>
      </c>
      <c r="BL52">
        <f t="shared" si="86"/>
        <v>1300.0080645161299</v>
      </c>
      <c r="BM52">
        <f t="shared" si="87"/>
        <v>1095.8919683695406</v>
      </c>
      <c r="BN52">
        <f t="shared" si="88"/>
        <v>0.84298859236495394</v>
      </c>
      <c r="BO52">
        <f t="shared" si="89"/>
        <v>0.19597718472990791</v>
      </c>
      <c r="BP52">
        <v>6</v>
      </c>
      <c r="BQ52">
        <v>0.5</v>
      </c>
      <c r="BR52" t="s">
        <v>293</v>
      </c>
      <c r="BS52">
        <v>2</v>
      </c>
      <c r="BT52">
        <v>1603921245.5</v>
      </c>
      <c r="BU52">
        <v>384.154258064516</v>
      </c>
      <c r="BV52">
        <v>400.02119354838698</v>
      </c>
      <c r="BW52">
        <v>17.1460193548387</v>
      </c>
      <c r="BX52">
        <v>10.4783387096774</v>
      </c>
      <c r="BY52">
        <v>383.68606451612902</v>
      </c>
      <c r="BZ52">
        <v>17.204364516129001</v>
      </c>
      <c r="CA52">
        <v>500.02180645161297</v>
      </c>
      <c r="CB52">
        <v>101.623096774194</v>
      </c>
      <c r="CC52">
        <v>9.9998341935483806E-2</v>
      </c>
      <c r="CD52">
        <v>35.997470967741897</v>
      </c>
      <c r="CE52">
        <v>35.280990322580699</v>
      </c>
      <c r="CF52">
        <v>999.9</v>
      </c>
      <c r="CG52">
        <v>0</v>
      </c>
      <c r="CH52">
        <v>0</v>
      </c>
      <c r="CI52">
        <v>9999.9725806451606</v>
      </c>
      <c r="CJ52">
        <v>0</v>
      </c>
      <c r="CK52">
        <v>363.41148387096803</v>
      </c>
      <c r="CL52">
        <v>1300.0080645161299</v>
      </c>
      <c r="CM52">
        <v>0.89999606451612901</v>
      </c>
      <c r="CN52">
        <v>0.10000395483871</v>
      </c>
      <c r="CO52">
        <v>0</v>
      </c>
      <c r="CP52">
        <v>958.43980645161298</v>
      </c>
      <c r="CQ52">
        <v>4.99979</v>
      </c>
      <c r="CR52">
        <v>12723.483870967701</v>
      </c>
      <c r="CS52">
        <v>11051.3387096774</v>
      </c>
      <c r="CT52">
        <v>48.836387096774203</v>
      </c>
      <c r="CU52">
        <v>51.258000000000003</v>
      </c>
      <c r="CV52">
        <v>49.930999999999997</v>
      </c>
      <c r="CW52">
        <v>50.390999999999998</v>
      </c>
      <c r="CX52">
        <v>50.625</v>
      </c>
      <c r="CY52">
        <v>1165.5016129032299</v>
      </c>
      <c r="CZ52">
        <v>129.50645161290299</v>
      </c>
      <c r="DA52">
        <v>0</v>
      </c>
      <c r="DB52">
        <v>92.200000047683702</v>
      </c>
      <c r="DC52">
        <v>0</v>
      </c>
      <c r="DD52">
        <v>957.35907692307705</v>
      </c>
      <c r="DE52">
        <v>-114.187008400921</v>
      </c>
      <c r="DF52">
        <v>-1593.7982890685701</v>
      </c>
      <c r="DG52">
        <v>12707.538461538499</v>
      </c>
      <c r="DH52">
        <v>15</v>
      </c>
      <c r="DI52">
        <v>1603919411.0999999</v>
      </c>
      <c r="DJ52" t="s">
        <v>414</v>
      </c>
      <c r="DK52">
        <v>1603919408.5999999</v>
      </c>
      <c r="DL52">
        <v>1603919411.0999999</v>
      </c>
      <c r="DM52">
        <v>3</v>
      </c>
      <c r="DN52">
        <v>0.16500000000000001</v>
      </c>
      <c r="DO52">
        <v>1E-3</v>
      </c>
      <c r="DP52">
        <v>0.47099999999999997</v>
      </c>
      <c r="DQ52">
        <v>-0.105</v>
      </c>
      <c r="DR52">
        <v>400</v>
      </c>
      <c r="DS52">
        <v>14</v>
      </c>
      <c r="DT52">
        <v>0.18</v>
      </c>
      <c r="DU52">
        <v>0.22</v>
      </c>
      <c r="DV52">
        <v>11.0513128032345</v>
      </c>
      <c r="DW52">
        <v>0.14422552856704399</v>
      </c>
      <c r="DX52">
        <v>2.2751162704454202E-2</v>
      </c>
      <c r="DY52">
        <v>1</v>
      </c>
      <c r="DZ52">
        <v>-15.8673866666667</v>
      </c>
      <c r="EA52">
        <v>-0.21844538375973699</v>
      </c>
      <c r="EB52">
        <v>2.95237049767734E-2</v>
      </c>
      <c r="EC52">
        <v>0</v>
      </c>
      <c r="ED52">
        <v>6.6683396666666699</v>
      </c>
      <c r="EE52">
        <v>0.13594331479420499</v>
      </c>
      <c r="EF52">
        <v>1.0242801206484299E-2</v>
      </c>
      <c r="EG52">
        <v>1</v>
      </c>
      <c r="EH52">
        <v>2</v>
      </c>
      <c r="EI52">
        <v>3</v>
      </c>
      <c r="EJ52" t="s">
        <v>317</v>
      </c>
      <c r="EK52">
        <v>100</v>
      </c>
      <c r="EL52">
        <v>100</v>
      </c>
      <c r="EM52">
        <v>0.46800000000000003</v>
      </c>
      <c r="EN52">
        <v>-5.7799999999999997E-2</v>
      </c>
      <c r="EO52">
        <v>0.31852463480962501</v>
      </c>
      <c r="EP52">
        <v>6.0823150184057602E-4</v>
      </c>
      <c r="EQ52">
        <v>-6.1572112211999805E-7</v>
      </c>
      <c r="ER52">
        <v>1.2304956265122001E-10</v>
      </c>
      <c r="ES52">
        <v>-0.161570054472467</v>
      </c>
      <c r="ET52">
        <v>-5.6976549660881903E-3</v>
      </c>
      <c r="EU52">
        <v>7.2294696533427402E-4</v>
      </c>
      <c r="EV52">
        <v>-2.5009322186793402E-6</v>
      </c>
      <c r="EW52">
        <v>4</v>
      </c>
      <c r="EX52">
        <v>2168</v>
      </c>
      <c r="EY52">
        <v>1</v>
      </c>
      <c r="EZ52">
        <v>28</v>
      </c>
      <c r="FA52">
        <v>30.7</v>
      </c>
      <c r="FB52">
        <v>30.7</v>
      </c>
      <c r="FC52">
        <v>2</v>
      </c>
      <c r="FD52">
        <v>506.84500000000003</v>
      </c>
      <c r="FE52">
        <v>128.83600000000001</v>
      </c>
      <c r="FF52">
        <v>34.572800000000001</v>
      </c>
      <c r="FG52">
        <v>31.526599999999998</v>
      </c>
      <c r="FH52">
        <v>30.0017</v>
      </c>
      <c r="FI52">
        <v>31.2089</v>
      </c>
      <c r="FJ52">
        <v>31.171500000000002</v>
      </c>
      <c r="FK52">
        <v>19.993500000000001</v>
      </c>
      <c r="FL52">
        <v>0</v>
      </c>
      <c r="FM52">
        <v>100</v>
      </c>
      <c r="FN52">
        <v>-999.9</v>
      </c>
      <c r="FO52">
        <v>400</v>
      </c>
      <c r="FP52">
        <v>17.9482</v>
      </c>
      <c r="FQ52">
        <v>101.173</v>
      </c>
      <c r="FR52">
        <v>101.03400000000001</v>
      </c>
    </row>
    <row r="53" spans="1:174" x14ac:dyDescent="0.25">
      <c r="A53">
        <v>37</v>
      </c>
      <c r="B53">
        <v>1603921405.5</v>
      </c>
      <c r="C53">
        <v>6339.4000000953702</v>
      </c>
      <c r="D53" t="s">
        <v>462</v>
      </c>
      <c r="E53" t="s">
        <v>463</v>
      </c>
      <c r="F53" t="s">
        <v>464</v>
      </c>
      <c r="G53" t="s">
        <v>374</v>
      </c>
      <c r="H53">
        <v>1603921397.5</v>
      </c>
      <c r="I53">
        <f t="shared" si="45"/>
        <v>8.787678963224712E-3</v>
      </c>
      <c r="J53">
        <f t="shared" si="46"/>
        <v>12.079990812742873</v>
      </c>
      <c r="K53">
        <f t="shared" si="47"/>
        <v>381.47719354838699</v>
      </c>
      <c r="L53">
        <f t="shared" si="48"/>
        <v>288.42968722438997</v>
      </c>
      <c r="M53">
        <f t="shared" si="49"/>
        <v>29.33951522450824</v>
      </c>
      <c r="N53">
        <f t="shared" si="50"/>
        <v>38.804451912081596</v>
      </c>
      <c r="O53">
        <f t="shared" si="51"/>
        <v>0.26949855174897763</v>
      </c>
      <c r="P53">
        <f t="shared" si="52"/>
        <v>2.956993231677969</v>
      </c>
      <c r="Q53">
        <f t="shared" si="53"/>
        <v>0.25655878340303095</v>
      </c>
      <c r="R53">
        <f t="shared" si="54"/>
        <v>0.1614600402312073</v>
      </c>
      <c r="S53">
        <f t="shared" si="55"/>
        <v>214.76971828664327</v>
      </c>
      <c r="T53">
        <f t="shared" si="56"/>
        <v>34.778155936712878</v>
      </c>
      <c r="U53">
        <f t="shared" si="57"/>
        <v>34.529951612903197</v>
      </c>
      <c r="V53">
        <f t="shared" si="58"/>
        <v>5.5029984558771474</v>
      </c>
      <c r="W53">
        <f t="shared" si="59"/>
        <v>36.453394312080071</v>
      </c>
      <c r="X53">
        <f t="shared" si="60"/>
        <v>2.1498846585232751</v>
      </c>
      <c r="Y53">
        <f t="shared" si="61"/>
        <v>5.8976254450215562</v>
      </c>
      <c r="Z53">
        <f t="shared" si="62"/>
        <v>3.3531137973538723</v>
      </c>
      <c r="AA53">
        <f t="shared" si="63"/>
        <v>-387.5366422782098</v>
      </c>
      <c r="AB53">
        <f t="shared" si="64"/>
        <v>199.59935096655889</v>
      </c>
      <c r="AC53">
        <f t="shared" si="65"/>
        <v>15.788235300092973</v>
      </c>
      <c r="AD53">
        <f t="shared" si="66"/>
        <v>42.620662275085323</v>
      </c>
      <c r="AE53">
        <v>0</v>
      </c>
      <c r="AF53">
        <v>0</v>
      </c>
      <c r="AG53">
        <f t="shared" si="67"/>
        <v>1</v>
      </c>
      <c r="AH53">
        <f t="shared" si="68"/>
        <v>0</v>
      </c>
      <c r="AI53">
        <f t="shared" si="69"/>
        <v>52182.344903042183</v>
      </c>
      <c r="AJ53" t="s">
        <v>290</v>
      </c>
      <c r="AK53">
        <v>15552.9</v>
      </c>
      <c r="AL53">
        <v>715.47692307692296</v>
      </c>
      <c r="AM53">
        <v>3262.08</v>
      </c>
      <c r="AN53">
        <f t="shared" si="70"/>
        <v>2546.603076923077</v>
      </c>
      <c r="AO53">
        <f t="shared" si="71"/>
        <v>0.78066849277855754</v>
      </c>
      <c r="AP53">
        <v>-0.57774747981622299</v>
      </c>
      <c r="AQ53" t="s">
        <v>465</v>
      </c>
      <c r="AR53">
        <v>15432.9</v>
      </c>
      <c r="AS53">
        <v>1343.9392</v>
      </c>
      <c r="AT53">
        <v>1729.74</v>
      </c>
      <c r="AU53">
        <f t="shared" si="72"/>
        <v>0.22303976320140595</v>
      </c>
      <c r="AV53">
        <v>0.5</v>
      </c>
      <c r="AW53">
        <f t="shared" si="73"/>
        <v>1095.8943490146457</v>
      </c>
      <c r="AX53">
        <f t="shared" si="74"/>
        <v>12.079990812742873</v>
      </c>
      <c r="AY53">
        <f t="shared" si="75"/>
        <v>122.21400804899275</v>
      </c>
      <c r="AZ53">
        <f t="shared" si="76"/>
        <v>0.57501127337056435</v>
      </c>
      <c r="BA53">
        <f t="shared" si="77"/>
        <v>1.1550144686794014E-2</v>
      </c>
      <c r="BB53">
        <f t="shared" si="78"/>
        <v>0.88587880259460949</v>
      </c>
      <c r="BC53" t="s">
        <v>466</v>
      </c>
      <c r="BD53">
        <v>735.12</v>
      </c>
      <c r="BE53">
        <f t="shared" si="79"/>
        <v>994.62</v>
      </c>
      <c r="BF53">
        <f t="shared" si="80"/>
        <v>0.38788763547887634</v>
      </c>
      <c r="BG53">
        <f t="shared" si="81"/>
        <v>0.6063966188621901</v>
      </c>
      <c r="BH53">
        <f t="shared" si="82"/>
        <v>0.38037547533563582</v>
      </c>
      <c r="BI53">
        <f t="shared" si="83"/>
        <v>0.60171921328683997</v>
      </c>
      <c r="BJ53">
        <f t="shared" si="84"/>
        <v>0.21217028165651508</v>
      </c>
      <c r="BK53">
        <f t="shared" si="85"/>
        <v>0.78782971834348492</v>
      </c>
      <c r="BL53">
        <f t="shared" si="86"/>
        <v>1300.01129032258</v>
      </c>
      <c r="BM53">
        <f t="shared" si="87"/>
        <v>1095.8943490146457</v>
      </c>
      <c r="BN53">
        <f t="shared" si="88"/>
        <v>0.84298833184957545</v>
      </c>
      <c r="BO53">
        <f t="shared" si="89"/>
        <v>0.19597666369915104</v>
      </c>
      <c r="BP53">
        <v>6</v>
      </c>
      <c r="BQ53">
        <v>0.5</v>
      </c>
      <c r="BR53" t="s">
        <v>293</v>
      </c>
      <c r="BS53">
        <v>2</v>
      </c>
      <c r="BT53">
        <v>1603921397.5</v>
      </c>
      <c r="BU53">
        <v>381.47719354838699</v>
      </c>
      <c r="BV53">
        <v>399.99554838709702</v>
      </c>
      <c r="BW53">
        <v>21.1349967741935</v>
      </c>
      <c r="BX53">
        <v>10.812874193548399</v>
      </c>
      <c r="BY53">
        <v>381.00961290322601</v>
      </c>
      <c r="BZ53">
        <v>21.1180290322581</v>
      </c>
      <c r="CA53">
        <v>500.01061290322599</v>
      </c>
      <c r="CB53">
        <v>101.621580645161</v>
      </c>
      <c r="CC53">
        <v>9.9970651612903194E-2</v>
      </c>
      <c r="CD53">
        <v>35.782006451612901</v>
      </c>
      <c r="CE53">
        <v>34.529951612903197</v>
      </c>
      <c r="CF53">
        <v>999.9</v>
      </c>
      <c r="CG53">
        <v>0</v>
      </c>
      <c r="CH53">
        <v>0</v>
      </c>
      <c r="CI53">
        <v>9995.2038709677399</v>
      </c>
      <c r="CJ53">
        <v>0</v>
      </c>
      <c r="CK53">
        <v>392.36690322580603</v>
      </c>
      <c r="CL53">
        <v>1300.01129032258</v>
      </c>
      <c r="CM53">
        <v>0.90000396774193503</v>
      </c>
      <c r="CN53">
        <v>9.9995838709677404E-2</v>
      </c>
      <c r="CO53">
        <v>0</v>
      </c>
      <c r="CP53">
        <v>1346.10935483871</v>
      </c>
      <c r="CQ53">
        <v>4.99979</v>
      </c>
      <c r="CR53">
        <v>17775.180645161301</v>
      </c>
      <c r="CS53">
        <v>11051.396774193499</v>
      </c>
      <c r="CT53">
        <v>48.887</v>
      </c>
      <c r="CU53">
        <v>51.292000000000002</v>
      </c>
      <c r="CV53">
        <v>50</v>
      </c>
      <c r="CW53">
        <v>50.495935483871001</v>
      </c>
      <c r="CX53">
        <v>50.686999999999998</v>
      </c>
      <c r="CY53">
        <v>1165.5158064516099</v>
      </c>
      <c r="CZ53">
        <v>129.495483870968</v>
      </c>
      <c r="DA53">
        <v>0</v>
      </c>
      <c r="DB53">
        <v>116.60000014305101</v>
      </c>
      <c r="DC53">
        <v>0</v>
      </c>
      <c r="DD53">
        <v>1343.9392</v>
      </c>
      <c r="DE53">
        <v>-167.92230740638399</v>
      </c>
      <c r="DF53">
        <v>-2324.9999962677498</v>
      </c>
      <c r="DG53">
        <v>17744.3</v>
      </c>
      <c r="DH53">
        <v>15</v>
      </c>
      <c r="DI53">
        <v>1603919411.0999999</v>
      </c>
      <c r="DJ53" t="s">
        <v>414</v>
      </c>
      <c r="DK53">
        <v>1603919408.5999999</v>
      </c>
      <c r="DL53">
        <v>1603919411.0999999</v>
      </c>
      <c r="DM53">
        <v>3</v>
      </c>
      <c r="DN53">
        <v>0.16500000000000001</v>
      </c>
      <c r="DO53">
        <v>1E-3</v>
      </c>
      <c r="DP53">
        <v>0.47099999999999997</v>
      </c>
      <c r="DQ53">
        <v>-0.105</v>
      </c>
      <c r="DR53">
        <v>400</v>
      </c>
      <c r="DS53">
        <v>14</v>
      </c>
      <c r="DT53">
        <v>0.18</v>
      </c>
      <c r="DU53">
        <v>0.22</v>
      </c>
      <c r="DV53">
        <v>12.0755826571156</v>
      </c>
      <c r="DW53">
        <v>0.50584959205218705</v>
      </c>
      <c r="DX53">
        <v>4.7174430542791003E-2</v>
      </c>
      <c r="DY53">
        <v>0</v>
      </c>
      <c r="DZ53">
        <v>-18.523160000000001</v>
      </c>
      <c r="EA53">
        <v>-0.72274438264741403</v>
      </c>
      <c r="EB53">
        <v>6.2856904155390997E-2</v>
      </c>
      <c r="EC53">
        <v>0</v>
      </c>
      <c r="ED53">
        <v>10.324630000000001</v>
      </c>
      <c r="EE53">
        <v>0.51994037819801198</v>
      </c>
      <c r="EF53">
        <v>3.7892674313997197E-2</v>
      </c>
      <c r="EG53">
        <v>0</v>
      </c>
      <c r="EH53">
        <v>0</v>
      </c>
      <c r="EI53">
        <v>3</v>
      </c>
      <c r="EJ53" t="s">
        <v>300</v>
      </c>
      <c r="EK53">
        <v>100</v>
      </c>
      <c r="EL53">
        <v>100</v>
      </c>
      <c r="EM53">
        <v>0.46800000000000003</v>
      </c>
      <c r="EN53">
        <v>1.8499999999999999E-2</v>
      </c>
      <c r="EO53">
        <v>0.31852463480962501</v>
      </c>
      <c r="EP53">
        <v>6.0823150184057602E-4</v>
      </c>
      <c r="EQ53">
        <v>-6.1572112211999805E-7</v>
      </c>
      <c r="ER53">
        <v>1.2304956265122001E-10</v>
      </c>
      <c r="ES53">
        <v>-0.161570054472467</v>
      </c>
      <c r="ET53">
        <v>-5.6976549660881903E-3</v>
      </c>
      <c r="EU53">
        <v>7.2294696533427402E-4</v>
      </c>
      <c r="EV53">
        <v>-2.5009322186793402E-6</v>
      </c>
      <c r="EW53">
        <v>4</v>
      </c>
      <c r="EX53">
        <v>2168</v>
      </c>
      <c r="EY53">
        <v>1</v>
      </c>
      <c r="EZ53">
        <v>28</v>
      </c>
      <c r="FA53">
        <v>33.299999999999997</v>
      </c>
      <c r="FB53">
        <v>33.200000000000003</v>
      </c>
      <c r="FC53">
        <v>2</v>
      </c>
      <c r="FD53">
        <v>503.78100000000001</v>
      </c>
      <c r="FE53">
        <v>121.48699999999999</v>
      </c>
      <c r="FF53">
        <v>34.589300000000001</v>
      </c>
      <c r="FG53">
        <v>31.693999999999999</v>
      </c>
      <c r="FH53">
        <v>30.000699999999998</v>
      </c>
      <c r="FI53">
        <v>31.386600000000001</v>
      </c>
      <c r="FJ53">
        <v>31.329000000000001</v>
      </c>
      <c r="FK53">
        <v>19.990600000000001</v>
      </c>
      <c r="FL53">
        <v>0</v>
      </c>
      <c r="FM53">
        <v>100</v>
      </c>
      <c r="FN53">
        <v>-999.9</v>
      </c>
      <c r="FO53">
        <v>400</v>
      </c>
      <c r="FP53">
        <v>16.870899999999999</v>
      </c>
      <c r="FQ53">
        <v>101.143</v>
      </c>
      <c r="FR53">
        <v>101.036</v>
      </c>
    </row>
    <row r="54" spans="1:174" x14ac:dyDescent="0.25">
      <c r="A54">
        <v>38</v>
      </c>
      <c r="B54">
        <v>1603921497.5</v>
      </c>
      <c r="C54">
        <v>6431.4000000953702</v>
      </c>
      <c r="D54" t="s">
        <v>467</v>
      </c>
      <c r="E54" t="s">
        <v>468</v>
      </c>
      <c r="F54" t="s">
        <v>464</v>
      </c>
      <c r="G54" t="s">
        <v>374</v>
      </c>
      <c r="H54">
        <v>1603921489.5</v>
      </c>
      <c r="I54">
        <f t="shared" si="45"/>
        <v>8.0181210349115177E-3</v>
      </c>
      <c r="J54">
        <f t="shared" si="46"/>
        <v>11.160303154531164</v>
      </c>
      <c r="K54">
        <f t="shared" si="47"/>
        <v>382.920419354839</v>
      </c>
      <c r="L54">
        <f t="shared" si="48"/>
        <v>288.35546201965087</v>
      </c>
      <c r="M54">
        <f t="shared" si="49"/>
        <v>29.333303607118587</v>
      </c>
      <c r="N54">
        <f t="shared" si="50"/>
        <v>38.953036781856419</v>
      </c>
      <c r="O54">
        <f t="shared" si="51"/>
        <v>0.24351158288771532</v>
      </c>
      <c r="P54">
        <f t="shared" si="52"/>
        <v>2.9579170286517895</v>
      </c>
      <c r="Q54">
        <f t="shared" si="53"/>
        <v>0.23289731725310631</v>
      </c>
      <c r="R54">
        <f t="shared" si="54"/>
        <v>0.14647591641978913</v>
      </c>
      <c r="S54">
        <f t="shared" si="55"/>
        <v>214.7629477072382</v>
      </c>
      <c r="T54">
        <f t="shared" si="56"/>
        <v>34.959658186348079</v>
      </c>
      <c r="U54">
        <f t="shared" si="57"/>
        <v>34.338477419354803</v>
      </c>
      <c r="V54">
        <f t="shared" si="58"/>
        <v>5.4447198291005749</v>
      </c>
      <c r="W54">
        <f t="shared" si="59"/>
        <v>35.161984955694663</v>
      </c>
      <c r="X54">
        <f t="shared" si="60"/>
        <v>2.0719102207213709</v>
      </c>
      <c r="Y54">
        <f t="shared" si="61"/>
        <v>5.8924722916867482</v>
      </c>
      <c r="Z54">
        <f t="shared" si="62"/>
        <v>3.3728096083792041</v>
      </c>
      <c r="AA54">
        <f t="shared" si="63"/>
        <v>-353.59913763959793</v>
      </c>
      <c r="AB54">
        <f t="shared" si="64"/>
        <v>227.6641523155092</v>
      </c>
      <c r="AC54">
        <f t="shared" si="65"/>
        <v>17.984385048662723</v>
      </c>
      <c r="AD54">
        <f t="shared" si="66"/>
        <v>106.81234743181219</v>
      </c>
      <c r="AE54">
        <v>0</v>
      </c>
      <c r="AF54">
        <v>0</v>
      </c>
      <c r="AG54">
        <f t="shared" si="67"/>
        <v>1</v>
      </c>
      <c r="AH54">
        <f t="shared" si="68"/>
        <v>0</v>
      </c>
      <c r="AI54">
        <f t="shared" si="69"/>
        <v>52211.360621712804</v>
      </c>
      <c r="AJ54" t="s">
        <v>290</v>
      </c>
      <c r="AK54">
        <v>15552.9</v>
      </c>
      <c r="AL54">
        <v>715.47692307692296</v>
      </c>
      <c r="AM54">
        <v>3262.08</v>
      </c>
      <c r="AN54">
        <f t="shared" si="70"/>
        <v>2546.603076923077</v>
      </c>
      <c r="AO54">
        <f t="shared" si="71"/>
        <v>0.78066849277855754</v>
      </c>
      <c r="AP54">
        <v>-0.57774747981622299</v>
      </c>
      <c r="AQ54" t="s">
        <v>469</v>
      </c>
      <c r="AR54">
        <v>15449.6</v>
      </c>
      <c r="AS54">
        <v>1220.48307692308</v>
      </c>
      <c r="AT54">
        <v>1526.84</v>
      </c>
      <c r="AU54">
        <f t="shared" si="72"/>
        <v>0.20064769267043037</v>
      </c>
      <c r="AV54">
        <v>0.5</v>
      </c>
      <c r="AW54">
        <f t="shared" si="73"/>
        <v>1095.8581070791952</v>
      </c>
      <c r="AX54">
        <f t="shared" si="74"/>
        <v>11.160303154531164</v>
      </c>
      <c r="AY54">
        <f t="shared" si="75"/>
        <v>109.94070033981296</v>
      </c>
      <c r="AZ54">
        <f t="shared" si="76"/>
        <v>0.55612899845432395</v>
      </c>
      <c r="BA54">
        <f t="shared" si="77"/>
        <v>1.071128694355601E-2</v>
      </c>
      <c r="BB54">
        <f t="shared" si="78"/>
        <v>1.1364910534175159</v>
      </c>
      <c r="BC54" t="s">
        <v>470</v>
      </c>
      <c r="BD54">
        <v>677.72</v>
      </c>
      <c r="BE54">
        <f t="shared" si="79"/>
        <v>849.11999999999989</v>
      </c>
      <c r="BF54">
        <f t="shared" si="80"/>
        <v>0.36079343682508941</v>
      </c>
      <c r="BG54">
        <f t="shared" si="81"/>
        <v>0.67143896361188082</v>
      </c>
      <c r="BH54">
        <f t="shared" si="82"/>
        <v>0.3775830226816751</v>
      </c>
      <c r="BI54">
        <f t="shared" si="83"/>
        <v>0.68139397761845044</v>
      </c>
      <c r="BJ54">
        <f t="shared" si="84"/>
        <v>0.20034438217819719</v>
      </c>
      <c r="BK54">
        <f t="shared" si="85"/>
        <v>0.79965561782180283</v>
      </c>
      <c r="BL54">
        <f t="shared" si="86"/>
        <v>1299.96806451613</v>
      </c>
      <c r="BM54">
        <f t="shared" si="87"/>
        <v>1095.8581070791952</v>
      </c>
      <c r="BN54">
        <f t="shared" si="88"/>
        <v>0.84298848332638998</v>
      </c>
      <c r="BO54">
        <f t="shared" si="89"/>
        <v>0.19597696665278014</v>
      </c>
      <c r="BP54">
        <v>6</v>
      </c>
      <c r="BQ54">
        <v>0.5</v>
      </c>
      <c r="BR54" t="s">
        <v>293</v>
      </c>
      <c r="BS54">
        <v>2</v>
      </c>
      <c r="BT54">
        <v>1603921489.5</v>
      </c>
      <c r="BU54">
        <v>382.920419354839</v>
      </c>
      <c r="BV54">
        <v>399.99612903225801</v>
      </c>
      <c r="BW54">
        <v>20.367519354838699</v>
      </c>
      <c r="BX54">
        <v>10.9423064516129</v>
      </c>
      <c r="BY54">
        <v>382.45241935483898</v>
      </c>
      <c r="BZ54">
        <v>20.366383870967699</v>
      </c>
      <c r="CA54">
        <v>500.02977419354801</v>
      </c>
      <c r="CB54">
        <v>101.626161290323</v>
      </c>
      <c r="CC54">
        <v>0.10003249032258101</v>
      </c>
      <c r="CD54">
        <v>35.766132258064502</v>
      </c>
      <c r="CE54">
        <v>34.338477419354803</v>
      </c>
      <c r="CF54">
        <v>999.9</v>
      </c>
      <c r="CG54">
        <v>0</v>
      </c>
      <c r="CH54">
        <v>0</v>
      </c>
      <c r="CI54">
        <v>9999.9922580645198</v>
      </c>
      <c r="CJ54">
        <v>0</v>
      </c>
      <c r="CK54">
        <v>353.119741935484</v>
      </c>
      <c r="CL54">
        <v>1299.96806451613</v>
      </c>
      <c r="CM54">
        <v>0.89999970967741905</v>
      </c>
      <c r="CN54">
        <v>0.100000290322581</v>
      </c>
      <c r="CO54">
        <v>0</v>
      </c>
      <c r="CP54">
        <v>1220.96580645161</v>
      </c>
      <c r="CQ54">
        <v>4.99979</v>
      </c>
      <c r="CR54">
        <v>16155.8387096774</v>
      </c>
      <c r="CS54">
        <v>11051.0193548387</v>
      </c>
      <c r="CT54">
        <v>48.936999999999998</v>
      </c>
      <c r="CU54">
        <v>51.311999999999998</v>
      </c>
      <c r="CV54">
        <v>50.008000000000003</v>
      </c>
      <c r="CW54">
        <v>50.558</v>
      </c>
      <c r="CX54">
        <v>50.75</v>
      </c>
      <c r="CY54">
        <v>1165.47032258064</v>
      </c>
      <c r="CZ54">
        <v>129.49774193548399</v>
      </c>
      <c r="DA54">
        <v>0</v>
      </c>
      <c r="DB54">
        <v>91</v>
      </c>
      <c r="DC54">
        <v>0</v>
      </c>
      <c r="DD54">
        <v>1220.48307692308</v>
      </c>
      <c r="DE54">
        <v>-113.29777785487499</v>
      </c>
      <c r="DF54">
        <v>-1353.99658205593</v>
      </c>
      <c r="DG54">
        <v>16149.938461538501</v>
      </c>
      <c r="DH54">
        <v>15</v>
      </c>
      <c r="DI54">
        <v>1603919411.0999999</v>
      </c>
      <c r="DJ54" t="s">
        <v>414</v>
      </c>
      <c r="DK54">
        <v>1603919408.5999999</v>
      </c>
      <c r="DL54">
        <v>1603919411.0999999</v>
      </c>
      <c r="DM54">
        <v>3</v>
      </c>
      <c r="DN54">
        <v>0.16500000000000001</v>
      </c>
      <c r="DO54">
        <v>1E-3</v>
      </c>
      <c r="DP54">
        <v>0.47099999999999997</v>
      </c>
      <c r="DQ54">
        <v>-0.105</v>
      </c>
      <c r="DR54">
        <v>400</v>
      </c>
      <c r="DS54">
        <v>14</v>
      </c>
      <c r="DT54">
        <v>0.18</v>
      </c>
      <c r="DU54">
        <v>0.22</v>
      </c>
      <c r="DV54">
        <v>11.156899997738901</v>
      </c>
      <c r="DW54">
        <v>0.57247358640114698</v>
      </c>
      <c r="DX54">
        <v>4.9802357392882003E-2</v>
      </c>
      <c r="DY54">
        <v>0</v>
      </c>
      <c r="DZ54">
        <v>-17.0778</v>
      </c>
      <c r="EA54">
        <v>-0.91083604004449303</v>
      </c>
      <c r="EB54">
        <v>7.0734546015366703E-2</v>
      </c>
      <c r="EC54">
        <v>0</v>
      </c>
      <c r="ED54">
        <v>9.4267179999999993</v>
      </c>
      <c r="EE54">
        <v>0.32160160177977298</v>
      </c>
      <c r="EF54">
        <v>2.3637665056712699E-2</v>
      </c>
      <c r="EG54">
        <v>0</v>
      </c>
      <c r="EH54">
        <v>0</v>
      </c>
      <c r="EI54">
        <v>3</v>
      </c>
      <c r="EJ54" t="s">
        <v>300</v>
      </c>
      <c r="EK54">
        <v>100</v>
      </c>
      <c r="EL54">
        <v>100</v>
      </c>
      <c r="EM54">
        <v>0.46700000000000003</v>
      </c>
      <c r="EN54">
        <v>2E-3</v>
      </c>
      <c r="EO54">
        <v>0.31852463480962501</v>
      </c>
      <c r="EP54">
        <v>6.0823150184057602E-4</v>
      </c>
      <c r="EQ54">
        <v>-6.1572112211999805E-7</v>
      </c>
      <c r="ER54">
        <v>1.2304956265122001E-10</v>
      </c>
      <c r="ES54">
        <v>-0.161570054472467</v>
      </c>
      <c r="ET54">
        <v>-5.6976549660881903E-3</v>
      </c>
      <c r="EU54">
        <v>7.2294696533427402E-4</v>
      </c>
      <c r="EV54">
        <v>-2.5009322186793402E-6</v>
      </c>
      <c r="EW54">
        <v>4</v>
      </c>
      <c r="EX54">
        <v>2168</v>
      </c>
      <c r="EY54">
        <v>1</v>
      </c>
      <c r="EZ54">
        <v>28</v>
      </c>
      <c r="FA54">
        <v>34.799999999999997</v>
      </c>
      <c r="FB54">
        <v>34.799999999999997</v>
      </c>
      <c r="FC54">
        <v>2</v>
      </c>
      <c r="FD54">
        <v>498.07100000000003</v>
      </c>
      <c r="FE54">
        <v>125.71</v>
      </c>
      <c r="FF54">
        <v>34.587400000000002</v>
      </c>
      <c r="FG54">
        <v>31.824400000000001</v>
      </c>
      <c r="FH54">
        <v>30.000800000000002</v>
      </c>
      <c r="FI54">
        <v>31.517700000000001</v>
      </c>
      <c r="FJ54">
        <v>31.466699999999999</v>
      </c>
      <c r="FK54">
        <v>19.985800000000001</v>
      </c>
      <c r="FL54">
        <v>0</v>
      </c>
      <c r="FM54">
        <v>100</v>
      </c>
      <c r="FN54">
        <v>-999.9</v>
      </c>
      <c r="FO54">
        <v>400</v>
      </c>
      <c r="FP54">
        <v>20.7956</v>
      </c>
      <c r="FQ54">
        <v>101.09699999999999</v>
      </c>
      <c r="FR54">
        <v>101.01900000000001</v>
      </c>
    </row>
    <row r="55" spans="1:174" x14ac:dyDescent="0.25">
      <c r="A55">
        <v>39</v>
      </c>
      <c r="B55">
        <v>1603921918.0999999</v>
      </c>
      <c r="C55">
        <v>6852</v>
      </c>
      <c r="D55" t="s">
        <v>471</v>
      </c>
      <c r="E55" t="s">
        <v>472</v>
      </c>
      <c r="F55" t="s">
        <v>303</v>
      </c>
      <c r="G55" t="s">
        <v>354</v>
      </c>
      <c r="H55">
        <v>1603921910.0999999</v>
      </c>
      <c r="I55">
        <f t="shared" si="45"/>
        <v>1.4015222395248573E-3</v>
      </c>
      <c r="J55">
        <f t="shared" si="46"/>
        <v>3.3778970325011421</v>
      </c>
      <c r="K55">
        <f t="shared" si="47"/>
        <v>395.30054838709702</v>
      </c>
      <c r="L55">
        <f t="shared" si="48"/>
        <v>200.98411552329824</v>
      </c>
      <c r="M55">
        <f t="shared" si="49"/>
        <v>20.444869478698113</v>
      </c>
      <c r="N55">
        <f t="shared" si="50"/>
        <v>40.211476890048708</v>
      </c>
      <c r="O55">
        <f t="shared" si="51"/>
        <v>3.1412096836997833E-2</v>
      </c>
      <c r="P55">
        <f t="shared" si="52"/>
        <v>2.9561195748372433</v>
      </c>
      <c r="Q55">
        <f t="shared" si="53"/>
        <v>3.1227833011000693E-2</v>
      </c>
      <c r="R55">
        <f t="shared" si="54"/>
        <v>1.9533860751451169E-2</v>
      </c>
      <c r="S55">
        <f t="shared" si="55"/>
        <v>214.76432888153423</v>
      </c>
      <c r="T55">
        <f t="shared" si="56"/>
        <v>36.986250967034628</v>
      </c>
      <c r="U55">
        <f t="shared" si="57"/>
        <v>35.2229387096774</v>
      </c>
      <c r="V55">
        <f t="shared" si="58"/>
        <v>5.7184791522330274</v>
      </c>
      <c r="W55">
        <f t="shared" si="59"/>
        <v>21.843555347905152</v>
      </c>
      <c r="X55">
        <f t="shared" si="60"/>
        <v>1.3107978889860987</v>
      </c>
      <c r="Y55">
        <f t="shared" si="61"/>
        <v>6.0008449545362463</v>
      </c>
      <c r="Z55">
        <f t="shared" si="62"/>
        <v>4.4076812632469284</v>
      </c>
      <c r="AA55">
        <f t="shared" si="63"/>
        <v>-61.80713076304621</v>
      </c>
      <c r="AB55">
        <f t="shared" si="64"/>
        <v>139.3729422291556</v>
      </c>
      <c r="AC55">
        <f t="shared" si="65"/>
        <v>11.081803630509237</v>
      </c>
      <c r="AD55">
        <f t="shared" si="66"/>
        <v>303.41194397815286</v>
      </c>
      <c r="AE55">
        <v>0</v>
      </c>
      <c r="AF55">
        <v>0</v>
      </c>
      <c r="AG55">
        <f t="shared" si="67"/>
        <v>1</v>
      </c>
      <c r="AH55">
        <f t="shared" si="68"/>
        <v>0</v>
      </c>
      <c r="AI55">
        <f t="shared" si="69"/>
        <v>52104.35336573996</v>
      </c>
      <c r="AJ55" t="s">
        <v>290</v>
      </c>
      <c r="AK55">
        <v>15552.9</v>
      </c>
      <c r="AL55">
        <v>715.47692307692296</v>
      </c>
      <c r="AM55">
        <v>3262.08</v>
      </c>
      <c r="AN55">
        <f t="shared" si="70"/>
        <v>2546.603076923077</v>
      </c>
      <c r="AO55">
        <f t="shared" si="71"/>
        <v>0.78066849277855754</v>
      </c>
      <c r="AP55">
        <v>-0.57774747981622299</v>
      </c>
      <c r="AQ55" t="s">
        <v>473</v>
      </c>
      <c r="AR55">
        <v>15439.9</v>
      </c>
      <c r="AS55">
        <v>1084.6592307692299</v>
      </c>
      <c r="AT55">
        <v>1245.0899999999999</v>
      </c>
      <c r="AU55">
        <f t="shared" si="72"/>
        <v>0.12885074109563965</v>
      </c>
      <c r="AV55">
        <v>0.5</v>
      </c>
      <c r="AW55">
        <f t="shared" si="73"/>
        <v>1095.8646877243621</v>
      </c>
      <c r="AX55">
        <f t="shared" si="74"/>
        <v>3.3778970325011421</v>
      </c>
      <c r="AY55">
        <f t="shared" si="75"/>
        <v>70.601488576912885</v>
      </c>
      <c r="AZ55">
        <f t="shared" si="76"/>
        <v>0.50223678609578426</v>
      </c>
      <c r="BA55">
        <f t="shared" si="77"/>
        <v>3.6096103438933973E-3</v>
      </c>
      <c r="BB55">
        <f t="shared" si="78"/>
        <v>1.6199551839626052</v>
      </c>
      <c r="BC55" t="s">
        <v>474</v>
      </c>
      <c r="BD55">
        <v>619.76</v>
      </c>
      <c r="BE55">
        <f t="shared" si="79"/>
        <v>625.32999999999993</v>
      </c>
      <c r="BF55">
        <f t="shared" si="80"/>
        <v>0.25655377037847221</v>
      </c>
      <c r="BG55">
        <f t="shared" si="81"/>
        <v>0.76334054921432692</v>
      </c>
      <c r="BH55">
        <f t="shared" si="82"/>
        <v>0.3029207098941622</v>
      </c>
      <c r="BI55">
        <f t="shared" si="83"/>
        <v>0.79203155697000893</v>
      </c>
      <c r="BJ55">
        <f t="shared" si="84"/>
        <v>0.14659144569949348</v>
      </c>
      <c r="BK55">
        <f t="shared" si="85"/>
        <v>0.85340855430050655</v>
      </c>
      <c r="BL55">
        <f t="shared" si="86"/>
        <v>1299.97580645161</v>
      </c>
      <c r="BM55">
        <f t="shared" si="87"/>
        <v>1095.8646877243621</v>
      </c>
      <c r="BN55">
        <f t="shared" si="88"/>
        <v>0.84298852508310451</v>
      </c>
      <c r="BO55">
        <f t="shared" si="89"/>
        <v>0.19597705016620898</v>
      </c>
      <c r="BP55">
        <v>6</v>
      </c>
      <c r="BQ55">
        <v>0.5</v>
      </c>
      <c r="BR55" t="s">
        <v>293</v>
      </c>
      <c r="BS55">
        <v>2</v>
      </c>
      <c r="BT55">
        <v>1603921910.0999999</v>
      </c>
      <c r="BU55">
        <v>395.30054838709702</v>
      </c>
      <c r="BV55">
        <v>400.01867741935501</v>
      </c>
      <c r="BW55">
        <v>12.885851612903201</v>
      </c>
      <c r="BX55">
        <v>11.2257580645161</v>
      </c>
      <c r="BY55">
        <v>394.96012903225801</v>
      </c>
      <c r="BZ55">
        <v>12.9920806451613</v>
      </c>
      <c r="CA55">
        <v>500.018483870968</v>
      </c>
      <c r="CB55">
        <v>101.62374193548401</v>
      </c>
      <c r="CC55">
        <v>0.10006556774193499</v>
      </c>
      <c r="CD55">
        <v>36.097461290322599</v>
      </c>
      <c r="CE55">
        <v>35.2229387096774</v>
      </c>
      <c r="CF55">
        <v>999.9</v>
      </c>
      <c r="CG55">
        <v>0</v>
      </c>
      <c r="CH55">
        <v>0</v>
      </c>
      <c r="CI55">
        <v>9990.0383870967707</v>
      </c>
      <c r="CJ55">
        <v>0</v>
      </c>
      <c r="CK55">
        <v>250.31532258064499</v>
      </c>
      <c r="CL55">
        <v>1299.97580645161</v>
      </c>
      <c r="CM55">
        <v>0.89999793548387097</v>
      </c>
      <c r="CN55">
        <v>0.10000192903225801</v>
      </c>
      <c r="CO55">
        <v>0</v>
      </c>
      <c r="CP55">
        <v>1088.98129032258</v>
      </c>
      <c r="CQ55">
        <v>4.99979</v>
      </c>
      <c r="CR55">
        <v>14442.722580645201</v>
      </c>
      <c r="CS55">
        <v>11051.083870967699</v>
      </c>
      <c r="CT55">
        <v>48.811999999999998</v>
      </c>
      <c r="CU55">
        <v>51.2398387096774</v>
      </c>
      <c r="CV55">
        <v>49.875</v>
      </c>
      <c r="CW55">
        <v>50.561999999999998</v>
      </c>
      <c r="CX55">
        <v>50.625</v>
      </c>
      <c r="CY55">
        <v>1165.47548387097</v>
      </c>
      <c r="CZ55">
        <v>129.50032258064499</v>
      </c>
      <c r="DA55">
        <v>0</v>
      </c>
      <c r="DB55">
        <v>352.40000009536698</v>
      </c>
      <c r="DC55">
        <v>0</v>
      </c>
      <c r="DD55">
        <v>1084.6592307692299</v>
      </c>
      <c r="DE55">
        <v>-394.00273529916399</v>
      </c>
      <c r="DF55">
        <v>-4947.3606869871601</v>
      </c>
      <c r="DG55">
        <v>14387.9115384615</v>
      </c>
      <c r="DH55">
        <v>15</v>
      </c>
      <c r="DI55">
        <v>1603921551.5</v>
      </c>
      <c r="DJ55" t="s">
        <v>475</v>
      </c>
      <c r="DK55">
        <v>1603921551.5</v>
      </c>
      <c r="DL55">
        <v>1603921549.5</v>
      </c>
      <c r="DM55">
        <v>4</v>
      </c>
      <c r="DN55">
        <v>-0.13</v>
      </c>
      <c r="DO55">
        <v>1.2999999999999999E-2</v>
      </c>
      <c r="DP55">
        <v>0.34100000000000003</v>
      </c>
      <c r="DQ55">
        <v>-0.126</v>
      </c>
      <c r="DR55">
        <v>400</v>
      </c>
      <c r="DS55">
        <v>11</v>
      </c>
      <c r="DT55">
        <v>0.27</v>
      </c>
      <c r="DU55">
        <v>0.13</v>
      </c>
      <c r="DV55">
        <v>3.3767812498243499</v>
      </c>
      <c r="DW55">
        <v>0.1009992810861</v>
      </c>
      <c r="DX55">
        <v>2.8774233258823299E-2</v>
      </c>
      <c r="DY55">
        <v>1</v>
      </c>
      <c r="DZ55">
        <v>-4.7192109999999996</v>
      </c>
      <c r="EA55">
        <v>-2.0211523915449899E-2</v>
      </c>
      <c r="EB55">
        <v>3.12814007945083E-2</v>
      </c>
      <c r="EC55">
        <v>1</v>
      </c>
      <c r="ED55">
        <v>1.6603396666666701</v>
      </c>
      <c r="EE55">
        <v>-4.88091657397128E-2</v>
      </c>
      <c r="EF55">
        <v>3.7911436122743899E-3</v>
      </c>
      <c r="EG55">
        <v>1</v>
      </c>
      <c r="EH55">
        <v>3</v>
      </c>
      <c r="EI55">
        <v>3</v>
      </c>
      <c r="EJ55" t="s">
        <v>424</v>
      </c>
      <c r="EK55">
        <v>100</v>
      </c>
      <c r="EL55">
        <v>100</v>
      </c>
      <c r="EM55">
        <v>0.34100000000000003</v>
      </c>
      <c r="EN55">
        <v>-0.10630000000000001</v>
      </c>
      <c r="EO55">
        <v>0.18876905737230801</v>
      </c>
      <c r="EP55">
        <v>6.0823150184057602E-4</v>
      </c>
      <c r="EQ55">
        <v>-6.1572112211999805E-7</v>
      </c>
      <c r="ER55">
        <v>1.2304956265122001E-10</v>
      </c>
      <c r="ES55">
        <v>-0.14876801521663699</v>
      </c>
      <c r="ET55">
        <v>-5.6976549660881903E-3</v>
      </c>
      <c r="EU55">
        <v>7.2294696533427402E-4</v>
      </c>
      <c r="EV55">
        <v>-2.5009322186793402E-6</v>
      </c>
      <c r="EW55">
        <v>4</v>
      </c>
      <c r="EX55">
        <v>2168</v>
      </c>
      <c r="EY55">
        <v>1</v>
      </c>
      <c r="EZ55">
        <v>28</v>
      </c>
      <c r="FA55">
        <v>6.1</v>
      </c>
      <c r="FB55">
        <v>6.1</v>
      </c>
      <c r="FC55">
        <v>2</v>
      </c>
      <c r="FD55">
        <v>506.78399999999999</v>
      </c>
      <c r="FE55">
        <v>128.315</v>
      </c>
      <c r="FF55">
        <v>34.644199999999998</v>
      </c>
      <c r="FG55">
        <v>31.910399999999999</v>
      </c>
      <c r="FH55">
        <v>30.001000000000001</v>
      </c>
      <c r="FI55">
        <v>31.618600000000001</v>
      </c>
      <c r="FJ55">
        <v>31.5807</v>
      </c>
      <c r="FK55">
        <v>19.9893</v>
      </c>
      <c r="FL55">
        <v>0</v>
      </c>
      <c r="FM55">
        <v>100</v>
      </c>
      <c r="FN55">
        <v>-999.9</v>
      </c>
      <c r="FO55">
        <v>400</v>
      </c>
      <c r="FP55">
        <v>11.4003</v>
      </c>
      <c r="FQ55">
        <v>101.101</v>
      </c>
      <c r="FR55">
        <v>101.011</v>
      </c>
    </row>
    <row r="56" spans="1:174" x14ac:dyDescent="0.25">
      <c r="A56">
        <v>40</v>
      </c>
      <c r="B56">
        <v>1603922055.5999999</v>
      </c>
      <c r="C56">
        <v>6989.5</v>
      </c>
      <c r="D56" t="s">
        <v>476</v>
      </c>
      <c r="E56" t="s">
        <v>477</v>
      </c>
      <c r="F56" t="s">
        <v>303</v>
      </c>
      <c r="G56" t="s">
        <v>354</v>
      </c>
      <c r="H56">
        <v>1603922047.8499999</v>
      </c>
      <c r="I56">
        <f t="shared" si="45"/>
        <v>4.1026124755836717E-3</v>
      </c>
      <c r="J56">
        <f t="shared" si="46"/>
        <v>8.5653699401635226</v>
      </c>
      <c r="K56">
        <f t="shared" si="47"/>
        <v>387.80823333333302</v>
      </c>
      <c r="L56">
        <f t="shared" si="48"/>
        <v>225.72924665506298</v>
      </c>
      <c r="M56">
        <f t="shared" si="49"/>
        <v>22.960129889317024</v>
      </c>
      <c r="N56">
        <f t="shared" si="50"/>
        <v>39.446051149438745</v>
      </c>
      <c r="O56">
        <f t="shared" si="51"/>
        <v>9.851387575224585E-2</v>
      </c>
      <c r="P56">
        <f t="shared" si="52"/>
        <v>2.9574663011567375</v>
      </c>
      <c r="Q56">
        <f t="shared" si="53"/>
        <v>9.6726497288760691E-2</v>
      </c>
      <c r="R56">
        <f t="shared" si="54"/>
        <v>6.0611948540149022E-2</v>
      </c>
      <c r="S56">
        <f t="shared" si="55"/>
        <v>214.77135337626993</v>
      </c>
      <c r="T56">
        <f t="shared" si="56"/>
        <v>36.327752377341142</v>
      </c>
      <c r="U56">
        <f t="shared" si="57"/>
        <v>35.478443333333303</v>
      </c>
      <c r="V56">
        <f t="shared" si="58"/>
        <v>5.799756864341405</v>
      </c>
      <c r="W56">
        <f t="shared" si="59"/>
        <v>27.335367264136639</v>
      </c>
      <c r="X56">
        <f t="shared" si="60"/>
        <v>1.6433932507980238</v>
      </c>
      <c r="Y56">
        <f t="shared" si="61"/>
        <v>6.0119669690852007</v>
      </c>
      <c r="Z56">
        <f t="shared" si="62"/>
        <v>4.1563636135433812</v>
      </c>
      <c r="AA56">
        <f t="shared" si="63"/>
        <v>-180.92521017323992</v>
      </c>
      <c r="AB56">
        <f t="shared" si="64"/>
        <v>104.07264780218136</v>
      </c>
      <c r="AC56">
        <f t="shared" si="65"/>
        <v>8.2828662235979493</v>
      </c>
      <c r="AD56">
        <f t="shared" si="66"/>
        <v>146.20165722880932</v>
      </c>
      <c r="AE56">
        <v>0</v>
      </c>
      <c r="AF56">
        <v>0</v>
      </c>
      <c r="AG56">
        <f t="shared" si="67"/>
        <v>1</v>
      </c>
      <c r="AH56">
        <f t="shared" si="68"/>
        <v>0</v>
      </c>
      <c r="AI56">
        <f t="shared" si="69"/>
        <v>52136.694559641357</v>
      </c>
      <c r="AJ56" t="s">
        <v>290</v>
      </c>
      <c r="AK56">
        <v>15552.9</v>
      </c>
      <c r="AL56">
        <v>715.47692307692296</v>
      </c>
      <c r="AM56">
        <v>3262.08</v>
      </c>
      <c r="AN56">
        <f t="shared" si="70"/>
        <v>2546.603076923077</v>
      </c>
      <c r="AO56">
        <f t="shared" si="71"/>
        <v>0.78066849277855754</v>
      </c>
      <c r="AP56">
        <v>-0.57774747981622299</v>
      </c>
      <c r="AQ56" t="s">
        <v>478</v>
      </c>
      <c r="AR56">
        <v>15435.3</v>
      </c>
      <c r="AS56">
        <v>975.123346153846</v>
      </c>
      <c r="AT56">
        <v>1222.8900000000001</v>
      </c>
      <c r="AU56">
        <f t="shared" si="72"/>
        <v>0.2026074739724375</v>
      </c>
      <c r="AV56">
        <v>0.5</v>
      </c>
      <c r="AW56">
        <f t="shared" si="73"/>
        <v>1095.9025506275523</v>
      </c>
      <c r="AX56">
        <f t="shared" si="74"/>
        <v>8.5653699401635226</v>
      </c>
      <c r="AY56">
        <f t="shared" si="75"/>
        <v>111.01902375129984</v>
      </c>
      <c r="AZ56">
        <f t="shared" si="76"/>
        <v>0.49318417846249463</v>
      </c>
      <c r="BA56">
        <f t="shared" si="77"/>
        <v>8.3430022265611799E-3</v>
      </c>
      <c r="BB56">
        <f t="shared" si="78"/>
        <v>1.6675171111056593</v>
      </c>
      <c r="BC56" t="s">
        <v>479</v>
      </c>
      <c r="BD56">
        <v>619.78</v>
      </c>
      <c r="BE56">
        <f t="shared" si="79"/>
        <v>603.11000000000013</v>
      </c>
      <c r="BF56">
        <f t="shared" si="80"/>
        <v>0.41081503182861179</v>
      </c>
      <c r="BG56">
        <f t="shared" si="81"/>
        <v>0.7717480982477386</v>
      </c>
      <c r="BH56">
        <f t="shared" si="82"/>
        <v>0.48829378885659869</v>
      </c>
      <c r="BI56">
        <f t="shared" si="83"/>
        <v>0.80074905213098346</v>
      </c>
      <c r="BJ56">
        <f t="shared" si="84"/>
        <v>0.26111049584753371</v>
      </c>
      <c r="BK56">
        <f t="shared" si="85"/>
        <v>0.73888950415246635</v>
      </c>
      <c r="BL56">
        <f t="shared" si="86"/>
        <v>1300.021</v>
      </c>
      <c r="BM56">
        <f t="shared" si="87"/>
        <v>1095.9025506275523</v>
      </c>
      <c r="BN56">
        <f t="shared" si="88"/>
        <v>0.84298834451716731</v>
      </c>
      <c r="BO56">
        <f t="shared" si="89"/>
        <v>0.1959766890343346</v>
      </c>
      <c r="BP56">
        <v>6</v>
      </c>
      <c r="BQ56">
        <v>0.5</v>
      </c>
      <c r="BR56" t="s">
        <v>293</v>
      </c>
      <c r="BS56">
        <v>2</v>
      </c>
      <c r="BT56">
        <v>1603922047.8499999</v>
      </c>
      <c r="BU56">
        <v>387.80823333333302</v>
      </c>
      <c r="BV56">
        <v>399.995566666667</v>
      </c>
      <c r="BW56">
        <v>16.156786666666701</v>
      </c>
      <c r="BX56">
        <v>11.313330000000001</v>
      </c>
      <c r="BY56">
        <v>387.46916666666698</v>
      </c>
      <c r="BZ56">
        <v>16.2184666666667</v>
      </c>
      <c r="CA56">
        <v>500.01406666666702</v>
      </c>
      <c r="CB56">
        <v>101.61539999999999</v>
      </c>
      <c r="CC56">
        <v>9.99524833333333E-2</v>
      </c>
      <c r="CD56">
        <v>36.131169999999997</v>
      </c>
      <c r="CE56">
        <v>35.478443333333303</v>
      </c>
      <c r="CF56">
        <v>999.9</v>
      </c>
      <c r="CG56">
        <v>0</v>
      </c>
      <c r="CH56">
        <v>0</v>
      </c>
      <c r="CI56">
        <v>9998.4946666666692</v>
      </c>
      <c r="CJ56">
        <v>0</v>
      </c>
      <c r="CK56">
        <v>346.56123333333301</v>
      </c>
      <c r="CL56">
        <v>1300.021</v>
      </c>
      <c r="CM56">
        <v>0.90000400000000003</v>
      </c>
      <c r="CN56">
        <v>9.9995799999999996E-2</v>
      </c>
      <c r="CO56">
        <v>0</v>
      </c>
      <c r="CP56">
        <v>976.04010000000005</v>
      </c>
      <c r="CQ56">
        <v>4.99979</v>
      </c>
      <c r="CR56">
        <v>12856.643333333301</v>
      </c>
      <c r="CS56">
        <v>11051.483333333301</v>
      </c>
      <c r="CT56">
        <v>49.0124</v>
      </c>
      <c r="CU56">
        <v>51.375</v>
      </c>
      <c r="CV56">
        <v>50.066200000000002</v>
      </c>
      <c r="CW56">
        <v>50.75</v>
      </c>
      <c r="CX56">
        <v>50.845599999999997</v>
      </c>
      <c r="CY56">
        <v>1165.5239999999999</v>
      </c>
      <c r="CZ56">
        <v>129.49700000000001</v>
      </c>
      <c r="DA56">
        <v>0</v>
      </c>
      <c r="DB56">
        <v>136.5</v>
      </c>
      <c r="DC56">
        <v>0</v>
      </c>
      <c r="DD56">
        <v>975.123346153846</v>
      </c>
      <c r="DE56">
        <v>-294.96256370146801</v>
      </c>
      <c r="DF56">
        <v>-3800.1059779411098</v>
      </c>
      <c r="DG56">
        <v>12844.0192307692</v>
      </c>
      <c r="DH56">
        <v>15</v>
      </c>
      <c r="DI56">
        <v>1603921551.5</v>
      </c>
      <c r="DJ56" t="s">
        <v>475</v>
      </c>
      <c r="DK56">
        <v>1603921551.5</v>
      </c>
      <c r="DL56">
        <v>1603921549.5</v>
      </c>
      <c r="DM56">
        <v>4</v>
      </c>
      <c r="DN56">
        <v>-0.13</v>
      </c>
      <c r="DO56">
        <v>1.2999999999999999E-2</v>
      </c>
      <c r="DP56">
        <v>0.34100000000000003</v>
      </c>
      <c r="DQ56">
        <v>-0.126</v>
      </c>
      <c r="DR56">
        <v>400</v>
      </c>
      <c r="DS56">
        <v>11</v>
      </c>
      <c r="DT56">
        <v>0.27</v>
      </c>
      <c r="DU56">
        <v>0.13</v>
      </c>
      <c r="DV56">
        <v>8.5666825935262292</v>
      </c>
      <c r="DW56">
        <v>-0.33581104463973399</v>
      </c>
      <c r="DX56">
        <v>3.3162222041592797E-2</v>
      </c>
      <c r="DY56">
        <v>1</v>
      </c>
      <c r="DZ56">
        <v>-12.187236666666699</v>
      </c>
      <c r="EA56">
        <v>0.28549321468296601</v>
      </c>
      <c r="EB56">
        <v>3.4276148007356698E-2</v>
      </c>
      <c r="EC56">
        <v>0</v>
      </c>
      <c r="ED56">
        <v>4.8434373333333296</v>
      </c>
      <c r="EE56">
        <v>0.250532769744163</v>
      </c>
      <c r="EF56">
        <v>1.8414248456622401E-2</v>
      </c>
      <c r="EG56">
        <v>0</v>
      </c>
      <c r="EH56">
        <v>1</v>
      </c>
      <c r="EI56">
        <v>3</v>
      </c>
      <c r="EJ56" t="s">
        <v>295</v>
      </c>
      <c r="EK56">
        <v>100</v>
      </c>
      <c r="EL56">
        <v>100</v>
      </c>
      <c r="EM56">
        <v>0.33900000000000002</v>
      </c>
      <c r="EN56">
        <v>-6.1199999999999997E-2</v>
      </c>
      <c r="EO56">
        <v>0.18876905737230801</v>
      </c>
      <c r="EP56">
        <v>6.0823150184057602E-4</v>
      </c>
      <c r="EQ56">
        <v>-6.1572112211999805E-7</v>
      </c>
      <c r="ER56">
        <v>1.2304956265122001E-10</v>
      </c>
      <c r="ES56">
        <v>-0.14876801521663699</v>
      </c>
      <c r="ET56">
        <v>-5.6976549660881903E-3</v>
      </c>
      <c r="EU56">
        <v>7.2294696533427402E-4</v>
      </c>
      <c r="EV56">
        <v>-2.5009322186793402E-6</v>
      </c>
      <c r="EW56">
        <v>4</v>
      </c>
      <c r="EX56">
        <v>2168</v>
      </c>
      <c r="EY56">
        <v>1</v>
      </c>
      <c r="EZ56">
        <v>28</v>
      </c>
      <c r="FA56">
        <v>8.4</v>
      </c>
      <c r="FB56">
        <v>8.4</v>
      </c>
      <c r="FC56">
        <v>2</v>
      </c>
      <c r="FD56">
        <v>509.07</v>
      </c>
      <c r="FE56">
        <v>129.72300000000001</v>
      </c>
      <c r="FF56">
        <v>34.7483</v>
      </c>
      <c r="FG56">
        <v>32.205399999999997</v>
      </c>
      <c r="FH56">
        <v>30.000699999999998</v>
      </c>
      <c r="FI56">
        <v>31.8871</v>
      </c>
      <c r="FJ56">
        <v>31.8401</v>
      </c>
      <c r="FK56">
        <v>19.989100000000001</v>
      </c>
      <c r="FL56">
        <v>0</v>
      </c>
      <c r="FM56">
        <v>100</v>
      </c>
      <c r="FN56">
        <v>-999.9</v>
      </c>
      <c r="FO56">
        <v>400</v>
      </c>
      <c r="FP56">
        <v>12.875299999999999</v>
      </c>
      <c r="FQ56">
        <v>101.029</v>
      </c>
      <c r="FR56">
        <v>100.971</v>
      </c>
    </row>
    <row r="57" spans="1:174" x14ac:dyDescent="0.25">
      <c r="A57">
        <v>41</v>
      </c>
      <c r="B57">
        <v>1603922195.5999999</v>
      </c>
      <c r="C57">
        <v>7129.5</v>
      </c>
      <c r="D57" t="s">
        <v>480</v>
      </c>
      <c r="E57" t="s">
        <v>481</v>
      </c>
      <c r="F57" t="s">
        <v>482</v>
      </c>
      <c r="G57" t="s">
        <v>364</v>
      </c>
      <c r="H57">
        <v>1603922187.5999999</v>
      </c>
      <c r="I57">
        <f t="shared" si="45"/>
        <v>3.7549803362781592E-3</v>
      </c>
      <c r="J57">
        <f t="shared" si="46"/>
        <v>5.5749849545295795</v>
      </c>
      <c r="K57">
        <f t="shared" si="47"/>
        <v>391.54587096774202</v>
      </c>
      <c r="L57">
        <f t="shared" si="48"/>
        <v>271.02762593785457</v>
      </c>
      <c r="M57">
        <f t="shared" si="49"/>
        <v>27.569157715027302</v>
      </c>
      <c r="N57">
        <f t="shared" si="50"/>
        <v>39.828374808745735</v>
      </c>
      <c r="O57">
        <f t="shared" si="51"/>
        <v>9.186467034263239E-2</v>
      </c>
      <c r="P57">
        <f t="shared" si="52"/>
        <v>2.9572860684439712</v>
      </c>
      <c r="Q57">
        <f t="shared" si="53"/>
        <v>9.030828038533624E-2</v>
      </c>
      <c r="R57">
        <f t="shared" si="54"/>
        <v>5.6580314283105643E-2</v>
      </c>
      <c r="S57">
        <f t="shared" si="55"/>
        <v>214.76900465478411</v>
      </c>
      <c r="T57">
        <f t="shared" si="56"/>
        <v>36.429246678444528</v>
      </c>
      <c r="U57">
        <f t="shared" si="57"/>
        <v>35.113270967741897</v>
      </c>
      <c r="V57">
        <f t="shared" si="58"/>
        <v>5.6838978800628874</v>
      </c>
      <c r="W57">
        <f t="shared" si="59"/>
        <v>26.694165057530515</v>
      </c>
      <c r="X57">
        <f t="shared" si="60"/>
        <v>1.6059423679684521</v>
      </c>
      <c r="Y57">
        <f t="shared" si="61"/>
        <v>6.0160801602423986</v>
      </c>
      <c r="Z57">
        <f t="shared" si="62"/>
        <v>4.0779555120944355</v>
      </c>
      <c r="AA57">
        <f t="shared" si="63"/>
        <v>-165.59463282986681</v>
      </c>
      <c r="AB57">
        <f t="shared" si="64"/>
        <v>164.27226149023801</v>
      </c>
      <c r="AC57">
        <f t="shared" si="65"/>
        <v>13.052424089226658</v>
      </c>
      <c r="AD57">
        <f t="shared" si="66"/>
        <v>226.49905740438197</v>
      </c>
      <c r="AE57">
        <v>0</v>
      </c>
      <c r="AF57">
        <v>0</v>
      </c>
      <c r="AG57">
        <f t="shared" si="67"/>
        <v>1</v>
      </c>
      <c r="AH57">
        <f t="shared" si="68"/>
        <v>0</v>
      </c>
      <c r="AI57">
        <f t="shared" si="69"/>
        <v>52129.595945501336</v>
      </c>
      <c r="AJ57" t="s">
        <v>290</v>
      </c>
      <c r="AK57">
        <v>15552.9</v>
      </c>
      <c r="AL57">
        <v>715.47692307692296</v>
      </c>
      <c r="AM57">
        <v>3262.08</v>
      </c>
      <c r="AN57">
        <f t="shared" si="70"/>
        <v>2546.603076923077</v>
      </c>
      <c r="AO57">
        <f t="shared" si="71"/>
        <v>0.78066849277855754</v>
      </c>
      <c r="AP57">
        <v>-0.57774747981622299</v>
      </c>
      <c r="AQ57" t="s">
        <v>483</v>
      </c>
      <c r="AR57">
        <v>15443.1</v>
      </c>
      <c r="AS57">
        <v>1900.9349999999999</v>
      </c>
      <c r="AT57">
        <v>2124.21</v>
      </c>
      <c r="AU57">
        <f t="shared" si="72"/>
        <v>0.10510966429872759</v>
      </c>
      <c r="AV57">
        <v>0.5</v>
      </c>
      <c r="AW57">
        <f t="shared" si="73"/>
        <v>1095.8886103050111</v>
      </c>
      <c r="AX57">
        <f t="shared" si="74"/>
        <v>5.5749849545295795</v>
      </c>
      <c r="AY57">
        <f t="shared" si="75"/>
        <v>57.594241968979404</v>
      </c>
      <c r="AZ57">
        <f t="shared" si="76"/>
        <v>0.62581383196576612</v>
      </c>
      <c r="BA57">
        <f t="shared" si="77"/>
        <v>5.6143775713056775E-3</v>
      </c>
      <c r="BB57">
        <f t="shared" si="78"/>
        <v>0.53566737751917182</v>
      </c>
      <c r="BC57" t="s">
        <v>484</v>
      </c>
      <c r="BD57">
        <v>794.85</v>
      </c>
      <c r="BE57">
        <f t="shared" si="79"/>
        <v>1329.3600000000001</v>
      </c>
      <c r="BF57">
        <f t="shared" si="80"/>
        <v>0.16795676114822175</v>
      </c>
      <c r="BG57">
        <f t="shared" si="81"/>
        <v>0.46119332206563629</v>
      </c>
      <c r="BH57">
        <f t="shared" si="82"/>
        <v>0.1584934744967246</v>
      </c>
      <c r="BI57">
        <f t="shared" si="83"/>
        <v>0.44681874859541393</v>
      </c>
      <c r="BJ57">
        <f t="shared" si="84"/>
        <v>7.0228825077482432E-2</v>
      </c>
      <c r="BK57">
        <f t="shared" si="85"/>
        <v>0.9297711749225176</v>
      </c>
      <c r="BL57">
        <f t="shared" si="86"/>
        <v>1300.00419354839</v>
      </c>
      <c r="BM57">
        <f t="shared" si="87"/>
        <v>1095.8886103050111</v>
      </c>
      <c r="BN57">
        <f t="shared" si="88"/>
        <v>0.84298851937835595</v>
      </c>
      <c r="BO57">
        <f t="shared" si="89"/>
        <v>0.19597703875671174</v>
      </c>
      <c r="BP57">
        <v>6</v>
      </c>
      <c r="BQ57">
        <v>0.5</v>
      </c>
      <c r="BR57" t="s">
        <v>293</v>
      </c>
      <c r="BS57">
        <v>2</v>
      </c>
      <c r="BT57">
        <v>1603922187.5999999</v>
      </c>
      <c r="BU57">
        <v>391.54587096774202</v>
      </c>
      <c r="BV57">
        <v>399.999967741935</v>
      </c>
      <c r="BW57">
        <v>15.787741935483901</v>
      </c>
      <c r="BX57">
        <v>11.353</v>
      </c>
      <c r="BY57">
        <v>391.20593548387097</v>
      </c>
      <c r="BZ57">
        <v>15.855074193548401</v>
      </c>
      <c r="CA57">
        <v>500.01074193548402</v>
      </c>
      <c r="CB57">
        <v>101.620838709677</v>
      </c>
      <c r="CC57">
        <v>0.10000107419354801</v>
      </c>
      <c r="CD57">
        <v>36.1436225806452</v>
      </c>
      <c r="CE57">
        <v>35.113270967741897</v>
      </c>
      <c r="CF57">
        <v>999.9</v>
      </c>
      <c r="CG57">
        <v>0</v>
      </c>
      <c r="CH57">
        <v>0</v>
      </c>
      <c r="CI57">
        <v>9996.9374193548392</v>
      </c>
      <c r="CJ57">
        <v>0</v>
      </c>
      <c r="CK57">
        <v>282.90674193548398</v>
      </c>
      <c r="CL57">
        <v>1300.00419354839</v>
      </c>
      <c r="CM57">
        <v>0.89999745161290301</v>
      </c>
      <c r="CN57">
        <v>0.10000241290322601</v>
      </c>
      <c r="CO57">
        <v>0</v>
      </c>
      <c r="CP57">
        <v>1901.7470967741899</v>
      </c>
      <c r="CQ57">
        <v>4.99979</v>
      </c>
      <c r="CR57">
        <v>24807.583870967701</v>
      </c>
      <c r="CS57">
        <v>11051.322580645199</v>
      </c>
      <c r="CT57">
        <v>49.058</v>
      </c>
      <c r="CU57">
        <v>51.304000000000002</v>
      </c>
      <c r="CV57">
        <v>50.070129032258002</v>
      </c>
      <c r="CW57">
        <v>50.625</v>
      </c>
      <c r="CX57">
        <v>50.8648387096774</v>
      </c>
      <c r="CY57">
        <v>1165.50129032258</v>
      </c>
      <c r="CZ57">
        <v>129.50290322580599</v>
      </c>
      <c r="DA57">
        <v>0</v>
      </c>
      <c r="DB57">
        <v>92.399999856948895</v>
      </c>
      <c r="DC57">
        <v>0</v>
      </c>
      <c r="DD57">
        <v>1900.9349999999999</v>
      </c>
      <c r="DE57">
        <v>-187.57709414121101</v>
      </c>
      <c r="DF57">
        <v>-2528.8512836601899</v>
      </c>
      <c r="DG57">
        <v>24796.15</v>
      </c>
      <c r="DH57">
        <v>15</v>
      </c>
      <c r="DI57">
        <v>1603921551.5</v>
      </c>
      <c r="DJ57" t="s">
        <v>475</v>
      </c>
      <c r="DK57">
        <v>1603921551.5</v>
      </c>
      <c r="DL57">
        <v>1603921549.5</v>
      </c>
      <c r="DM57">
        <v>4</v>
      </c>
      <c r="DN57">
        <v>-0.13</v>
      </c>
      <c r="DO57">
        <v>1.2999999999999999E-2</v>
      </c>
      <c r="DP57">
        <v>0.34100000000000003</v>
      </c>
      <c r="DQ57">
        <v>-0.126</v>
      </c>
      <c r="DR57">
        <v>400</v>
      </c>
      <c r="DS57">
        <v>11</v>
      </c>
      <c r="DT57">
        <v>0.27</v>
      </c>
      <c r="DU57">
        <v>0.13</v>
      </c>
      <c r="DV57">
        <v>5.5661626286005896</v>
      </c>
      <c r="DW57">
        <v>1.0923072660348601</v>
      </c>
      <c r="DX57">
        <v>8.5167005446073404E-2</v>
      </c>
      <c r="DY57">
        <v>0</v>
      </c>
      <c r="DZ57">
        <v>-8.4624136666666701</v>
      </c>
      <c r="EA57">
        <v>-1.4150520133481499</v>
      </c>
      <c r="EB57">
        <v>0.106082051685895</v>
      </c>
      <c r="EC57">
        <v>0</v>
      </c>
      <c r="ED57">
        <v>4.4377536666666701</v>
      </c>
      <c r="EE57">
        <v>0.63003844271412701</v>
      </c>
      <c r="EF57">
        <v>4.5713628929334602E-2</v>
      </c>
      <c r="EG57">
        <v>0</v>
      </c>
      <c r="EH57">
        <v>0</v>
      </c>
      <c r="EI57">
        <v>3</v>
      </c>
      <c r="EJ57" t="s">
        <v>300</v>
      </c>
      <c r="EK57">
        <v>100</v>
      </c>
      <c r="EL57">
        <v>100</v>
      </c>
      <c r="EM57">
        <v>0.34</v>
      </c>
      <c r="EN57">
        <v>-6.6299999999999998E-2</v>
      </c>
      <c r="EO57">
        <v>0.18876905737230801</v>
      </c>
      <c r="EP57">
        <v>6.0823150184057602E-4</v>
      </c>
      <c r="EQ57">
        <v>-6.1572112211999805E-7</v>
      </c>
      <c r="ER57">
        <v>1.2304956265122001E-10</v>
      </c>
      <c r="ES57">
        <v>-0.14876801521663699</v>
      </c>
      <c r="ET57">
        <v>-5.6976549660881903E-3</v>
      </c>
      <c r="EU57">
        <v>7.2294696533427402E-4</v>
      </c>
      <c r="EV57">
        <v>-2.5009322186793402E-6</v>
      </c>
      <c r="EW57">
        <v>4</v>
      </c>
      <c r="EX57">
        <v>2168</v>
      </c>
      <c r="EY57">
        <v>1</v>
      </c>
      <c r="EZ57">
        <v>28</v>
      </c>
      <c r="FA57">
        <v>10.7</v>
      </c>
      <c r="FB57">
        <v>10.8</v>
      </c>
      <c r="FC57">
        <v>2</v>
      </c>
      <c r="FD57">
        <v>507.11099999999999</v>
      </c>
      <c r="FE57">
        <v>126.923</v>
      </c>
      <c r="FF57">
        <v>34.776699999999998</v>
      </c>
      <c r="FG57">
        <v>32.116100000000003</v>
      </c>
      <c r="FH57">
        <v>29.9998</v>
      </c>
      <c r="FI57">
        <v>31.841799999999999</v>
      </c>
      <c r="FJ57">
        <v>31.781600000000001</v>
      </c>
      <c r="FK57">
        <v>19.9895</v>
      </c>
      <c r="FL57">
        <v>0</v>
      </c>
      <c r="FM57">
        <v>100</v>
      </c>
      <c r="FN57">
        <v>-999.9</v>
      </c>
      <c r="FO57">
        <v>400</v>
      </c>
      <c r="FP57">
        <v>16.1174</v>
      </c>
      <c r="FQ57">
        <v>101.054</v>
      </c>
      <c r="FR57">
        <v>101.03400000000001</v>
      </c>
    </row>
    <row r="58" spans="1:174" x14ac:dyDescent="0.25">
      <c r="A58">
        <v>42</v>
      </c>
      <c r="B58">
        <v>1603922267.5999999</v>
      </c>
      <c r="C58">
        <v>7201.5</v>
      </c>
      <c r="D58" t="s">
        <v>485</v>
      </c>
      <c r="E58" t="s">
        <v>486</v>
      </c>
      <c r="F58" t="s">
        <v>482</v>
      </c>
      <c r="G58" t="s">
        <v>364</v>
      </c>
      <c r="H58">
        <v>1603922259.5999999</v>
      </c>
      <c r="I58">
        <f t="shared" si="45"/>
        <v>5.7658606570581755E-3</v>
      </c>
      <c r="J58">
        <f t="shared" si="46"/>
        <v>11.341876758588171</v>
      </c>
      <c r="K58">
        <f t="shared" si="47"/>
        <v>383.75287096774201</v>
      </c>
      <c r="L58">
        <f t="shared" si="48"/>
        <v>244.99236564565021</v>
      </c>
      <c r="M58">
        <f t="shared" si="49"/>
        <v>24.920284789221832</v>
      </c>
      <c r="N58">
        <f t="shared" si="50"/>
        <v>39.03481158686229</v>
      </c>
      <c r="O58">
        <f t="shared" si="51"/>
        <v>0.15546463250456849</v>
      </c>
      <c r="P58">
        <f t="shared" si="52"/>
        <v>2.9581819180576634</v>
      </c>
      <c r="Q58">
        <f t="shared" si="53"/>
        <v>0.15106412089890223</v>
      </c>
      <c r="R58">
        <f t="shared" si="54"/>
        <v>9.4800068936076481E-2</v>
      </c>
      <c r="S58">
        <f t="shared" si="55"/>
        <v>214.76697322076075</v>
      </c>
      <c r="T58">
        <f t="shared" si="56"/>
        <v>35.81258554327394</v>
      </c>
      <c r="U58">
        <f t="shared" si="57"/>
        <v>34.805261290322598</v>
      </c>
      <c r="V58">
        <f t="shared" si="58"/>
        <v>5.5877441185288115</v>
      </c>
      <c r="W58">
        <f t="shared" si="59"/>
        <v>30.876384271207087</v>
      </c>
      <c r="X58">
        <f t="shared" si="60"/>
        <v>1.8472071449552268</v>
      </c>
      <c r="Y58">
        <f t="shared" si="61"/>
        <v>5.9825889221031243</v>
      </c>
      <c r="Z58">
        <f t="shared" si="62"/>
        <v>3.7405369735735849</v>
      </c>
      <c r="AA58">
        <f t="shared" si="63"/>
        <v>-254.27445497626553</v>
      </c>
      <c r="AB58">
        <f t="shared" si="64"/>
        <v>197.23900676388047</v>
      </c>
      <c r="AC58">
        <f t="shared" si="65"/>
        <v>15.635934600454608</v>
      </c>
      <c r="AD58">
        <f t="shared" si="66"/>
        <v>173.3674596088303</v>
      </c>
      <c r="AE58">
        <v>0</v>
      </c>
      <c r="AF58">
        <v>0</v>
      </c>
      <c r="AG58">
        <f t="shared" si="67"/>
        <v>1</v>
      </c>
      <c r="AH58">
        <f t="shared" si="68"/>
        <v>0</v>
      </c>
      <c r="AI58">
        <f t="shared" si="69"/>
        <v>52172.11070179016</v>
      </c>
      <c r="AJ58" t="s">
        <v>290</v>
      </c>
      <c r="AK58">
        <v>15552.9</v>
      </c>
      <c r="AL58">
        <v>715.47692307692296</v>
      </c>
      <c r="AM58">
        <v>3262.08</v>
      </c>
      <c r="AN58">
        <f t="shared" si="70"/>
        <v>2546.603076923077</v>
      </c>
      <c r="AO58">
        <f t="shared" si="71"/>
        <v>0.78066849277855754</v>
      </c>
      <c r="AP58">
        <v>-0.57774747981622299</v>
      </c>
      <c r="AQ58" t="s">
        <v>487</v>
      </c>
      <c r="AR58">
        <v>15437.9</v>
      </c>
      <c r="AS58">
        <v>1452.3912</v>
      </c>
      <c r="AT58">
        <v>1865.61</v>
      </c>
      <c r="AU58">
        <f t="shared" si="72"/>
        <v>0.22149259491533591</v>
      </c>
      <c r="AV58">
        <v>0.5</v>
      </c>
      <c r="AW58">
        <f t="shared" si="73"/>
        <v>1095.8770554663165</v>
      </c>
      <c r="AX58">
        <f t="shared" si="74"/>
        <v>11.341876758588171</v>
      </c>
      <c r="AY58">
        <f t="shared" si="75"/>
        <v>121.36432636170596</v>
      </c>
      <c r="AZ58">
        <f t="shared" si="76"/>
        <v>0.58958731996505176</v>
      </c>
      <c r="BA58">
        <f t="shared" si="77"/>
        <v>1.0876789671750511E-2</v>
      </c>
      <c r="BB58">
        <f t="shared" si="78"/>
        <v>0.74853265151880621</v>
      </c>
      <c r="BC58" t="s">
        <v>488</v>
      </c>
      <c r="BD58">
        <v>765.67</v>
      </c>
      <c r="BE58">
        <f t="shared" si="79"/>
        <v>1099.94</v>
      </c>
      <c r="BF58">
        <f t="shared" si="80"/>
        <v>0.37567394585159175</v>
      </c>
      <c r="BG58">
        <f t="shared" si="81"/>
        <v>0.55939128588653309</v>
      </c>
      <c r="BH58">
        <f t="shared" si="82"/>
        <v>0.3592791202088319</v>
      </c>
      <c r="BI58">
        <f t="shared" si="83"/>
        <v>0.54836578682190207</v>
      </c>
      <c r="BJ58">
        <f t="shared" si="84"/>
        <v>0.19804737877796852</v>
      </c>
      <c r="BK58">
        <f t="shared" si="85"/>
        <v>0.80195262122203148</v>
      </c>
      <c r="BL58">
        <f t="shared" si="86"/>
        <v>1299.9903225806399</v>
      </c>
      <c r="BM58">
        <f t="shared" si="87"/>
        <v>1095.8770554663165</v>
      </c>
      <c r="BN58">
        <f t="shared" si="88"/>
        <v>0.84298862570827937</v>
      </c>
      <c r="BO58">
        <f t="shared" si="89"/>
        <v>0.19597725141655906</v>
      </c>
      <c r="BP58">
        <v>6</v>
      </c>
      <c r="BQ58">
        <v>0.5</v>
      </c>
      <c r="BR58" t="s">
        <v>293</v>
      </c>
      <c r="BS58">
        <v>2</v>
      </c>
      <c r="BT58">
        <v>1603922259.5999999</v>
      </c>
      <c r="BU58">
        <v>383.75287096774201</v>
      </c>
      <c r="BV58">
        <v>400.01741935483898</v>
      </c>
      <c r="BW58">
        <v>18.159970967741899</v>
      </c>
      <c r="BX58">
        <v>11.366964516129</v>
      </c>
      <c r="BY58">
        <v>383.41451612903199</v>
      </c>
      <c r="BZ58">
        <v>18.1882548387097</v>
      </c>
      <c r="CA58">
        <v>500.02774193548402</v>
      </c>
      <c r="CB58">
        <v>101.61861290322599</v>
      </c>
      <c r="CC58">
        <v>0.100004832258065</v>
      </c>
      <c r="CD58">
        <v>36.042012903225803</v>
      </c>
      <c r="CE58">
        <v>34.805261290322598</v>
      </c>
      <c r="CF58">
        <v>999.9</v>
      </c>
      <c r="CG58">
        <v>0</v>
      </c>
      <c r="CH58">
        <v>0</v>
      </c>
      <c r="CI58">
        <v>10002.2377419355</v>
      </c>
      <c r="CJ58">
        <v>0</v>
      </c>
      <c r="CK58">
        <v>290.613032258065</v>
      </c>
      <c r="CL58">
        <v>1299.9903225806399</v>
      </c>
      <c r="CM58">
        <v>0.89999403225806496</v>
      </c>
      <c r="CN58">
        <v>0.100006009677419</v>
      </c>
      <c r="CO58">
        <v>0</v>
      </c>
      <c r="CP58">
        <v>1455.62612903226</v>
      </c>
      <c r="CQ58">
        <v>4.99979</v>
      </c>
      <c r="CR58">
        <v>18981.6451612903</v>
      </c>
      <c r="CS58">
        <v>11051.183870967699</v>
      </c>
      <c r="CT58">
        <v>49.128999999999998</v>
      </c>
      <c r="CU58">
        <v>51.311999999999998</v>
      </c>
      <c r="CV58">
        <v>50.125</v>
      </c>
      <c r="CW58">
        <v>50.652999999999999</v>
      </c>
      <c r="CX58">
        <v>50.920999999999999</v>
      </c>
      <c r="CY58">
        <v>1165.4841935483901</v>
      </c>
      <c r="CZ58">
        <v>129.506129032258</v>
      </c>
      <c r="DA58">
        <v>0</v>
      </c>
      <c r="DB58">
        <v>71</v>
      </c>
      <c r="DC58">
        <v>0</v>
      </c>
      <c r="DD58">
        <v>1452.3912</v>
      </c>
      <c r="DE58">
        <v>-283.24846109546502</v>
      </c>
      <c r="DF58">
        <v>-3658.5923019964998</v>
      </c>
      <c r="DG58">
        <v>18939.68</v>
      </c>
      <c r="DH58">
        <v>15</v>
      </c>
      <c r="DI58">
        <v>1603921551.5</v>
      </c>
      <c r="DJ58" t="s">
        <v>475</v>
      </c>
      <c r="DK58">
        <v>1603921551.5</v>
      </c>
      <c r="DL58">
        <v>1603921549.5</v>
      </c>
      <c r="DM58">
        <v>4</v>
      </c>
      <c r="DN58">
        <v>-0.13</v>
      </c>
      <c r="DO58">
        <v>1.2999999999999999E-2</v>
      </c>
      <c r="DP58">
        <v>0.34100000000000003</v>
      </c>
      <c r="DQ58">
        <v>-0.126</v>
      </c>
      <c r="DR58">
        <v>400</v>
      </c>
      <c r="DS58">
        <v>11</v>
      </c>
      <c r="DT58">
        <v>0.27</v>
      </c>
      <c r="DU58">
        <v>0.13</v>
      </c>
      <c r="DV58">
        <v>11.332382980363599</v>
      </c>
      <c r="DW58">
        <v>2.71141041345071</v>
      </c>
      <c r="DX58">
        <v>0.19737553264638899</v>
      </c>
      <c r="DY58">
        <v>0</v>
      </c>
      <c r="DZ58">
        <v>-16.282</v>
      </c>
      <c r="EA58">
        <v>-3.3294754171301402</v>
      </c>
      <c r="EB58">
        <v>0.24214123977546601</v>
      </c>
      <c r="EC58">
        <v>0</v>
      </c>
      <c r="ED58">
        <v>6.79600266666667</v>
      </c>
      <c r="EE58">
        <v>0.57415795328142005</v>
      </c>
      <c r="EF58">
        <v>4.1933933032277701E-2</v>
      </c>
      <c r="EG58">
        <v>0</v>
      </c>
      <c r="EH58">
        <v>0</v>
      </c>
      <c r="EI58">
        <v>3</v>
      </c>
      <c r="EJ58" t="s">
        <v>300</v>
      </c>
      <c r="EK58">
        <v>100</v>
      </c>
      <c r="EL58">
        <v>100</v>
      </c>
      <c r="EM58">
        <v>0.33800000000000002</v>
      </c>
      <c r="EN58">
        <v>-2.7199999999999998E-2</v>
      </c>
      <c r="EO58">
        <v>0.18876905737230801</v>
      </c>
      <c r="EP58">
        <v>6.0823150184057602E-4</v>
      </c>
      <c r="EQ58">
        <v>-6.1572112211999805E-7</v>
      </c>
      <c r="ER58">
        <v>1.2304956265122001E-10</v>
      </c>
      <c r="ES58">
        <v>-0.14876801521663699</v>
      </c>
      <c r="ET58">
        <v>-5.6976549660881903E-3</v>
      </c>
      <c r="EU58">
        <v>7.2294696533427402E-4</v>
      </c>
      <c r="EV58">
        <v>-2.5009322186793402E-6</v>
      </c>
      <c r="EW58">
        <v>4</v>
      </c>
      <c r="EX58">
        <v>2168</v>
      </c>
      <c r="EY58">
        <v>1</v>
      </c>
      <c r="EZ58">
        <v>28</v>
      </c>
      <c r="FA58">
        <v>11.9</v>
      </c>
      <c r="FB58">
        <v>12</v>
      </c>
      <c r="FC58">
        <v>2</v>
      </c>
      <c r="FD58">
        <v>509.101</v>
      </c>
      <c r="FE58">
        <v>134.59</v>
      </c>
      <c r="FF58">
        <v>34.767499999999998</v>
      </c>
      <c r="FG58">
        <v>32.077800000000003</v>
      </c>
      <c r="FH58">
        <v>30.000499999999999</v>
      </c>
      <c r="FI58">
        <v>31.8354</v>
      </c>
      <c r="FJ58">
        <v>31.7835</v>
      </c>
      <c r="FK58">
        <v>19.9877</v>
      </c>
      <c r="FL58">
        <v>0</v>
      </c>
      <c r="FM58">
        <v>100</v>
      </c>
      <c r="FN58">
        <v>-999.9</v>
      </c>
      <c r="FO58">
        <v>400</v>
      </c>
      <c r="FP58">
        <v>15.588900000000001</v>
      </c>
      <c r="FQ58">
        <v>101.069</v>
      </c>
      <c r="FR58">
        <v>100.992</v>
      </c>
    </row>
    <row r="59" spans="1:174" x14ac:dyDescent="0.25">
      <c r="A59">
        <v>43</v>
      </c>
      <c r="B59">
        <v>1603922407.5999999</v>
      </c>
      <c r="C59">
        <v>7341.5</v>
      </c>
      <c r="D59" t="s">
        <v>489</v>
      </c>
      <c r="E59" t="s">
        <v>490</v>
      </c>
      <c r="F59" t="s">
        <v>491</v>
      </c>
      <c r="G59" t="s">
        <v>325</v>
      </c>
      <c r="H59">
        <v>1603922399.5999999</v>
      </c>
      <c r="I59">
        <f t="shared" si="45"/>
        <v>4.1978284354801838E-3</v>
      </c>
      <c r="J59">
        <f t="shared" si="46"/>
        <v>8.9902900289992864</v>
      </c>
      <c r="K59">
        <f t="shared" si="47"/>
        <v>387.26374193548401</v>
      </c>
      <c r="L59">
        <f t="shared" si="48"/>
        <v>222.84098084694847</v>
      </c>
      <c r="M59">
        <f t="shared" si="49"/>
        <v>22.667195243897726</v>
      </c>
      <c r="N59">
        <f t="shared" si="50"/>
        <v>39.39213880665455</v>
      </c>
      <c r="O59">
        <f t="shared" si="51"/>
        <v>0.10157628901937153</v>
      </c>
      <c r="P59">
        <f t="shared" si="52"/>
        <v>2.9579627347582065</v>
      </c>
      <c r="Q59">
        <f t="shared" si="53"/>
        <v>9.967752484842525E-2</v>
      </c>
      <c r="R59">
        <f t="shared" si="54"/>
        <v>6.2466093124584128E-2</v>
      </c>
      <c r="S59">
        <f t="shared" si="55"/>
        <v>214.77300926594933</v>
      </c>
      <c r="T59">
        <f t="shared" si="56"/>
        <v>36.363617746941472</v>
      </c>
      <c r="U59">
        <f t="shared" si="57"/>
        <v>35.447964516128998</v>
      </c>
      <c r="V59">
        <f t="shared" si="58"/>
        <v>5.7900089228337954</v>
      </c>
      <c r="W59">
        <f t="shared" si="59"/>
        <v>27.572415844952818</v>
      </c>
      <c r="X59">
        <f t="shared" si="60"/>
        <v>1.6631405933846386</v>
      </c>
      <c r="Y59">
        <f t="shared" si="61"/>
        <v>6.0319001524455809</v>
      </c>
      <c r="Z59">
        <f t="shared" si="62"/>
        <v>4.1268683294491568</v>
      </c>
      <c r="AA59">
        <f t="shared" si="63"/>
        <v>-185.12423400467611</v>
      </c>
      <c r="AB59">
        <f t="shared" si="64"/>
        <v>118.56314016028169</v>
      </c>
      <c r="AC59">
        <f t="shared" si="65"/>
        <v>9.4359112914230963</v>
      </c>
      <c r="AD59">
        <f t="shared" si="66"/>
        <v>157.64782671297803</v>
      </c>
      <c r="AE59">
        <v>0</v>
      </c>
      <c r="AF59">
        <v>0</v>
      </c>
      <c r="AG59">
        <f t="shared" si="67"/>
        <v>1</v>
      </c>
      <c r="AH59">
        <f t="shared" si="68"/>
        <v>0</v>
      </c>
      <c r="AI59">
        <f t="shared" si="69"/>
        <v>52140.68891088797</v>
      </c>
      <c r="AJ59" t="s">
        <v>290</v>
      </c>
      <c r="AK59">
        <v>15552.9</v>
      </c>
      <c r="AL59">
        <v>715.47692307692296</v>
      </c>
      <c r="AM59">
        <v>3262.08</v>
      </c>
      <c r="AN59">
        <f t="shared" si="70"/>
        <v>2546.603076923077</v>
      </c>
      <c r="AO59">
        <f t="shared" si="71"/>
        <v>0.78066849277855754</v>
      </c>
      <c r="AP59">
        <v>-0.57774747981622299</v>
      </c>
      <c r="AQ59" t="s">
        <v>492</v>
      </c>
      <c r="AR59">
        <v>15391.6</v>
      </c>
      <c r="AS59">
        <v>964.24036000000001</v>
      </c>
      <c r="AT59">
        <v>1201.6300000000001</v>
      </c>
      <c r="AU59">
        <f t="shared" si="72"/>
        <v>0.19755635262102322</v>
      </c>
      <c r="AV59">
        <v>0.5</v>
      </c>
      <c r="AW59">
        <f t="shared" si="73"/>
        <v>1095.9080348138048</v>
      </c>
      <c r="AX59">
        <f t="shared" si="74"/>
        <v>8.9902900289992864</v>
      </c>
      <c r="AY59">
        <f t="shared" si="75"/>
        <v>108.25179708294431</v>
      </c>
      <c r="AZ59">
        <f t="shared" si="76"/>
        <v>0.44088446526801101</v>
      </c>
      <c r="BA59">
        <f t="shared" si="77"/>
        <v>8.7306938218051511E-3</v>
      </c>
      <c r="BB59">
        <f t="shared" si="78"/>
        <v>1.7147125154997791</v>
      </c>
      <c r="BC59" t="s">
        <v>493</v>
      </c>
      <c r="BD59">
        <v>671.85</v>
      </c>
      <c r="BE59">
        <f t="shared" si="79"/>
        <v>529.78000000000009</v>
      </c>
      <c r="BF59">
        <f t="shared" si="80"/>
        <v>0.44809098116199186</v>
      </c>
      <c r="BG59">
        <f t="shared" si="81"/>
        <v>0.79546990035633891</v>
      </c>
      <c r="BH59">
        <f t="shared" si="82"/>
        <v>0.48830224731368244</v>
      </c>
      <c r="BI59">
        <f t="shared" si="83"/>
        <v>0.80909742812748442</v>
      </c>
      <c r="BJ59">
        <f t="shared" si="84"/>
        <v>0.31221460766658249</v>
      </c>
      <c r="BK59">
        <f t="shared" si="85"/>
        <v>0.68778539233341751</v>
      </c>
      <c r="BL59">
        <f t="shared" si="86"/>
        <v>1300.0270967741901</v>
      </c>
      <c r="BM59">
        <f t="shared" si="87"/>
        <v>1095.9080348138048</v>
      </c>
      <c r="BN59">
        <f t="shared" si="88"/>
        <v>0.84298860964754185</v>
      </c>
      <c r="BO59">
        <f t="shared" si="89"/>
        <v>0.19597721929508377</v>
      </c>
      <c r="BP59">
        <v>6</v>
      </c>
      <c r="BQ59">
        <v>0.5</v>
      </c>
      <c r="BR59" t="s">
        <v>293</v>
      </c>
      <c r="BS59">
        <v>2</v>
      </c>
      <c r="BT59">
        <v>1603922399.5999999</v>
      </c>
      <c r="BU59">
        <v>387.26374193548401</v>
      </c>
      <c r="BV59">
        <v>400.00238709677399</v>
      </c>
      <c r="BW59">
        <v>16.3503193548387</v>
      </c>
      <c r="BX59">
        <v>11.3954838709677</v>
      </c>
      <c r="BY59">
        <v>386.92461290322598</v>
      </c>
      <c r="BZ59">
        <v>16.408977419354802</v>
      </c>
      <c r="CA59">
        <v>500.01974193548398</v>
      </c>
      <c r="CB59">
        <v>101.619129032258</v>
      </c>
      <c r="CC59">
        <v>0.10002135806451599</v>
      </c>
      <c r="CD59">
        <v>36.191448387096798</v>
      </c>
      <c r="CE59">
        <v>35.447964516128998</v>
      </c>
      <c r="CF59">
        <v>999.9</v>
      </c>
      <c r="CG59">
        <v>0</v>
      </c>
      <c r="CH59">
        <v>0</v>
      </c>
      <c r="CI59">
        <v>10000.9435483871</v>
      </c>
      <c r="CJ59">
        <v>0</v>
      </c>
      <c r="CK59">
        <v>315.43822580645201</v>
      </c>
      <c r="CL59">
        <v>1300.0270967741901</v>
      </c>
      <c r="CM59">
        <v>0.89999477419354801</v>
      </c>
      <c r="CN59">
        <v>0.100005177419355</v>
      </c>
      <c r="CO59">
        <v>0</v>
      </c>
      <c r="CP59">
        <v>969.95467741935499</v>
      </c>
      <c r="CQ59">
        <v>4.99979</v>
      </c>
      <c r="CR59">
        <v>12767.4774193548</v>
      </c>
      <c r="CS59">
        <v>11051.5</v>
      </c>
      <c r="CT59">
        <v>49.125</v>
      </c>
      <c r="CU59">
        <v>51.328258064516099</v>
      </c>
      <c r="CV59">
        <v>50.155000000000001</v>
      </c>
      <c r="CW59">
        <v>50.625</v>
      </c>
      <c r="CX59">
        <v>50.924999999999997</v>
      </c>
      <c r="CY59">
        <v>1165.5174193548401</v>
      </c>
      <c r="CZ59">
        <v>129.50903225806499</v>
      </c>
      <c r="DA59">
        <v>0</v>
      </c>
      <c r="DB59">
        <v>99.799999952316298</v>
      </c>
      <c r="DC59">
        <v>0</v>
      </c>
      <c r="DD59">
        <v>964.24036000000001</v>
      </c>
      <c r="DE59">
        <v>-389.26300060136498</v>
      </c>
      <c r="DF59">
        <v>-5041.0538539050604</v>
      </c>
      <c r="DG59">
        <v>12693.164000000001</v>
      </c>
      <c r="DH59">
        <v>15</v>
      </c>
      <c r="DI59">
        <v>1603921551.5</v>
      </c>
      <c r="DJ59" t="s">
        <v>475</v>
      </c>
      <c r="DK59">
        <v>1603921551.5</v>
      </c>
      <c r="DL59">
        <v>1603921549.5</v>
      </c>
      <c r="DM59">
        <v>4</v>
      </c>
      <c r="DN59">
        <v>-0.13</v>
      </c>
      <c r="DO59">
        <v>1.2999999999999999E-2</v>
      </c>
      <c r="DP59">
        <v>0.34100000000000003</v>
      </c>
      <c r="DQ59">
        <v>-0.126</v>
      </c>
      <c r="DR59">
        <v>400</v>
      </c>
      <c r="DS59">
        <v>11</v>
      </c>
      <c r="DT59">
        <v>0.27</v>
      </c>
      <c r="DU59">
        <v>0.13</v>
      </c>
      <c r="DV59">
        <v>8.9890864806677797</v>
      </c>
      <c r="DW59">
        <v>-8.4160956304221102E-2</v>
      </c>
      <c r="DX59">
        <v>2.4984177471740501E-2</v>
      </c>
      <c r="DY59">
        <v>1</v>
      </c>
      <c r="DZ59">
        <v>-12.740263333333299</v>
      </c>
      <c r="EA59">
        <v>0.100541045606252</v>
      </c>
      <c r="EB59">
        <v>2.6384016415667701E-2</v>
      </c>
      <c r="EC59">
        <v>1</v>
      </c>
      <c r="ED59">
        <v>4.9559699999999998</v>
      </c>
      <c r="EE59">
        <v>0.19218367074527001</v>
      </c>
      <c r="EF59">
        <v>1.42353798684827E-2</v>
      </c>
      <c r="EG59">
        <v>1</v>
      </c>
      <c r="EH59">
        <v>3</v>
      </c>
      <c r="EI59">
        <v>3</v>
      </c>
      <c r="EJ59" t="s">
        <v>424</v>
      </c>
      <c r="EK59">
        <v>100</v>
      </c>
      <c r="EL59">
        <v>100</v>
      </c>
      <c r="EM59">
        <v>0.33900000000000002</v>
      </c>
      <c r="EN59">
        <v>-5.8400000000000001E-2</v>
      </c>
      <c r="EO59">
        <v>0.18876905737230801</v>
      </c>
      <c r="EP59">
        <v>6.0823150184057602E-4</v>
      </c>
      <c r="EQ59">
        <v>-6.1572112211999805E-7</v>
      </c>
      <c r="ER59">
        <v>1.2304956265122001E-10</v>
      </c>
      <c r="ES59">
        <v>-0.14876801521663699</v>
      </c>
      <c r="ET59">
        <v>-5.6976549660881903E-3</v>
      </c>
      <c r="EU59">
        <v>7.2294696533427402E-4</v>
      </c>
      <c r="EV59">
        <v>-2.5009322186793402E-6</v>
      </c>
      <c r="EW59">
        <v>4</v>
      </c>
      <c r="EX59">
        <v>2168</v>
      </c>
      <c r="EY59">
        <v>1</v>
      </c>
      <c r="EZ59">
        <v>28</v>
      </c>
      <c r="FA59">
        <v>14.3</v>
      </c>
      <c r="FB59">
        <v>14.3</v>
      </c>
      <c r="FC59">
        <v>2</v>
      </c>
      <c r="FD59">
        <v>505.72899999999998</v>
      </c>
      <c r="FE59">
        <v>128.47900000000001</v>
      </c>
      <c r="FF59">
        <v>34.795699999999997</v>
      </c>
      <c r="FG59">
        <v>32.069299999999998</v>
      </c>
      <c r="FH59">
        <v>30.000399999999999</v>
      </c>
      <c r="FI59">
        <v>31.8187</v>
      </c>
      <c r="FJ59">
        <v>31.7697</v>
      </c>
      <c r="FK59">
        <v>19.988099999999999</v>
      </c>
      <c r="FL59">
        <v>0</v>
      </c>
      <c r="FM59">
        <v>100</v>
      </c>
      <c r="FN59">
        <v>-999.9</v>
      </c>
      <c r="FO59">
        <v>400</v>
      </c>
      <c r="FP59">
        <v>17.898900000000001</v>
      </c>
      <c r="FQ59">
        <v>101.072</v>
      </c>
      <c r="FR59">
        <v>100.99299999999999</v>
      </c>
    </row>
    <row r="60" spans="1:174" x14ac:dyDescent="0.25">
      <c r="A60">
        <v>44</v>
      </c>
      <c r="B60">
        <v>1603922498.0999999</v>
      </c>
      <c r="C60">
        <v>7432</v>
      </c>
      <c r="D60" t="s">
        <v>494</v>
      </c>
      <c r="E60" t="s">
        <v>495</v>
      </c>
      <c r="F60" t="s">
        <v>491</v>
      </c>
      <c r="G60" t="s">
        <v>325</v>
      </c>
      <c r="H60">
        <v>1603922490.0999999</v>
      </c>
      <c r="I60">
        <f t="shared" si="45"/>
        <v>4.3954698814600828E-3</v>
      </c>
      <c r="J60">
        <f t="shared" si="46"/>
        <v>8.1899016518526064</v>
      </c>
      <c r="K60">
        <f t="shared" si="47"/>
        <v>388.10593548387101</v>
      </c>
      <c r="L60">
        <f t="shared" si="48"/>
        <v>243.61699184864025</v>
      </c>
      <c r="M60">
        <f t="shared" si="49"/>
        <v>24.781276369180873</v>
      </c>
      <c r="N60">
        <f t="shared" si="50"/>
        <v>39.479021453974866</v>
      </c>
      <c r="O60">
        <f t="shared" si="51"/>
        <v>0.10790316331741832</v>
      </c>
      <c r="P60">
        <f t="shared" si="52"/>
        <v>2.957685682562281</v>
      </c>
      <c r="Q60">
        <f t="shared" si="53"/>
        <v>0.10576298551080963</v>
      </c>
      <c r="R60">
        <f t="shared" si="54"/>
        <v>6.6290616853648732E-2</v>
      </c>
      <c r="S60">
        <f t="shared" si="55"/>
        <v>214.76380294127151</v>
      </c>
      <c r="T60">
        <f t="shared" si="56"/>
        <v>36.305010482158018</v>
      </c>
      <c r="U60">
        <f t="shared" si="57"/>
        <v>35.357390322580599</v>
      </c>
      <c r="V60">
        <f t="shared" si="58"/>
        <v>5.7611248357979052</v>
      </c>
      <c r="W60">
        <f t="shared" si="59"/>
        <v>28.003144675842794</v>
      </c>
      <c r="X60">
        <f t="shared" si="60"/>
        <v>1.6883844694774437</v>
      </c>
      <c r="Y60">
        <f t="shared" si="61"/>
        <v>6.0292673877228733</v>
      </c>
      <c r="Z60">
        <f t="shared" si="62"/>
        <v>4.0727403663204615</v>
      </c>
      <c r="AA60">
        <f t="shared" si="63"/>
        <v>-193.84022177238964</v>
      </c>
      <c r="AB60">
        <f t="shared" si="64"/>
        <v>131.72659814350718</v>
      </c>
      <c r="AC60">
        <f t="shared" si="65"/>
        <v>10.479501090701085</v>
      </c>
      <c r="AD60">
        <f t="shared" si="66"/>
        <v>163.12968040309013</v>
      </c>
      <c r="AE60">
        <v>0</v>
      </c>
      <c r="AF60">
        <v>0</v>
      </c>
      <c r="AG60">
        <f t="shared" si="67"/>
        <v>1</v>
      </c>
      <c r="AH60">
        <f t="shared" si="68"/>
        <v>0</v>
      </c>
      <c r="AI60">
        <f t="shared" si="69"/>
        <v>52134.237582702503</v>
      </c>
      <c r="AJ60" t="s">
        <v>290</v>
      </c>
      <c r="AK60">
        <v>15552.9</v>
      </c>
      <c r="AL60">
        <v>715.47692307692296</v>
      </c>
      <c r="AM60">
        <v>3262.08</v>
      </c>
      <c r="AN60">
        <f t="shared" si="70"/>
        <v>2546.603076923077</v>
      </c>
      <c r="AO60">
        <f t="shared" si="71"/>
        <v>0.78066849277855754</v>
      </c>
      <c r="AP60">
        <v>-0.57774747981622299</v>
      </c>
      <c r="AQ60" t="s">
        <v>496</v>
      </c>
      <c r="AR60">
        <v>15422.1</v>
      </c>
      <c r="AS60">
        <v>886.06953846153795</v>
      </c>
      <c r="AT60">
        <v>1062.4000000000001</v>
      </c>
      <c r="AU60">
        <f t="shared" si="72"/>
        <v>0.16597370250231747</v>
      </c>
      <c r="AV60">
        <v>0.5</v>
      </c>
      <c r="AW60">
        <f t="shared" si="73"/>
        <v>1095.8636774167539</v>
      </c>
      <c r="AX60">
        <f t="shared" si="74"/>
        <v>8.1899016518526064</v>
      </c>
      <c r="AY60">
        <f t="shared" si="75"/>
        <v>90.942275989331961</v>
      </c>
      <c r="AZ60">
        <f t="shared" si="76"/>
        <v>0.38304781626506024</v>
      </c>
      <c r="BA60">
        <f t="shared" si="77"/>
        <v>8.0006750039717904E-3</v>
      </c>
      <c r="BB60">
        <f t="shared" si="78"/>
        <v>2.0704819277108428</v>
      </c>
      <c r="BC60" t="s">
        <v>497</v>
      </c>
      <c r="BD60">
        <v>655.45</v>
      </c>
      <c r="BE60">
        <f t="shared" si="79"/>
        <v>406.95000000000005</v>
      </c>
      <c r="BF60">
        <f t="shared" si="80"/>
        <v>0.43329760790874094</v>
      </c>
      <c r="BG60">
        <f t="shared" si="81"/>
        <v>0.84387887809163542</v>
      </c>
      <c r="BH60">
        <f t="shared" si="82"/>
        <v>0.50826962305986845</v>
      </c>
      <c r="BI60">
        <f t="shared" si="83"/>
        <v>0.86377025926543471</v>
      </c>
      <c r="BJ60">
        <f t="shared" si="84"/>
        <v>0.32052215404774603</v>
      </c>
      <c r="BK60">
        <f t="shared" si="85"/>
        <v>0.67947784595225391</v>
      </c>
      <c r="BL60">
        <f t="shared" si="86"/>
        <v>1299.9748387096799</v>
      </c>
      <c r="BM60">
        <f t="shared" si="87"/>
        <v>1095.8636774167539</v>
      </c>
      <c r="BN60">
        <f t="shared" si="88"/>
        <v>0.84298837545538863</v>
      </c>
      <c r="BO60">
        <f t="shared" si="89"/>
        <v>0.19597675091077721</v>
      </c>
      <c r="BP60">
        <v>6</v>
      </c>
      <c r="BQ60">
        <v>0.5</v>
      </c>
      <c r="BR60" t="s">
        <v>293</v>
      </c>
      <c r="BS60">
        <v>2</v>
      </c>
      <c r="BT60">
        <v>1603922490.0999999</v>
      </c>
      <c r="BU60">
        <v>388.10593548387101</v>
      </c>
      <c r="BV60">
        <v>399.98058064516101</v>
      </c>
      <c r="BW60">
        <v>16.5979806451613</v>
      </c>
      <c r="BX60">
        <v>11.4111064516129</v>
      </c>
      <c r="BY60">
        <v>387.76664516129</v>
      </c>
      <c r="BZ60">
        <v>16.652683870967699</v>
      </c>
      <c r="CA60">
        <v>500.01374193548401</v>
      </c>
      <c r="CB60">
        <v>101.62229032258099</v>
      </c>
      <c r="CC60">
        <v>9.9991777419354902E-2</v>
      </c>
      <c r="CD60">
        <v>36.1834967741936</v>
      </c>
      <c r="CE60">
        <v>35.357390322580599</v>
      </c>
      <c r="CF60">
        <v>999.9</v>
      </c>
      <c r="CG60">
        <v>0</v>
      </c>
      <c r="CH60">
        <v>0</v>
      </c>
      <c r="CI60">
        <v>9999.0609677419397</v>
      </c>
      <c r="CJ60">
        <v>0</v>
      </c>
      <c r="CK60">
        <v>227.23564516128999</v>
      </c>
      <c r="CL60">
        <v>1299.9748387096799</v>
      </c>
      <c r="CM60">
        <v>0.90000374193548405</v>
      </c>
      <c r="CN60">
        <v>9.9996309677419404E-2</v>
      </c>
      <c r="CO60">
        <v>0</v>
      </c>
      <c r="CP60">
        <v>890.10806451612905</v>
      </c>
      <c r="CQ60">
        <v>4.99979</v>
      </c>
      <c r="CR60">
        <v>11672.4741935484</v>
      </c>
      <c r="CS60">
        <v>11051.080645161301</v>
      </c>
      <c r="CT60">
        <v>49.168999999999997</v>
      </c>
      <c r="CU60">
        <v>51.375</v>
      </c>
      <c r="CV60">
        <v>50.186999999999998</v>
      </c>
      <c r="CW60">
        <v>50.633000000000003</v>
      </c>
      <c r="CX60">
        <v>50.936999999999998</v>
      </c>
      <c r="CY60">
        <v>1165.48225806452</v>
      </c>
      <c r="CZ60">
        <v>129.493870967742</v>
      </c>
      <c r="DA60">
        <v>0</v>
      </c>
      <c r="DB60">
        <v>89.899999856948895</v>
      </c>
      <c r="DC60">
        <v>0</v>
      </c>
      <c r="DD60">
        <v>886.06953846153795</v>
      </c>
      <c r="DE60">
        <v>-327.04143612260901</v>
      </c>
      <c r="DF60">
        <v>-4579.5076959502103</v>
      </c>
      <c r="DG60">
        <v>11618.3615384615</v>
      </c>
      <c r="DH60">
        <v>15</v>
      </c>
      <c r="DI60">
        <v>1603921551.5</v>
      </c>
      <c r="DJ60" t="s">
        <v>475</v>
      </c>
      <c r="DK60">
        <v>1603921551.5</v>
      </c>
      <c r="DL60">
        <v>1603921549.5</v>
      </c>
      <c r="DM60">
        <v>4</v>
      </c>
      <c r="DN60">
        <v>-0.13</v>
      </c>
      <c r="DO60">
        <v>1.2999999999999999E-2</v>
      </c>
      <c r="DP60">
        <v>0.34100000000000003</v>
      </c>
      <c r="DQ60">
        <v>-0.126</v>
      </c>
      <c r="DR60">
        <v>400</v>
      </c>
      <c r="DS60">
        <v>11</v>
      </c>
      <c r="DT60">
        <v>0.27</v>
      </c>
      <c r="DU60">
        <v>0.13</v>
      </c>
      <c r="DV60">
        <v>8.18304466293438</v>
      </c>
      <c r="DW60">
        <v>0.29501690975772399</v>
      </c>
      <c r="DX60">
        <v>3.1140022881582002E-2</v>
      </c>
      <c r="DY60">
        <v>1</v>
      </c>
      <c r="DZ60">
        <v>-11.8707266666667</v>
      </c>
      <c r="EA60">
        <v>-0.54727474972193002</v>
      </c>
      <c r="EB60">
        <v>4.8246360369346902E-2</v>
      </c>
      <c r="EC60">
        <v>0</v>
      </c>
      <c r="ED60">
        <v>5.1858610000000001</v>
      </c>
      <c r="EE60">
        <v>0.232472969966633</v>
      </c>
      <c r="EF60">
        <v>1.7813608908172698E-2</v>
      </c>
      <c r="EG60">
        <v>0</v>
      </c>
      <c r="EH60">
        <v>1</v>
      </c>
      <c r="EI60">
        <v>3</v>
      </c>
      <c r="EJ60" t="s">
        <v>295</v>
      </c>
      <c r="EK60">
        <v>100</v>
      </c>
      <c r="EL60">
        <v>100</v>
      </c>
      <c r="EM60">
        <v>0.33900000000000002</v>
      </c>
      <c r="EN60">
        <v>-5.4100000000000002E-2</v>
      </c>
      <c r="EO60">
        <v>0.18876905737230801</v>
      </c>
      <c r="EP60">
        <v>6.0823150184057602E-4</v>
      </c>
      <c r="EQ60">
        <v>-6.1572112211999805E-7</v>
      </c>
      <c r="ER60">
        <v>1.2304956265122001E-10</v>
      </c>
      <c r="ES60">
        <v>-0.14876801521663699</v>
      </c>
      <c r="ET60">
        <v>-5.6976549660881903E-3</v>
      </c>
      <c r="EU60">
        <v>7.2294696533427402E-4</v>
      </c>
      <c r="EV60">
        <v>-2.5009322186793402E-6</v>
      </c>
      <c r="EW60">
        <v>4</v>
      </c>
      <c r="EX60">
        <v>2168</v>
      </c>
      <c r="EY60">
        <v>1</v>
      </c>
      <c r="EZ60">
        <v>28</v>
      </c>
      <c r="FA60">
        <v>15.8</v>
      </c>
      <c r="FB60">
        <v>15.8</v>
      </c>
      <c r="FC60">
        <v>2</v>
      </c>
      <c r="FD60">
        <v>508.82</v>
      </c>
      <c r="FE60">
        <v>120.205</v>
      </c>
      <c r="FF60">
        <v>34.816000000000003</v>
      </c>
      <c r="FG60">
        <v>32.077800000000003</v>
      </c>
      <c r="FH60">
        <v>30</v>
      </c>
      <c r="FI60">
        <v>31.828199999999999</v>
      </c>
      <c r="FJ60">
        <v>31.779199999999999</v>
      </c>
      <c r="FK60">
        <v>19.985299999999999</v>
      </c>
      <c r="FL60">
        <v>0</v>
      </c>
      <c r="FM60">
        <v>100</v>
      </c>
      <c r="FN60">
        <v>-999.9</v>
      </c>
      <c r="FO60">
        <v>400</v>
      </c>
      <c r="FP60">
        <v>16.1737</v>
      </c>
      <c r="FQ60">
        <v>101.068</v>
      </c>
      <c r="FR60">
        <v>100.97799999999999</v>
      </c>
    </row>
    <row r="61" spans="1:174" x14ac:dyDescent="0.25">
      <c r="A61">
        <v>45</v>
      </c>
      <c r="B61">
        <v>1603922659.0999999</v>
      </c>
      <c r="C61">
        <v>7593</v>
      </c>
      <c r="D61" t="s">
        <v>498</v>
      </c>
      <c r="E61" t="s">
        <v>499</v>
      </c>
      <c r="F61" t="s">
        <v>500</v>
      </c>
      <c r="G61" t="s">
        <v>335</v>
      </c>
      <c r="H61">
        <v>1603922651.0999999</v>
      </c>
      <c r="I61">
        <f t="shared" si="45"/>
        <v>7.5083624492072966E-3</v>
      </c>
      <c r="J61">
        <f t="shared" si="46"/>
        <v>12.568404839307977</v>
      </c>
      <c r="K61">
        <f t="shared" si="47"/>
        <v>381.49580645161302</v>
      </c>
      <c r="L61">
        <f t="shared" si="48"/>
        <v>268.11174149156773</v>
      </c>
      <c r="M61">
        <f t="shared" si="49"/>
        <v>27.272018614514028</v>
      </c>
      <c r="N61">
        <f t="shared" si="50"/>
        <v>38.805315563677567</v>
      </c>
      <c r="O61">
        <f t="shared" si="51"/>
        <v>0.21921455196221204</v>
      </c>
      <c r="P61">
        <f t="shared" si="52"/>
        <v>2.9585677836448543</v>
      </c>
      <c r="Q61">
        <f t="shared" si="53"/>
        <v>0.21057415634373552</v>
      </c>
      <c r="R61">
        <f t="shared" si="54"/>
        <v>0.13235677609940472</v>
      </c>
      <c r="S61">
        <f t="shared" si="55"/>
        <v>214.76711185867546</v>
      </c>
      <c r="T61">
        <f t="shared" si="56"/>
        <v>35.408551828271911</v>
      </c>
      <c r="U61">
        <f t="shared" si="57"/>
        <v>34.695383870967802</v>
      </c>
      <c r="V61">
        <f t="shared" si="58"/>
        <v>5.5537866666821314</v>
      </c>
      <c r="W61">
        <f t="shared" si="59"/>
        <v>34.397419646566838</v>
      </c>
      <c r="X61">
        <f t="shared" si="60"/>
        <v>2.0626240417847259</v>
      </c>
      <c r="Y61">
        <f t="shared" si="61"/>
        <v>5.9964499168198317</v>
      </c>
      <c r="Z61">
        <f t="shared" si="62"/>
        <v>3.4911626248974055</v>
      </c>
      <c r="AA61">
        <f t="shared" si="63"/>
        <v>-331.11878401004179</v>
      </c>
      <c r="AB61">
        <f t="shared" si="64"/>
        <v>221.50754163721402</v>
      </c>
      <c r="AC61">
        <f t="shared" si="65"/>
        <v>17.551742066086501</v>
      </c>
      <c r="AD61">
        <f t="shared" si="66"/>
        <v>122.70761155193418</v>
      </c>
      <c r="AE61">
        <v>0</v>
      </c>
      <c r="AF61">
        <v>0</v>
      </c>
      <c r="AG61">
        <f t="shared" si="67"/>
        <v>1</v>
      </c>
      <c r="AH61">
        <f t="shared" si="68"/>
        <v>0</v>
      </c>
      <c r="AI61">
        <f t="shared" si="69"/>
        <v>52175.958247733179</v>
      </c>
      <c r="AJ61" t="s">
        <v>290</v>
      </c>
      <c r="AK61">
        <v>15552.9</v>
      </c>
      <c r="AL61">
        <v>715.47692307692296</v>
      </c>
      <c r="AM61">
        <v>3262.08</v>
      </c>
      <c r="AN61">
        <f t="shared" si="70"/>
        <v>2546.603076923077</v>
      </c>
      <c r="AO61">
        <f t="shared" si="71"/>
        <v>0.78066849277855754</v>
      </c>
      <c r="AP61">
        <v>-0.57774747981622299</v>
      </c>
      <c r="AQ61" t="s">
        <v>501</v>
      </c>
      <c r="AR61">
        <v>15429.5</v>
      </c>
      <c r="AS61">
        <v>992.40160000000003</v>
      </c>
      <c r="AT61">
        <v>1284.1400000000001</v>
      </c>
      <c r="AU61">
        <f t="shared" si="72"/>
        <v>0.22718582086065386</v>
      </c>
      <c r="AV61">
        <v>0.5</v>
      </c>
      <c r="AW61">
        <f t="shared" si="73"/>
        <v>1095.8790780469444</v>
      </c>
      <c r="AX61">
        <f t="shared" si="74"/>
        <v>12.568404839307977</v>
      </c>
      <c r="AY61">
        <f t="shared" si="75"/>
        <v>124.48409395505581</v>
      </c>
      <c r="AZ61">
        <f t="shared" si="76"/>
        <v>0.47900540439515948</v>
      </c>
      <c r="BA61">
        <f t="shared" si="77"/>
        <v>1.1995988045098034E-2</v>
      </c>
      <c r="BB61">
        <f t="shared" si="78"/>
        <v>1.5402837696824332</v>
      </c>
      <c r="BC61" t="s">
        <v>502</v>
      </c>
      <c r="BD61">
        <v>669.03</v>
      </c>
      <c r="BE61">
        <f t="shared" si="79"/>
        <v>615.11000000000013</v>
      </c>
      <c r="BF61">
        <f t="shared" si="80"/>
        <v>0.47428655037310402</v>
      </c>
      <c r="BG61">
        <f t="shared" si="81"/>
        <v>0.76278513719365215</v>
      </c>
      <c r="BH61">
        <f t="shared" si="82"/>
        <v>0.51302504389512782</v>
      </c>
      <c r="BI61">
        <f t="shared" si="83"/>
        <v>0.77669740444586199</v>
      </c>
      <c r="BJ61">
        <f t="shared" si="84"/>
        <v>0.31974145426218353</v>
      </c>
      <c r="BK61">
        <f t="shared" si="85"/>
        <v>0.68025854573781652</v>
      </c>
      <c r="BL61">
        <f t="shared" si="86"/>
        <v>1299.9929032258101</v>
      </c>
      <c r="BM61">
        <f t="shared" si="87"/>
        <v>1095.8790780469444</v>
      </c>
      <c r="BN61">
        <f t="shared" si="88"/>
        <v>0.84298850811233172</v>
      </c>
      <c r="BO61">
        <f t="shared" si="89"/>
        <v>0.19597701622466365</v>
      </c>
      <c r="BP61">
        <v>6</v>
      </c>
      <c r="BQ61">
        <v>0.5</v>
      </c>
      <c r="BR61" t="s">
        <v>293</v>
      </c>
      <c r="BS61">
        <v>2</v>
      </c>
      <c r="BT61">
        <v>1603922651.0999999</v>
      </c>
      <c r="BU61">
        <v>381.49580645161302</v>
      </c>
      <c r="BV61">
        <v>400.014580645161</v>
      </c>
      <c r="BW61">
        <v>20.277696774193601</v>
      </c>
      <c r="BX61">
        <v>11.450651612903201</v>
      </c>
      <c r="BY61">
        <v>381.15783870967698</v>
      </c>
      <c r="BZ61">
        <v>20.265835483871001</v>
      </c>
      <c r="CA61">
        <v>500.01625806451602</v>
      </c>
      <c r="CB61">
        <v>101.61890322580599</v>
      </c>
      <c r="CC61">
        <v>9.9949006451612907E-2</v>
      </c>
      <c r="CD61">
        <v>36.084125806451603</v>
      </c>
      <c r="CE61">
        <v>34.695383870967802</v>
      </c>
      <c r="CF61">
        <v>999.9</v>
      </c>
      <c r="CG61">
        <v>0</v>
      </c>
      <c r="CH61">
        <v>0</v>
      </c>
      <c r="CI61">
        <v>10004.3983870968</v>
      </c>
      <c r="CJ61">
        <v>0</v>
      </c>
      <c r="CK61">
        <v>292.23287096774197</v>
      </c>
      <c r="CL61">
        <v>1299.9929032258101</v>
      </c>
      <c r="CM61">
        <v>0.89999867741935502</v>
      </c>
      <c r="CN61">
        <v>0.10000125161290301</v>
      </c>
      <c r="CO61">
        <v>0</v>
      </c>
      <c r="CP61">
        <v>996.58090322580699</v>
      </c>
      <c r="CQ61">
        <v>4.99979</v>
      </c>
      <c r="CR61">
        <v>13068.8838709677</v>
      </c>
      <c r="CS61">
        <v>11051.2322580645</v>
      </c>
      <c r="CT61">
        <v>49.137</v>
      </c>
      <c r="CU61">
        <v>51.358741935483899</v>
      </c>
      <c r="CV61">
        <v>50.170999999999999</v>
      </c>
      <c r="CW61">
        <v>50.686999999999998</v>
      </c>
      <c r="CX61">
        <v>50.936999999999998</v>
      </c>
      <c r="CY61">
        <v>1165.4916129032299</v>
      </c>
      <c r="CZ61">
        <v>129.50129032258101</v>
      </c>
      <c r="DA61">
        <v>0</v>
      </c>
      <c r="DB61">
        <v>132.200000047684</v>
      </c>
      <c r="DC61">
        <v>0</v>
      </c>
      <c r="DD61">
        <v>992.40160000000003</v>
      </c>
      <c r="DE61">
        <v>-256.93661538952301</v>
      </c>
      <c r="DF61">
        <v>-3278.2846154096701</v>
      </c>
      <c r="DG61">
        <v>13015.232</v>
      </c>
      <c r="DH61">
        <v>15</v>
      </c>
      <c r="DI61">
        <v>1603921551.5</v>
      </c>
      <c r="DJ61" t="s">
        <v>475</v>
      </c>
      <c r="DK61">
        <v>1603921551.5</v>
      </c>
      <c r="DL61">
        <v>1603921549.5</v>
      </c>
      <c r="DM61">
        <v>4</v>
      </c>
      <c r="DN61">
        <v>-0.13</v>
      </c>
      <c r="DO61">
        <v>1.2999999999999999E-2</v>
      </c>
      <c r="DP61">
        <v>0.34100000000000003</v>
      </c>
      <c r="DQ61">
        <v>-0.126</v>
      </c>
      <c r="DR61">
        <v>400</v>
      </c>
      <c r="DS61">
        <v>11</v>
      </c>
      <c r="DT61">
        <v>0.27</v>
      </c>
      <c r="DU61">
        <v>0.13</v>
      </c>
      <c r="DV61">
        <v>12.5612368915661</v>
      </c>
      <c r="DW61">
        <v>0.52710769737115903</v>
      </c>
      <c r="DX61">
        <v>4.4411907020123001E-2</v>
      </c>
      <c r="DY61">
        <v>0</v>
      </c>
      <c r="DZ61">
        <v>-18.51512</v>
      </c>
      <c r="EA61">
        <v>-0.88938286985537296</v>
      </c>
      <c r="EB61">
        <v>7.01059360301729E-2</v>
      </c>
      <c r="EC61">
        <v>0</v>
      </c>
      <c r="ED61">
        <v>8.8244896666666701</v>
      </c>
      <c r="EE61">
        <v>0.65137842046719796</v>
      </c>
      <c r="EF61">
        <v>4.7078752212531001E-2</v>
      </c>
      <c r="EG61">
        <v>0</v>
      </c>
      <c r="EH61">
        <v>0</v>
      </c>
      <c r="EI61">
        <v>3</v>
      </c>
      <c r="EJ61" t="s">
        <v>300</v>
      </c>
      <c r="EK61">
        <v>100</v>
      </c>
      <c r="EL61">
        <v>100</v>
      </c>
      <c r="EM61">
        <v>0.33800000000000002</v>
      </c>
      <c r="EN61">
        <v>1.35E-2</v>
      </c>
      <c r="EO61">
        <v>0.18876905737230801</v>
      </c>
      <c r="EP61">
        <v>6.0823150184057602E-4</v>
      </c>
      <c r="EQ61">
        <v>-6.1572112211999805E-7</v>
      </c>
      <c r="ER61">
        <v>1.2304956265122001E-10</v>
      </c>
      <c r="ES61">
        <v>-0.14876801521663699</v>
      </c>
      <c r="ET61">
        <v>-5.6976549660881903E-3</v>
      </c>
      <c r="EU61">
        <v>7.2294696533427402E-4</v>
      </c>
      <c r="EV61">
        <v>-2.5009322186793402E-6</v>
      </c>
      <c r="EW61">
        <v>4</v>
      </c>
      <c r="EX61">
        <v>2168</v>
      </c>
      <c r="EY61">
        <v>1</v>
      </c>
      <c r="EZ61">
        <v>28</v>
      </c>
      <c r="FA61">
        <v>18.5</v>
      </c>
      <c r="FB61">
        <v>18.5</v>
      </c>
      <c r="FC61">
        <v>2</v>
      </c>
      <c r="FD61">
        <v>502.041</v>
      </c>
      <c r="FE61">
        <v>123.134</v>
      </c>
      <c r="FF61">
        <v>34.791699999999999</v>
      </c>
      <c r="FG61">
        <v>31.991900000000001</v>
      </c>
      <c r="FH61">
        <v>30.000800000000002</v>
      </c>
      <c r="FI61">
        <v>31.768799999999999</v>
      </c>
      <c r="FJ61">
        <v>31.720700000000001</v>
      </c>
      <c r="FK61">
        <v>19.980699999999999</v>
      </c>
      <c r="FL61">
        <v>0</v>
      </c>
      <c r="FM61">
        <v>100</v>
      </c>
      <c r="FN61">
        <v>-999.9</v>
      </c>
      <c r="FO61">
        <v>400</v>
      </c>
      <c r="FP61">
        <v>16.257200000000001</v>
      </c>
      <c r="FQ61">
        <v>101.074</v>
      </c>
      <c r="FR61">
        <v>100.99299999999999</v>
      </c>
    </row>
    <row r="62" spans="1:174" x14ac:dyDescent="0.25">
      <c r="A62">
        <v>46</v>
      </c>
      <c r="B62">
        <v>1603922750.0999999</v>
      </c>
      <c r="C62">
        <v>7684</v>
      </c>
      <c r="D62" t="s">
        <v>503</v>
      </c>
      <c r="E62" t="s">
        <v>504</v>
      </c>
      <c r="F62" t="s">
        <v>500</v>
      </c>
      <c r="G62" t="s">
        <v>335</v>
      </c>
      <c r="H62">
        <v>1603922742.0999999</v>
      </c>
      <c r="I62">
        <f t="shared" si="45"/>
        <v>8.0882667881610401E-3</v>
      </c>
      <c r="J62">
        <f t="shared" si="46"/>
        <v>13.63143267096865</v>
      </c>
      <c r="K62">
        <f t="shared" si="47"/>
        <v>379.96290322580597</v>
      </c>
      <c r="L62">
        <f t="shared" si="48"/>
        <v>269.12588443515563</v>
      </c>
      <c r="M62">
        <f t="shared" si="49"/>
        <v>27.373980770691425</v>
      </c>
      <c r="N62">
        <f t="shared" si="50"/>
        <v>38.647702833598615</v>
      </c>
      <c r="O62">
        <f t="shared" si="51"/>
        <v>0.24384410869707293</v>
      </c>
      <c r="P62">
        <f t="shared" si="52"/>
        <v>2.9586085067495649</v>
      </c>
      <c r="Q62">
        <f t="shared" si="53"/>
        <v>0.23320388642000969</v>
      </c>
      <c r="R62">
        <f t="shared" si="54"/>
        <v>0.14666971820648517</v>
      </c>
      <c r="S62">
        <f t="shared" si="55"/>
        <v>214.76465186475102</v>
      </c>
      <c r="T62">
        <f t="shared" si="56"/>
        <v>35.184152615410248</v>
      </c>
      <c r="U62">
        <f t="shared" si="57"/>
        <v>34.615625806451597</v>
      </c>
      <c r="V62">
        <f t="shared" si="58"/>
        <v>5.5292500580810788</v>
      </c>
      <c r="W62">
        <f t="shared" si="59"/>
        <v>35.742504285657013</v>
      </c>
      <c r="X62">
        <f t="shared" si="60"/>
        <v>2.1343640407915525</v>
      </c>
      <c r="Y62">
        <f t="shared" si="61"/>
        <v>5.9715011117674939</v>
      </c>
      <c r="Z62">
        <f t="shared" si="62"/>
        <v>3.3948860172895263</v>
      </c>
      <c r="AA62">
        <f t="shared" si="63"/>
        <v>-356.69256535790186</v>
      </c>
      <c r="AB62">
        <f t="shared" si="64"/>
        <v>222.13214359660822</v>
      </c>
      <c r="AC62">
        <f t="shared" si="65"/>
        <v>17.587673016445006</v>
      </c>
      <c r="AD62">
        <f t="shared" si="66"/>
        <v>97.791903119902372</v>
      </c>
      <c r="AE62">
        <v>0</v>
      </c>
      <c r="AF62">
        <v>0</v>
      </c>
      <c r="AG62">
        <f t="shared" si="67"/>
        <v>1</v>
      </c>
      <c r="AH62">
        <f t="shared" si="68"/>
        <v>0</v>
      </c>
      <c r="AI62">
        <f t="shared" si="69"/>
        <v>52189.82965354529</v>
      </c>
      <c r="AJ62" t="s">
        <v>290</v>
      </c>
      <c r="AK62">
        <v>15552.9</v>
      </c>
      <c r="AL62">
        <v>715.47692307692296</v>
      </c>
      <c r="AM62">
        <v>3262.08</v>
      </c>
      <c r="AN62">
        <f t="shared" si="70"/>
        <v>2546.603076923077</v>
      </c>
      <c r="AO62">
        <f t="shared" si="71"/>
        <v>0.78066849277855754</v>
      </c>
      <c r="AP62">
        <v>-0.57774747981622299</v>
      </c>
      <c r="AQ62" t="s">
        <v>505</v>
      </c>
      <c r="AR62">
        <v>15414</v>
      </c>
      <c r="AS62">
        <v>993.97199999999998</v>
      </c>
      <c r="AT62">
        <v>1287.19</v>
      </c>
      <c r="AU62">
        <f t="shared" si="72"/>
        <v>0.22779698412821736</v>
      </c>
      <c r="AV62">
        <v>0.5</v>
      </c>
      <c r="AW62">
        <f t="shared" si="73"/>
        <v>1095.8660774165664</v>
      </c>
      <c r="AX62">
        <f t="shared" si="74"/>
        <v>13.63143267096865</v>
      </c>
      <c r="AY62">
        <f t="shared" si="75"/>
        <v>124.81749372195671</v>
      </c>
      <c r="AZ62">
        <f t="shared" si="76"/>
        <v>0.45508433098454776</v>
      </c>
      <c r="BA62">
        <f t="shared" si="77"/>
        <v>1.2966164792948147E-2</v>
      </c>
      <c r="BB62">
        <f t="shared" si="78"/>
        <v>1.5342645607874517</v>
      </c>
      <c r="BC62" t="s">
        <v>506</v>
      </c>
      <c r="BD62">
        <v>701.41</v>
      </c>
      <c r="BE62">
        <f t="shared" si="79"/>
        <v>585.78000000000009</v>
      </c>
      <c r="BF62">
        <f t="shared" si="80"/>
        <v>0.50055993717778013</v>
      </c>
      <c r="BG62">
        <f t="shared" si="81"/>
        <v>0.77123955839682579</v>
      </c>
      <c r="BH62">
        <f t="shared" si="82"/>
        <v>0.51287614685688221</v>
      </c>
      <c r="BI62">
        <f t="shared" si="83"/>
        <v>0.77549973056113353</v>
      </c>
      <c r="BJ62">
        <f t="shared" si="84"/>
        <v>0.35322699787908185</v>
      </c>
      <c r="BK62">
        <f t="shared" si="85"/>
        <v>0.64677300212091815</v>
      </c>
      <c r="BL62">
        <f t="shared" si="86"/>
        <v>1299.9774193548401</v>
      </c>
      <c r="BM62">
        <f t="shared" si="87"/>
        <v>1095.8660774165664</v>
      </c>
      <c r="BN62">
        <f t="shared" si="88"/>
        <v>0.84298854818603608</v>
      </c>
      <c r="BO62">
        <f t="shared" si="89"/>
        <v>0.19597709637207206</v>
      </c>
      <c r="BP62">
        <v>6</v>
      </c>
      <c r="BQ62">
        <v>0.5</v>
      </c>
      <c r="BR62" t="s">
        <v>293</v>
      </c>
      <c r="BS62">
        <v>2</v>
      </c>
      <c r="BT62">
        <v>1603922742.0999999</v>
      </c>
      <c r="BU62">
        <v>379.96290322580597</v>
      </c>
      <c r="BV62">
        <v>400.00861290322598</v>
      </c>
      <c r="BW62">
        <v>20.983890322580599</v>
      </c>
      <c r="BX62">
        <v>11.481590322580599</v>
      </c>
      <c r="BY62">
        <v>379.625258064516</v>
      </c>
      <c r="BZ62">
        <v>20.9575580645161</v>
      </c>
      <c r="CA62">
        <v>499.99748387096798</v>
      </c>
      <c r="CB62">
        <v>101.614451612903</v>
      </c>
      <c r="CC62">
        <v>9.9959203225806495E-2</v>
      </c>
      <c r="CD62">
        <v>36.008264516129003</v>
      </c>
      <c r="CE62">
        <v>34.615625806451597</v>
      </c>
      <c r="CF62">
        <v>999.9</v>
      </c>
      <c r="CG62">
        <v>0</v>
      </c>
      <c r="CH62">
        <v>0</v>
      </c>
      <c r="CI62">
        <v>10005.0677419355</v>
      </c>
      <c r="CJ62">
        <v>0</v>
      </c>
      <c r="CK62">
        <v>307.31864516129002</v>
      </c>
      <c r="CL62">
        <v>1299.9774193548401</v>
      </c>
      <c r="CM62">
        <v>0.89999783870967798</v>
      </c>
      <c r="CN62">
        <v>0.10000248709677401</v>
      </c>
      <c r="CO62">
        <v>0</v>
      </c>
      <c r="CP62">
        <v>999.78238709677396</v>
      </c>
      <c r="CQ62">
        <v>4.99979</v>
      </c>
      <c r="CR62">
        <v>13091.270967741901</v>
      </c>
      <c r="CS62">
        <v>11051.0967741935</v>
      </c>
      <c r="CT62">
        <v>49.195129032258002</v>
      </c>
      <c r="CU62">
        <v>51.375</v>
      </c>
      <c r="CV62">
        <v>50.186999999999998</v>
      </c>
      <c r="CW62">
        <v>50.75</v>
      </c>
      <c r="CX62">
        <v>50.995935483871001</v>
      </c>
      <c r="CY62">
        <v>1165.4770967741899</v>
      </c>
      <c r="CZ62">
        <v>129.501612903226</v>
      </c>
      <c r="DA62">
        <v>0</v>
      </c>
      <c r="DB62">
        <v>90.299999952316298</v>
      </c>
      <c r="DC62">
        <v>0</v>
      </c>
      <c r="DD62">
        <v>993.97199999999998</v>
      </c>
      <c r="DE62">
        <v>-320.95030817304001</v>
      </c>
      <c r="DF62">
        <v>-4107.3230831094997</v>
      </c>
      <c r="DG62">
        <v>13016.624</v>
      </c>
      <c r="DH62">
        <v>15</v>
      </c>
      <c r="DI62">
        <v>1603921551.5</v>
      </c>
      <c r="DJ62" t="s">
        <v>475</v>
      </c>
      <c r="DK62">
        <v>1603921551.5</v>
      </c>
      <c r="DL62">
        <v>1603921549.5</v>
      </c>
      <c r="DM62">
        <v>4</v>
      </c>
      <c r="DN62">
        <v>-0.13</v>
      </c>
      <c r="DO62">
        <v>1.2999999999999999E-2</v>
      </c>
      <c r="DP62">
        <v>0.34100000000000003</v>
      </c>
      <c r="DQ62">
        <v>-0.126</v>
      </c>
      <c r="DR62">
        <v>400</v>
      </c>
      <c r="DS62">
        <v>11</v>
      </c>
      <c r="DT62">
        <v>0.27</v>
      </c>
      <c r="DU62">
        <v>0.13</v>
      </c>
      <c r="DV62">
        <v>13.601980009685199</v>
      </c>
      <c r="DW62">
        <v>1.7451165560460999</v>
      </c>
      <c r="DX62">
        <v>0.133627729494771</v>
      </c>
      <c r="DY62">
        <v>0</v>
      </c>
      <c r="DZ62">
        <v>-20.03904</v>
      </c>
      <c r="EA62">
        <v>-2.12074571746385</v>
      </c>
      <c r="EB62">
        <v>0.15665563847709599</v>
      </c>
      <c r="EC62">
        <v>0</v>
      </c>
      <c r="ED62">
        <v>9.5006319999999995</v>
      </c>
      <c r="EE62">
        <v>0.50775670745268997</v>
      </c>
      <c r="EF62">
        <v>3.7267305456659898E-2</v>
      </c>
      <c r="EG62">
        <v>0</v>
      </c>
      <c r="EH62">
        <v>0</v>
      </c>
      <c r="EI62">
        <v>3</v>
      </c>
      <c r="EJ62" t="s">
        <v>300</v>
      </c>
      <c r="EK62">
        <v>100</v>
      </c>
      <c r="EL62">
        <v>100</v>
      </c>
      <c r="EM62">
        <v>0.33700000000000002</v>
      </c>
      <c r="EN62">
        <v>2.7400000000000001E-2</v>
      </c>
      <c r="EO62">
        <v>0.18876905737230801</v>
      </c>
      <c r="EP62">
        <v>6.0823150184057602E-4</v>
      </c>
      <c r="EQ62">
        <v>-6.1572112211999805E-7</v>
      </c>
      <c r="ER62">
        <v>1.2304956265122001E-10</v>
      </c>
      <c r="ES62">
        <v>-0.14876801521663699</v>
      </c>
      <c r="ET62">
        <v>-5.6976549660881903E-3</v>
      </c>
      <c r="EU62">
        <v>7.2294696533427402E-4</v>
      </c>
      <c r="EV62">
        <v>-2.5009322186793402E-6</v>
      </c>
      <c r="EW62">
        <v>4</v>
      </c>
      <c r="EX62">
        <v>2168</v>
      </c>
      <c r="EY62">
        <v>1</v>
      </c>
      <c r="EZ62">
        <v>28</v>
      </c>
      <c r="FA62">
        <v>20</v>
      </c>
      <c r="FB62">
        <v>20</v>
      </c>
      <c r="FC62">
        <v>2</v>
      </c>
      <c r="FD62">
        <v>501.76799999999997</v>
      </c>
      <c r="FE62">
        <v>125.892</v>
      </c>
      <c r="FF62">
        <v>34.792700000000004</v>
      </c>
      <c r="FG62">
        <v>32.116500000000002</v>
      </c>
      <c r="FH62">
        <v>30.000599999999999</v>
      </c>
      <c r="FI62">
        <v>31.8597</v>
      </c>
      <c r="FJ62">
        <v>31.812899999999999</v>
      </c>
      <c r="FK62">
        <v>19.978000000000002</v>
      </c>
      <c r="FL62">
        <v>0</v>
      </c>
      <c r="FM62">
        <v>100</v>
      </c>
      <c r="FN62">
        <v>-999.9</v>
      </c>
      <c r="FO62">
        <v>400</v>
      </c>
      <c r="FP62">
        <v>19.967700000000001</v>
      </c>
      <c r="FQ62">
        <v>101.04300000000001</v>
      </c>
      <c r="FR62">
        <v>100.97</v>
      </c>
    </row>
    <row r="63" spans="1:174" x14ac:dyDescent="0.25">
      <c r="A63">
        <v>47</v>
      </c>
      <c r="B63">
        <v>1603922967.5999999</v>
      </c>
      <c r="C63">
        <v>7901.5</v>
      </c>
      <c r="D63" t="s">
        <v>507</v>
      </c>
      <c r="E63" t="s">
        <v>508</v>
      </c>
      <c r="F63" t="s">
        <v>482</v>
      </c>
      <c r="G63" t="s">
        <v>314</v>
      </c>
      <c r="H63">
        <v>1603922959.5999999</v>
      </c>
      <c r="I63">
        <f t="shared" si="45"/>
        <v>4.2257176333508045E-3</v>
      </c>
      <c r="J63">
        <f t="shared" si="46"/>
        <v>8.5762349824934034</v>
      </c>
      <c r="K63">
        <f t="shared" si="47"/>
        <v>387.76480645161303</v>
      </c>
      <c r="L63">
        <f t="shared" si="48"/>
        <v>233.66159345335487</v>
      </c>
      <c r="M63">
        <f t="shared" si="49"/>
        <v>23.76740826235714</v>
      </c>
      <c r="N63">
        <f t="shared" si="50"/>
        <v>39.442359047975849</v>
      </c>
      <c r="O63">
        <f t="shared" si="51"/>
        <v>0.10439805391826104</v>
      </c>
      <c r="P63">
        <f t="shared" si="52"/>
        <v>2.9576990548555946</v>
      </c>
      <c r="Q63">
        <f t="shared" si="53"/>
        <v>0.10239327697361345</v>
      </c>
      <c r="R63">
        <f t="shared" si="54"/>
        <v>6.417271280748213E-2</v>
      </c>
      <c r="S63">
        <f t="shared" si="55"/>
        <v>214.7666726173627</v>
      </c>
      <c r="T63">
        <f t="shared" si="56"/>
        <v>36.34589891870737</v>
      </c>
      <c r="U63">
        <f t="shared" si="57"/>
        <v>35.254464516128998</v>
      </c>
      <c r="V63">
        <f t="shared" si="58"/>
        <v>5.7284538831179663</v>
      </c>
      <c r="W63">
        <f t="shared" si="59"/>
        <v>27.927485485942711</v>
      </c>
      <c r="X63">
        <f t="shared" si="60"/>
        <v>1.6835821216619566</v>
      </c>
      <c r="Y63">
        <f t="shared" si="61"/>
        <v>6.0284056812396773</v>
      </c>
      <c r="Z63">
        <f t="shared" si="62"/>
        <v>4.0448717614560099</v>
      </c>
      <c r="AA63">
        <f t="shared" si="63"/>
        <v>-186.35414763077048</v>
      </c>
      <c r="AB63">
        <f t="shared" si="64"/>
        <v>147.72417809939753</v>
      </c>
      <c r="AC63">
        <f t="shared" si="65"/>
        <v>11.746116038781375</v>
      </c>
      <c r="AD63">
        <f t="shared" si="66"/>
        <v>187.88281912477112</v>
      </c>
      <c r="AE63">
        <v>0</v>
      </c>
      <c r="AF63">
        <v>0</v>
      </c>
      <c r="AG63">
        <f t="shared" si="67"/>
        <v>1</v>
      </c>
      <c r="AH63">
        <f t="shared" si="68"/>
        <v>0</v>
      </c>
      <c r="AI63">
        <f t="shared" si="69"/>
        <v>52134.949677045843</v>
      </c>
      <c r="AJ63" t="s">
        <v>290</v>
      </c>
      <c r="AK63">
        <v>15552.9</v>
      </c>
      <c r="AL63">
        <v>715.47692307692296</v>
      </c>
      <c r="AM63">
        <v>3262.08</v>
      </c>
      <c r="AN63">
        <f t="shared" si="70"/>
        <v>2546.603076923077</v>
      </c>
      <c r="AO63">
        <f t="shared" si="71"/>
        <v>0.78066849277855754</v>
      </c>
      <c r="AP63">
        <v>-0.57774747981622299</v>
      </c>
      <c r="AQ63" t="s">
        <v>509</v>
      </c>
      <c r="AR63">
        <v>15439.9</v>
      </c>
      <c r="AS63">
        <v>1276.7203999999999</v>
      </c>
      <c r="AT63">
        <v>1482.25</v>
      </c>
      <c r="AU63">
        <f t="shared" si="72"/>
        <v>0.13866054983977072</v>
      </c>
      <c r="AV63">
        <v>0.5</v>
      </c>
      <c r="AW63">
        <f t="shared" si="73"/>
        <v>1095.8759212801226</v>
      </c>
      <c r="AX63">
        <f t="shared" si="74"/>
        <v>8.5762349824934034</v>
      </c>
      <c r="AY63">
        <f t="shared" si="75"/>
        <v>75.97737890043355</v>
      </c>
      <c r="AZ63">
        <f t="shared" si="76"/>
        <v>0.50988699612076238</v>
      </c>
      <c r="BA63">
        <f t="shared" si="77"/>
        <v>8.3531194403985154E-3</v>
      </c>
      <c r="BB63">
        <f t="shared" si="78"/>
        <v>1.2007623545285881</v>
      </c>
      <c r="BC63" t="s">
        <v>510</v>
      </c>
      <c r="BD63">
        <v>726.47</v>
      </c>
      <c r="BE63">
        <f t="shared" si="79"/>
        <v>755.78</v>
      </c>
      <c r="BF63">
        <f t="shared" si="80"/>
        <v>0.27194368731641494</v>
      </c>
      <c r="BG63">
        <f t="shared" si="81"/>
        <v>0.70193365698983679</v>
      </c>
      <c r="BH63">
        <f t="shared" si="82"/>
        <v>0.26804488340247096</v>
      </c>
      <c r="BI63">
        <f t="shared" si="83"/>
        <v>0.69890357713321871</v>
      </c>
      <c r="BJ63">
        <f t="shared" si="84"/>
        <v>0.15473938579250082</v>
      </c>
      <c r="BK63">
        <f t="shared" si="85"/>
        <v>0.84526061420749921</v>
      </c>
      <c r="BL63">
        <f t="shared" si="86"/>
        <v>1299.98903225806</v>
      </c>
      <c r="BM63">
        <f t="shared" si="87"/>
        <v>1095.8759212801226</v>
      </c>
      <c r="BN63">
        <f t="shared" si="88"/>
        <v>0.84298858997033521</v>
      </c>
      <c r="BO63">
        <f t="shared" si="89"/>
        <v>0.19597717994067054</v>
      </c>
      <c r="BP63">
        <v>6</v>
      </c>
      <c r="BQ63">
        <v>0.5</v>
      </c>
      <c r="BR63" t="s">
        <v>293</v>
      </c>
      <c r="BS63">
        <v>2</v>
      </c>
      <c r="BT63">
        <v>1603922959.5999999</v>
      </c>
      <c r="BU63">
        <v>387.76480645161303</v>
      </c>
      <c r="BV63">
        <v>400.02199999999999</v>
      </c>
      <c r="BW63">
        <v>16.5515935483871</v>
      </c>
      <c r="BX63">
        <v>11.5649032258065</v>
      </c>
      <c r="BY63">
        <v>387.38970967741898</v>
      </c>
      <c r="BZ63">
        <v>16.590758064516098</v>
      </c>
      <c r="CA63">
        <v>500.02406451612899</v>
      </c>
      <c r="CB63">
        <v>101.617225806452</v>
      </c>
      <c r="CC63">
        <v>9.9996570967741893E-2</v>
      </c>
      <c r="CD63">
        <v>36.180893548387097</v>
      </c>
      <c r="CE63">
        <v>35.254464516128998</v>
      </c>
      <c r="CF63">
        <v>999.9</v>
      </c>
      <c r="CG63">
        <v>0</v>
      </c>
      <c r="CH63">
        <v>0</v>
      </c>
      <c r="CI63">
        <v>9999.63516129032</v>
      </c>
      <c r="CJ63">
        <v>0</v>
      </c>
      <c r="CK63">
        <v>344.05616129032302</v>
      </c>
      <c r="CL63">
        <v>1299.98903225806</v>
      </c>
      <c r="CM63">
        <v>0.89999596774193502</v>
      </c>
      <c r="CN63">
        <v>0.100004080645161</v>
      </c>
      <c r="CO63">
        <v>0</v>
      </c>
      <c r="CP63">
        <v>1286.3509677419399</v>
      </c>
      <c r="CQ63">
        <v>4.99979</v>
      </c>
      <c r="CR63">
        <v>16843.419354838701</v>
      </c>
      <c r="CS63">
        <v>11051.183870967699</v>
      </c>
      <c r="CT63">
        <v>49.183</v>
      </c>
      <c r="CU63">
        <v>51.316064516129003</v>
      </c>
      <c r="CV63">
        <v>50.170999999999999</v>
      </c>
      <c r="CW63">
        <v>50.703258064516099</v>
      </c>
      <c r="CX63">
        <v>50.936999999999998</v>
      </c>
      <c r="CY63">
        <v>1165.4851612903201</v>
      </c>
      <c r="CZ63">
        <v>129.504516129032</v>
      </c>
      <c r="DA63">
        <v>0</v>
      </c>
      <c r="DB63">
        <v>109.799999952316</v>
      </c>
      <c r="DC63">
        <v>0</v>
      </c>
      <c r="DD63">
        <v>1276.7203999999999</v>
      </c>
      <c r="DE63">
        <v>-540.63461620554904</v>
      </c>
      <c r="DF63">
        <v>-6999.9077030191202</v>
      </c>
      <c r="DG63">
        <v>16718.675999999999</v>
      </c>
      <c r="DH63">
        <v>15</v>
      </c>
      <c r="DI63">
        <v>1603922837.0999999</v>
      </c>
      <c r="DJ63" t="s">
        <v>511</v>
      </c>
      <c r="DK63">
        <v>1603922837.0999999</v>
      </c>
      <c r="DL63">
        <v>1603922837.0999999</v>
      </c>
      <c r="DM63">
        <v>5</v>
      </c>
      <c r="DN63">
        <v>3.5999999999999997E-2</v>
      </c>
      <c r="DO63">
        <v>1.7000000000000001E-2</v>
      </c>
      <c r="DP63">
        <v>0.377</v>
      </c>
      <c r="DQ63">
        <v>-0.105</v>
      </c>
      <c r="DR63">
        <v>400</v>
      </c>
      <c r="DS63">
        <v>12</v>
      </c>
      <c r="DT63">
        <v>0.27</v>
      </c>
      <c r="DU63">
        <v>0.26</v>
      </c>
      <c r="DV63">
        <v>8.5714761112203206</v>
      </c>
      <c r="DW63">
        <v>0.31780284045844798</v>
      </c>
      <c r="DX63">
        <v>3.3957881151122402E-2</v>
      </c>
      <c r="DY63">
        <v>1</v>
      </c>
      <c r="DZ63">
        <v>-12.261150000000001</v>
      </c>
      <c r="EA63">
        <v>-0.55750211345939404</v>
      </c>
      <c r="EB63">
        <v>4.6873558644506597E-2</v>
      </c>
      <c r="EC63">
        <v>0</v>
      </c>
      <c r="ED63">
        <v>4.9900433333333298</v>
      </c>
      <c r="EE63">
        <v>0.68696863181313095</v>
      </c>
      <c r="EF63">
        <v>5.0007957655646099E-2</v>
      </c>
      <c r="EG63">
        <v>0</v>
      </c>
      <c r="EH63">
        <v>1</v>
      </c>
      <c r="EI63">
        <v>3</v>
      </c>
      <c r="EJ63" t="s">
        <v>295</v>
      </c>
      <c r="EK63">
        <v>100</v>
      </c>
      <c r="EL63">
        <v>100</v>
      </c>
      <c r="EM63">
        <v>0.375</v>
      </c>
      <c r="EN63">
        <v>-3.7900000000000003E-2</v>
      </c>
      <c r="EO63">
        <v>0.22472382046206399</v>
      </c>
      <c r="EP63">
        <v>6.0823150184057602E-4</v>
      </c>
      <c r="EQ63">
        <v>-6.1572112211999805E-7</v>
      </c>
      <c r="ER63">
        <v>1.2304956265122001E-10</v>
      </c>
      <c r="ES63">
        <v>-0.13220868094930899</v>
      </c>
      <c r="ET63">
        <v>-5.6976549660881903E-3</v>
      </c>
      <c r="EU63">
        <v>7.2294696533427402E-4</v>
      </c>
      <c r="EV63">
        <v>-2.5009322186793402E-6</v>
      </c>
      <c r="EW63">
        <v>4</v>
      </c>
      <c r="EX63">
        <v>2168</v>
      </c>
      <c r="EY63">
        <v>1</v>
      </c>
      <c r="EZ63">
        <v>28</v>
      </c>
      <c r="FA63">
        <v>2.2000000000000002</v>
      </c>
      <c r="FB63">
        <v>2.2000000000000002</v>
      </c>
      <c r="FC63">
        <v>2</v>
      </c>
      <c r="FD63">
        <v>501.47500000000002</v>
      </c>
      <c r="FE63">
        <v>131.58099999999999</v>
      </c>
      <c r="FF63">
        <v>34.801600000000001</v>
      </c>
      <c r="FG63">
        <v>32.128599999999999</v>
      </c>
      <c r="FH63">
        <v>30.000599999999999</v>
      </c>
      <c r="FI63">
        <v>31.893999999999998</v>
      </c>
      <c r="FJ63">
        <v>31.8477</v>
      </c>
      <c r="FK63">
        <v>19.970199999999998</v>
      </c>
      <c r="FL63">
        <v>0</v>
      </c>
      <c r="FM63">
        <v>100</v>
      </c>
      <c r="FN63">
        <v>-999.9</v>
      </c>
      <c r="FO63">
        <v>400</v>
      </c>
      <c r="FP63">
        <v>11.7615</v>
      </c>
      <c r="FQ63">
        <v>101.042</v>
      </c>
      <c r="FR63">
        <v>100.98399999999999</v>
      </c>
    </row>
    <row r="64" spans="1:174" x14ac:dyDescent="0.25">
      <c r="A64">
        <v>48</v>
      </c>
      <c r="B64">
        <v>1603923031.0999999</v>
      </c>
      <c r="C64">
        <v>7965</v>
      </c>
      <c r="D64" t="s">
        <v>512</v>
      </c>
      <c r="E64" t="s">
        <v>513</v>
      </c>
      <c r="F64" t="s">
        <v>482</v>
      </c>
      <c r="G64" t="s">
        <v>314</v>
      </c>
      <c r="H64">
        <v>1603923023.3499999</v>
      </c>
      <c r="I64">
        <f t="shared" si="45"/>
        <v>3.3178620760383058E-3</v>
      </c>
      <c r="J64">
        <f t="shared" si="46"/>
        <v>5.877790365559548</v>
      </c>
      <c r="K64">
        <f t="shared" si="47"/>
        <v>391.40196666666702</v>
      </c>
      <c r="L64">
        <f t="shared" si="48"/>
        <v>247.80266304088718</v>
      </c>
      <c r="M64">
        <f t="shared" si="49"/>
        <v>25.205411799273591</v>
      </c>
      <c r="N64">
        <f t="shared" si="50"/>
        <v>39.811709962338497</v>
      </c>
      <c r="O64">
        <f t="shared" si="51"/>
        <v>7.8278364286724161E-2</v>
      </c>
      <c r="P64">
        <f t="shared" si="52"/>
        <v>2.9577099987477022</v>
      </c>
      <c r="Q64">
        <f t="shared" si="53"/>
        <v>7.7145394179153892E-2</v>
      </c>
      <c r="R64">
        <f t="shared" si="54"/>
        <v>4.8316298131277018E-2</v>
      </c>
      <c r="S64">
        <f t="shared" si="55"/>
        <v>214.76739570066408</v>
      </c>
      <c r="T64">
        <f t="shared" si="56"/>
        <v>36.688387863352176</v>
      </c>
      <c r="U64">
        <f t="shared" si="57"/>
        <v>35.4613266666667</v>
      </c>
      <c r="V64">
        <f t="shared" si="58"/>
        <v>5.794280742274859</v>
      </c>
      <c r="W64">
        <f t="shared" si="59"/>
        <v>26.022488140480654</v>
      </c>
      <c r="X64">
        <f t="shared" si="60"/>
        <v>1.578241225484484</v>
      </c>
      <c r="Y64">
        <f t="shared" si="61"/>
        <v>6.0649128437083135</v>
      </c>
      <c r="Z64">
        <f t="shared" si="62"/>
        <v>4.2160395167903753</v>
      </c>
      <c r="AA64">
        <f t="shared" si="63"/>
        <v>-146.3177175532893</v>
      </c>
      <c r="AB64">
        <f t="shared" si="64"/>
        <v>132.2804964193385</v>
      </c>
      <c r="AC64">
        <f t="shared" si="65"/>
        <v>10.534288036412484</v>
      </c>
      <c r="AD64">
        <f t="shared" si="66"/>
        <v>211.26446260312576</v>
      </c>
      <c r="AE64">
        <v>0</v>
      </c>
      <c r="AF64">
        <v>0</v>
      </c>
      <c r="AG64">
        <f t="shared" si="67"/>
        <v>1</v>
      </c>
      <c r="AH64">
        <f t="shared" si="68"/>
        <v>0</v>
      </c>
      <c r="AI64">
        <f t="shared" si="69"/>
        <v>52116.684302618683</v>
      </c>
      <c r="AJ64" t="s">
        <v>290</v>
      </c>
      <c r="AK64">
        <v>15552.9</v>
      </c>
      <c r="AL64">
        <v>715.47692307692296</v>
      </c>
      <c r="AM64">
        <v>3262.08</v>
      </c>
      <c r="AN64">
        <f t="shared" si="70"/>
        <v>2546.603076923077</v>
      </c>
      <c r="AO64">
        <f t="shared" si="71"/>
        <v>0.78066849277855754</v>
      </c>
      <c r="AP64">
        <v>-0.57774747981622299</v>
      </c>
      <c r="AQ64" t="s">
        <v>514</v>
      </c>
      <c r="AR64">
        <v>15455.5</v>
      </c>
      <c r="AS64">
        <v>1656.8342307692301</v>
      </c>
      <c r="AT64">
        <v>1870.75</v>
      </c>
      <c r="AU64">
        <f t="shared" si="72"/>
        <v>0.11434759814554052</v>
      </c>
      <c r="AV64">
        <v>0.5</v>
      </c>
      <c r="AW64">
        <f t="shared" si="73"/>
        <v>1095.8805606275887</v>
      </c>
      <c r="AX64">
        <f t="shared" si="74"/>
        <v>5.877790365559548</v>
      </c>
      <c r="AY64">
        <f t="shared" si="75"/>
        <v>62.65565498107658</v>
      </c>
      <c r="AZ64">
        <f t="shared" si="76"/>
        <v>0.62225845249231604</v>
      </c>
      <c r="BA64">
        <f t="shared" si="77"/>
        <v>5.8907312323149656E-3</v>
      </c>
      <c r="BB64">
        <f t="shared" si="78"/>
        <v>0.74372845115595343</v>
      </c>
      <c r="BC64" t="s">
        <v>515</v>
      </c>
      <c r="BD64">
        <v>706.66</v>
      </c>
      <c r="BE64">
        <f t="shared" si="79"/>
        <v>1164.0900000000001</v>
      </c>
      <c r="BF64">
        <f t="shared" si="80"/>
        <v>0.18376222562754588</v>
      </c>
      <c r="BG64">
        <f t="shared" si="81"/>
        <v>0.54446235843814317</v>
      </c>
      <c r="BH64">
        <f t="shared" si="82"/>
        <v>0.18516467967946362</v>
      </c>
      <c r="BI64">
        <f t="shared" si="83"/>
        <v>0.54634741181616286</v>
      </c>
      <c r="BJ64">
        <f t="shared" si="84"/>
        <v>7.8376829709555035E-2</v>
      </c>
      <c r="BK64">
        <f t="shared" si="85"/>
        <v>0.92162317029044494</v>
      </c>
      <c r="BL64">
        <f t="shared" si="86"/>
        <v>1299.9946666666699</v>
      </c>
      <c r="BM64">
        <f t="shared" si="87"/>
        <v>1095.8805606275887</v>
      </c>
      <c r="BN64">
        <f t="shared" si="88"/>
        <v>0.84298850505098433</v>
      </c>
      <c r="BO64">
        <f t="shared" si="89"/>
        <v>0.19597701010196872</v>
      </c>
      <c r="BP64">
        <v>6</v>
      </c>
      <c r="BQ64">
        <v>0.5</v>
      </c>
      <c r="BR64" t="s">
        <v>293</v>
      </c>
      <c r="BS64">
        <v>2</v>
      </c>
      <c r="BT64">
        <v>1603923023.3499999</v>
      </c>
      <c r="BU64">
        <v>391.40196666666702</v>
      </c>
      <c r="BV64">
        <v>400.01319999999998</v>
      </c>
      <c r="BW64">
        <v>15.516206666666699</v>
      </c>
      <c r="BX64">
        <v>11.5967566666667</v>
      </c>
      <c r="BY64">
        <v>391.02626666666703</v>
      </c>
      <c r="BZ64">
        <v>15.571289999999999</v>
      </c>
      <c r="CA64">
        <v>500.0265</v>
      </c>
      <c r="CB64">
        <v>101.615666666667</v>
      </c>
      <c r="CC64">
        <v>9.9994860000000005E-2</v>
      </c>
      <c r="CD64">
        <v>36.290900000000001</v>
      </c>
      <c r="CE64">
        <v>35.4613266666667</v>
      </c>
      <c r="CF64">
        <v>999.9</v>
      </c>
      <c r="CG64">
        <v>0</v>
      </c>
      <c r="CH64">
        <v>0</v>
      </c>
      <c r="CI64">
        <v>9999.8506666666708</v>
      </c>
      <c r="CJ64">
        <v>0</v>
      </c>
      <c r="CK64">
        <v>300.22123333333298</v>
      </c>
      <c r="CL64">
        <v>1299.9946666666699</v>
      </c>
      <c r="CM64">
        <v>0.8999994</v>
      </c>
      <c r="CN64">
        <v>0.10000061</v>
      </c>
      <c r="CO64">
        <v>0</v>
      </c>
      <c r="CP64">
        <v>1657.1416666666701</v>
      </c>
      <c r="CQ64">
        <v>4.99979</v>
      </c>
      <c r="CR64">
        <v>21724.7133333333</v>
      </c>
      <c r="CS64">
        <v>11051.246666666701</v>
      </c>
      <c r="CT64">
        <v>49.25</v>
      </c>
      <c r="CU64">
        <v>51.375</v>
      </c>
      <c r="CV64">
        <v>50.191200000000002</v>
      </c>
      <c r="CW64">
        <v>50.75</v>
      </c>
      <c r="CX64">
        <v>51</v>
      </c>
      <c r="CY64">
        <v>1165.4933333333299</v>
      </c>
      <c r="CZ64">
        <v>129.50133333333301</v>
      </c>
      <c r="DA64">
        <v>0</v>
      </c>
      <c r="DB64">
        <v>62.5</v>
      </c>
      <c r="DC64">
        <v>0</v>
      </c>
      <c r="DD64">
        <v>1656.8342307692301</v>
      </c>
      <c r="DE64">
        <v>-189.63726495644099</v>
      </c>
      <c r="DF64">
        <v>-2428.6188032370001</v>
      </c>
      <c r="DG64">
        <v>21720.626923076899</v>
      </c>
      <c r="DH64">
        <v>15</v>
      </c>
      <c r="DI64">
        <v>1603922837.0999999</v>
      </c>
      <c r="DJ64" t="s">
        <v>511</v>
      </c>
      <c r="DK64">
        <v>1603922837.0999999</v>
      </c>
      <c r="DL64">
        <v>1603922837.0999999</v>
      </c>
      <c r="DM64">
        <v>5</v>
      </c>
      <c r="DN64">
        <v>3.5999999999999997E-2</v>
      </c>
      <c r="DO64">
        <v>1.7000000000000001E-2</v>
      </c>
      <c r="DP64">
        <v>0.377</v>
      </c>
      <c r="DQ64">
        <v>-0.105</v>
      </c>
      <c r="DR64">
        <v>400</v>
      </c>
      <c r="DS64">
        <v>12</v>
      </c>
      <c r="DT64">
        <v>0.27</v>
      </c>
      <c r="DU64">
        <v>0.26</v>
      </c>
      <c r="DV64">
        <v>5.8244016998625598</v>
      </c>
      <c r="DW64">
        <v>2.4368978696051</v>
      </c>
      <c r="DX64">
        <v>0.190799468537697</v>
      </c>
      <c r="DY64">
        <v>0</v>
      </c>
      <c r="DZ64">
        <v>-8.5873729999999995</v>
      </c>
      <c r="EA64">
        <v>-2.8364291879866501</v>
      </c>
      <c r="EB64">
        <v>0.213784026923591</v>
      </c>
      <c r="EC64">
        <v>0</v>
      </c>
      <c r="ED64">
        <v>3.9142933333333301</v>
      </c>
      <c r="EE64">
        <v>0.61353664071189795</v>
      </c>
      <c r="EF64">
        <v>4.4761272422585201E-2</v>
      </c>
      <c r="EG64">
        <v>0</v>
      </c>
      <c r="EH64">
        <v>0</v>
      </c>
      <c r="EI64">
        <v>3</v>
      </c>
      <c r="EJ64" t="s">
        <v>300</v>
      </c>
      <c r="EK64">
        <v>100</v>
      </c>
      <c r="EL64">
        <v>100</v>
      </c>
      <c r="EM64">
        <v>0.376</v>
      </c>
      <c r="EN64">
        <v>-5.4100000000000002E-2</v>
      </c>
      <c r="EO64">
        <v>0.22472382046206399</v>
      </c>
      <c r="EP64">
        <v>6.0823150184057602E-4</v>
      </c>
      <c r="EQ64">
        <v>-6.1572112211999805E-7</v>
      </c>
      <c r="ER64">
        <v>1.2304956265122001E-10</v>
      </c>
      <c r="ES64">
        <v>-0.13220868094930899</v>
      </c>
      <c r="ET64">
        <v>-5.6976549660881903E-3</v>
      </c>
      <c r="EU64">
        <v>7.2294696533427402E-4</v>
      </c>
      <c r="EV64">
        <v>-2.5009322186793402E-6</v>
      </c>
      <c r="EW64">
        <v>4</v>
      </c>
      <c r="EX64">
        <v>2168</v>
      </c>
      <c r="EY64">
        <v>1</v>
      </c>
      <c r="EZ64">
        <v>28</v>
      </c>
      <c r="FA64">
        <v>3.2</v>
      </c>
      <c r="FB64">
        <v>3.2</v>
      </c>
      <c r="FC64">
        <v>2</v>
      </c>
      <c r="FD64">
        <v>504.48599999999999</v>
      </c>
      <c r="FE64">
        <v>135.37799999999999</v>
      </c>
      <c r="FF64">
        <v>34.8277</v>
      </c>
      <c r="FG64">
        <v>32.195399999999999</v>
      </c>
      <c r="FH64">
        <v>30.000599999999999</v>
      </c>
      <c r="FI64">
        <v>31.951799999999999</v>
      </c>
      <c r="FJ64">
        <v>31.910699999999999</v>
      </c>
      <c r="FK64">
        <v>19.965499999999999</v>
      </c>
      <c r="FL64">
        <v>0</v>
      </c>
      <c r="FM64">
        <v>100</v>
      </c>
      <c r="FN64">
        <v>-999.9</v>
      </c>
      <c r="FO64">
        <v>400</v>
      </c>
      <c r="FP64">
        <v>16.3567</v>
      </c>
      <c r="FQ64">
        <v>101.024</v>
      </c>
      <c r="FR64">
        <v>100.967</v>
      </c>
    </row>
    <row r="65" spans="1:174" x14ac:dyDescent="0.25">
      <c r="A65">
        <v>49</v>
      </c>
      <c r="B65">
        <v>1603923179.5999999</v>
      </c>
      <c r="C65">
        <v>8113.5</v>
      </c>
      <c r="D65" t="s">
        <v>516</v>
      </c>
      <c r="E65" t="s">
        <v>517</v>
      </c>
      <c r="F65" t="s">
        <v>288</v>
      </c>
      <c r="G65" t="s">
        <v>374</v>
      </c>
      <c r="H65">
        <v>1603923171.5999999</v>
      </c>
      <c r="I65">
        <f t="shared" si="45"/>
        <v>4.9762274651189604E-3</v>
      </c>
      <c r="J65">
        <f t="shared" si="46"/>
        <v>8.6762020441527277</v>
      </c>
      <c r="K65">
        <f t="shared" si="47"/>
        <v>387.30445161290299</v>
      </c>
      <c r="L65">
        <f t="shared" si="48"/>
        <v>251.60729092829669</v>
      </c>
      <c r="M65">
        <f t="shared" si="49"/>
        <v>25.590412188182977</v>
      </c>
      <c r="N65">
        <f t="shared" si="50"/>
        <v>39.391865484203656</v>
      </c>
      <c r="O65">
        <f t="shared" si="51"/>
        <v>0.12344451818608132</v>
      </c>
      <c r="P65">
        <f t="shared" si="52"/>
        <v>2.9572224596162848</v>
      </c>
      <c r="Q65">
        <f t="shared" si="53"/>
        <v>0.12065161003009574</v>
      </c>
      <c r="R65">
        <f t="shared" si="54"/>
        <v>7.5652925034470353E-2</v>
      </c>
      <c r="S65">
        <f t="shared" si="55"/>
        <v>214.76958415290306</v>
      </c>
      <c r="T65">
        <f t="shared" si="56"/>
        <v>36.316511419627098</v>
      </c>
      <c r="U65">
        <f t="shared" si="57"/>
        <v>35.551416129032297</v>
      </c>
      <c r="V65">
        <f t="shared" si="58"/>
        <v>5.8231534792311423</v>
      </c>
      <c r="W65">
        <f t="shared" si="59"/>
        <v>29.349074127906949</v>
      </c>
      <c r="X65">
        <f t="shared" si="60"/>
        <v>1.7851587316227076</v>
      </c>
      <c r="Y65">
        <f t="shared" si="61"/>
        <v>6.0825044219206434</v>
      </c>
      <c r="Z65">
        <f t="shared" si="62"/>
        <v>4.037994747608435</v>
      </c>
      <c r="AA65">
        <f t="shared" si="63"/>
        <v>-219.45163121174616</v>
      </c>
      <c r="AB65">
        <f t="shared" si="64"/>
        <v>126.31415535108215</v>
      </c>
      <c r="AC65">
        <f t="shared" si="65"/>
        <v>10.067792492076084</v>
      </c>
      <c r="AD65">
        <f t="shared" si="66"/>
        <v>131.69990078431513</v>
      </c>
      <c r="AE65">
        <v>0</v>
      </c>
      <c r="AF65">
        <v>0</v>
      </c>
      <c r="AG65">
        <f t="shared" si="67"/>
        <v>1</v>
      </c>
      <c r="AH65">
        <f t="shared" si="68"/>
        <v>0</v>
      </c>
      <c r="AI65">
        <f t="shared" si="69"/>
        <v>52093.801258187297</v>
      </c>
      <c r="AJ65" t="s">
        <v>290</v>
      </c>
      <c r="AK65">
        <v>15552.9</v>
      </c>
      <c r="AL65">
        <v>715.47692307692296</v>
      </c>
      <c r="AM65">
        <v>3262.08</v>
      </c>
      <c r="AN65">
        <f t="shared" si="70"/>
        <v>2546.603076923077</v>
      </c>
      <c r="AO65">
        <f t="shared" si="71"/>
        <v>0.78066849277855754</v>
      </c>
      <c r="AP65">
        <v>-0.57774747981622299</v>
      </c>
      <c r="AQ65" t="s">
        <v>518</v>
      </c>
      <c r="AR65">
        <v>15411.7</v>
      </c>
      <c r="AS65">
        <v>1314.55269230769</v>
      </c>
      <c r="AT65">
        <v>1596.66</v>
      </c>
      <c r="AU65">
        <f t="shared" si="72"/>
        <v>0.17668589912211119</v>
      </c>
      <c r="AV65">
        <v>0.5</v>
      </c>
      <c r="AW65">
        <f t="shared" si="73"/>
        <v>1095.8918415990377</v>
      </c>
      <c r="AX65">
        <f t="shared" si="74"/>
        <v>8.6762020441527277</v>
      </c>
      <c r="AY65">
        <f t="shared" si="75"/>
        <v>96.814317686756112</v>
      </c>
      <c r="AZ65">
        <f t="shared" si="76"/>
        <v>0.48561998171182347</v>
      </c>
      <c r="BA65">
        <f t="shared" si="77"/>
        <v>8.4442179170403607E-3</v>
      </c>
      <c r="BB65">
        <f t="shared" si="78"/>
        <v>1.0430648979745216</v>
      </c>
      <c r="BC65" t="s">
        <v>519</v>
      </c>
      <c r="BD65">
        <v>821.29</v>
      </c>
      <c r="BE65">
        <f t="shared" si="79"/>
        <v>775.37000000000012</v>
      </c>
      <c r="BF65">
        <f t="shared" si="80"/>
        <v>0.3638357270623187</v>
      </c>
      <c r="BG65">
        <f t="shared" si="81"/>
        <v>0.68232826257072499</v>
      </c>
      <c r="BH65">
        <f t="shared" si="82"/>
        <v>0.32014607983323384</v>
      </c>
      <c r="BI65">
        <f t="shared" si="83"/>
        <v>0.653977062657223</v>
      </c>
      <c r="BJ65">
        <f t="shared" si="84"/>
        <v>0.22731279318628472</v>
      </c>
      <c r="BK65">
        <f t="shared" si="85"/>
        <v>0.77268720681371528</v>
      </c>
      <c r="BL65">
        <f t="shared" si="86"/>
        <v>1300.0080645161299</v>
      </c>
      <c r="BM65">
        <f t="shared" si="87"/>
        <v>1095.8918415990377</v>
      </c>
      <c r="BN65">
        <f t="shared" si="88"/>
        <v>0.84298849484978744</v>
      </c>
      <c r="BO65">
        <f t="shared" si="89"/>
        <v>0.19597698969957517</v>
      </c>
      <c r="BP65">
        <v>6</v>
      </c>
      <c r="BQ65">
        <v>0.5</v>
      </c>
      <c r="BR65" t="s">
        <v>293</v>
      </c>
      <c r="BS65">
        <v>2</v>
      </c>
      <c r="BT65">
        <v>1603923171.5999999</v>
      </c>
      <c r="BU65">
        <v>387.30445161290299</v>
      </c>
      <c r="BV65">
        <v>400.02819354838698</v>
      </c>
      <c r="BW65">
        <v>17.551845161290299</v>
      </c>
      <c r="BX65">
        <v>11.6854032258065</v>
      </c>
      <c r="BY65">
        <v>386.92945161290299</v>
      </c>
      <c r="BZ65">
        <v>17.574480645161302</v>
      </c>
      <c r="CA65">
        <v>500.01880645161299</v>
      </c>
      <c r="CB65">
        <v>101.607709677419</v>
      </c>
      <c r="CC65">
        <v>0.10004328064516101</v>
      </c>
      <c r="CD65">
        <v>36.3437032258065</v>
      </c>
      <c r="CE65">
        <v>35.551416129032297</v>
      </c>
      <c r="CF65">
        <v>999.9</v>
      </c>
      <c r="CG65">
        <v>0</v>
      </c>
      <c r="CH65">
        <v>0</v>
      </c>
      <c r="CI65">
        <v>9997.8683870967707</v>
      </c>
      <c r="CJ65">
        <v>0</v>
      </c>
      <c r="CK65">
        <v>226.58809677419401</v>
      </c>
      <c r="CL65">
        <v>1300.0080645161299</v>
      </c>
      <c r="CM65">
        <v>0.89999996774193602</v>
      </c>
      <c r="CN65">
        <v>0.100000148387097</v>
      </c>
      <c r="CO65">
        <v>0</v>
      </c>
      <c r="CP65">
        <v>1318.27419354839</v>
      </c>
      <c r="CQ65">
        <v>4.99979</v>
      </c>
      <c r="CR65">
        <v>17189.141935483902</v>
      </c>
      <c r="CS65">
        <v>11051.3548387097</v>
      </c>
      <c r="CT65">
        <v>49.311999999999998</v>
      </c>
      <c r="CU65">
        <v>51.483741935483899</v>
      </c>
      <c r="CV65">
        <v>50.311999999999998</v>
      </c>
      <c r="CW65">
        <v>50.811999999999998</v>
      </c>
      <c r="CX65">
        <v>51.064032258064501</v>
      </c>
      <c r="CY65">
        <v>1165.5061290322601</v>
      </c>
      <c r="CZ65">
        <v>129.50225806451601</v>
      </c>
      <c r="DA65">
        <v>0</v>
      </c>
      <c r="DB65">
        <v>113.59999990463299</v>
      </c>
      <c r="DC65">
        <v>0</v>
      </c>
      <c r="DD65">
        <v>1314.55269230769</v>
      </c>
      <c r="DE65">
        <v>-494.259486511803</v>
      </c>
      <c r="DF65">
        <v>-6450.3760596533202</v>
      </c>
      <c r="DG65">
        <v>17140.157692307701</v>
      </c>
      <c r="DH65">
        <v>15</v>
      </c>
      <c r="DI65">
        <v>1603922837.0999999</v>
      </c>
      <c r="DJ65" t="s">
        <v>511</v>
      </c>
      <c r="DK65">
        <v>1603922837.0999999</v>
      </c>
      <c r="DL65">
        <v>1603922837.0999999</v>
      </c>
      <c r="DM65">
        <v>5</v>
      </c>
      <c r="DN65">
        <v>3.5999999999999997E-2</v>
      </c>
      <c r="DO65">
        <v>1.7000000000000001E-2</v>
      </c>
      <c r="DP65">
        <v>0.377</v>
      </c>
      <c r="DQ65">
        <v>-0.105</v>
      </c>
      <c r="DR65">
        <v>400</v>
      </c>
      <c r="DS65">
        <v>12</v>
      </c>
      <c r="DT65">
        <v>0.27</v>
      </c>
      <c r="DU65">
        <v>0.26</v>
      </c>
      <c r="DV65">
        <v>8.6734103029644896</v>
      </c>
      <c r="DW65">
        <v>0.117100755847497</v>
      </c>
      <c r="DX65">
        <v>2.7039642596793801E-2</v>
      </c>
      <c r="DY65">
        <v>1</v>
      </c>
      <c r="DZ65">
        <v>-12.7239566666667</v>
      </c>
      <c r="EA65">
        <v>-0.401494104560637</v>
      </c>
      <c r="EB65">
        <v>4.37278910485695E-2</v>
      </c>
      <c r="EC65">
        <v>0</v>
      </c>
      <c r="ED65">
        <v>5.8683860000000001</v>
      </c>
      <c r="EE65">
        <v>0.41871377085650602</v>
      </c>
      <c r="EF65">
        <v>3.0333712444517401E-2</v>
      </c>
      <c r="EG65">
        <v>0</v>
      </c>
      <c r="EH65">
        <v>1</v>
      </c>
      <c r="EI65">
        <v>3</v>
      </c>
      <c r="EJ65" t="s">
        <v>295</v>
      </c>
      <c r="EK65">
        <v>100</v>
      </c>
      <c r="EL65">
        <v>100</v>
      </c>
      <c r="EM65">
        <v>0.375</v>
      </c>
      <c r="EN65">
        <v>-2.1700000000000001E-2</v>
      </c>
      <c r="EO65">
        <v>0.22472382046206399</v>
      </c>
      <c r="EP65">
        <v>6.0823150184057602E-4</v>
      </c>
      <c r="EQ65">
        <v>-6.1572112211999805E-7</v>
      </c>
      <c r="ER65">
        <v>1.2304956265122001E-10</v>
      </c>
      <c r="ES65">
        <v>-0.13220868094930899</v>
      </c>
      <c r="ET65">
        <v>-5.6976549660881903E-3</v>
      </c>
      <c r="EU65">
        <v>7.2294696533427402E-4</v>
      </c>
      <c r="EV65">
        <v>-2.5009322186793402E-6</v>
      </c>
      <c r="EW65">
        <v>4</v>
      </c>
      <c r="EX65">
        <v>2168</v>
      </c>
      <c r="EY65">
        <v>1</v>
      </c>
      <c r="EZ65">
        <v>28</v>
      </c>
      <c r="FA65">
        <v>5.7</v>
      </c>
      <c r="FB65">
        <v>5.7</v>
      </c>
      <c r="FC65">
        <v>2</v>
      </c>
      <c r="FD65">
        <v>508.44400000000002</v>
      </c>
      <c r="FE65">
        <v>132.095</v>
      </c>
      <c r="FF65">
        <v>34.898400000000002</v>
      </c>
      <c r="FG65">
        <v>32.332000000000001</v>
      </c>
      <c r="FH65">
        <v>30.000900000000001</v>
      </c>
      <c r="FI65">
        <v>32.073700000000002</v>
      </c>
      <c r="FJ65">
        <v>32.026600000000002</v>
      </c>
      <c r="FK65">
        <v>19.962399999999999</v>
      </c>
      <c r="FL65">
        <v>0</v>
      </c>
      <c r="FM65">
        <v>100</v>
      </c>
      <c r="FN65">
        <v>-999.9</v>
      </c>
      <c r="FO65">
        <v>400</v>
      </c>
      <c r="FP65">
        <v>15.3643</v>
      </c>
      <c r="FQ65">
        <v>100.99299999999999</v>
      </c>
      <c r="FR65">
        <v>100.952</v>
      </c>
    </row>
    <row r="66" spans="1:174" x14ac:dyDescent="0.25">
      <c r="A66">
        <v>50</v>
      </c>
      <c r="B66">
        <v>1603923283.0999999</v>
      </c>
      <c r="C66">
        <v>8217</v>
      </c>
      <c r="D66" t="s">
        <v>520</v>
      </c>
      <c r="E66" t="s">
        <v>521</v>
      </c>
      <c r="F66" t="s">
        <v>288</v>
      </c>
      <c r="G66" t="s">
        <v>374</v>
      </c>
      <c r="H66">
        <v>1603923275.3499999</v>
      </c>
      <c r="I66">
        <f t="shared" si="45"/>
        <v>5.6620918916135098E-3</v>
      </c>
      <c r="J66">
        <f t="shared" si="46"/>
        <v>11.054768366593974</v>
      </c>
      <c r="K66">
        <f t="shared" si="47"/>
        <v>384.12869999999998</v>
      </c>
      <c r="L66">
        <f t="shared" si="48"/>
        <v>238.35774602465125</v>
      </c>
      <c r="M66">
        <f t="shared" si="49"/>
        <v>24.242279246159288</v>
      </c>
      <c r="N66">
        <f t="shared" si="50"/>
        <v>39.067978142825169</v>
      </c>
      <c r="O66">
        <f t="shared" si="51"/>
        <v>0.14393247581995394</v>
      </c>
      <c r="P66">
        <f t="shared" si="52"/>
        <v>2.9575505421318926</v>
      </c>
      <c r="Q66">
        <f t="shared" si="53"/>
        <v>0.14015126664137573</v>
      </c>
      <c r="R66">
        <f t="shared" si="54"/>
        <v>8.7925994489267106E-2</v>
      </c>
      <c r="S66">
        <f t="shared" si="55"/>
        <v>214.76239949306296</v>
      </c>
      <c r="T66">
        <f t="shared" si="56"/>
        <v>36.153736652575482</v>
      </c>
      <c r="U66">
        <f t="shared" si="57"/>
        <v>35.557630000000003</v>
      </c>
      <c r="V66">
        <f t="shared" si="58"/>
        <v>5.8251495606175165</v>
      </c>
      <c r="W66">
        <f t="shared" si="59"/>
        <v>30.750756499094088</v>
      </c>
      <c r="X66">
        <f t="shared" si="60"/>
        <v>1.8717404575529013</v>
      </c>
      <c r="Y66">
        <f t="shared" si="61"/>
        <v>6.086811092299607</v>
      </c>
      <c r="Z66">
        <f t="shared" si="62"/>
        <v>3.9534091030646152</v>
      </c>
      <c r="AA66">
        <f t="shared" si="63"/>
        <v>-249.69825242015577</v>
      </c>
      <c r="AB66">
        <f t="shared" si="64"/>
        <v>127.39533544780775</v>
      </c>
      <c r="AC66">
        <f t="shared" si="65"/>
        <v>10.153783750326339</v>
      </c>
      <c r="AD66">
        <f t="shared" si="66"/>
        <v>102.61326627104128</v>
      </c>
      <c r="AE66">
        <v>0</v>
      </c>
      <c r="AF66">
        <v>0</v>
      </c>
      <c r="AG66">
        <f t="shared" si="67"/>
        <v>1</v>
      </c>
      <c r="AH66">
        <f t="shared" si="68"/>
        <v>0</v>
      </c>
      <c r="AI66">
        <f t="shared" si="69"/>
        <v>52100.880388629259</v>
      </c>
      <c r="AJ66" t="s">
        <v>290</v>
      </c>
      <c r="AK66">
        <v>15552.9</v>
      </c>
      <c r="AL66">
        <v>715.47692307692296</v>
      </c>
      <c r="AM66">
        <v>3262.08</v>
      </c>
      <c r="AN66">
        <f t="shared" si="70"/>
        <v>2546.603076923077</v>
      </c>
      <c r="AO66">
        <f t="shared" si="71"/>
        <v>0.78066849277855754</v>
      </c>
      <c r="AP66">
        <v>-0.57774747981622299</v>
      </c>
      <c r="AQ66" t="s">
        <v>522</v>
      </c>
      <c r="AR66">
        <v>15409.1</v>
      </c>
      <c r="AS66">
        <v>987.32980769230801</v>
      </c>
      <c r="AT66">
        <v>1266.47</v>
      </c>
      <c r="AU66">
        <f t="shared" si="72"/>
        <v>0.22040805728338775</v>
      </c>
      <c r="AV66">
        <v>0.5</v>
      </c>
      <c r="AW66">
        <f t="shared" si="73"/>
        <v>1095.8524806276346</v>
      </c>
      <c r="AX66">
        <f t="shared" si="74"/>
        <v>11.054768366593974</v>
      </c>
      <c r="AY66">
        <f t="shared" si="75"/>
        <v>120.76735816215913</v>
      </c>
      <c r="AZ66">
        <f t="shared" si="76"/>
        <v>0.42545026727834062</v>
      </c>
      <c r="BA66">
        <f t="shared" si="77"/>
        <v>1.0615038111469011E-2</v>
      </c>
      <c r="BB66">
        <f t="shared" si="78"/>
        <v>1.5757262311779985</v>
      </c>
      <c r="BC66" t="s">
        <v>523</v>
      </c>
      <c r="BD66">
        <v>727.65</v>
      </c>
      <c r="BE66">
        <f t="shared" si="79"/>
        <v>538.82000000000005</v>
      </c>
      <c r="BF66">
        <f t="shared" si="80"/>
        <v>0.51805833545097058</v>
      </c>
      <c r="BG66">
        <f t="shared" si="81"/>
        <v>0.78739992818898141</v>
      </c>
      <c r="BH66">
        <f t="shared" si="82"/>
        <v>0.50661288498668766</v>
      </c>
      <c r="BI66">
        <f t="shared" si="83"/>
        <v>0.78363605937804326</v>
      </c>
      <c r="BJ66">
        <f t="shared" si="84"/>
        <v>0.38180266092845072</v>
      </c>
      <c r="BK66">
        <f t="shared" si="85"/>
        <v>0.61819733907154928</v>
      </c>
      <c r="BL66">
        <f t="shared" si="86"/>
        <v>1299.961</v>
      </c>
      <c r="BM66">
        <f t="shared" si="87"/>
        <v>1095.8524806276346</v>
      </c>
      <c r="BN66">
        <f t="shared" si="88"/>
        <v>0.84298873629873095</v>
      </c>
      <c r="BO66">
        <f t="shared" si="89"/>
        <v>0.19597747259746195</v>
      </c>
      <c r="BP66">
        <v>6</v>
      </c>
      <c r="BQ66">
        <v>0.5</v>
      </c>
      <c r="BR66" t="s">
        <v>293</v>
      </c>
      <c r="BS66">
        <v>2</v>
      </c>
      <c r="BT66">
        <v>1603923275.3499999</v>
      </c>
      <c r="BU66">
        <v>384.12869999999998</v>
      </c>
      <c r="BV66">
        <v>400.00380000000001</v>
      </c>
      <c r="BW66">
        <v>18.4035433333333</v>
      </c>
      <c r="BX66">
        <v>11.7343233333333</v>
      </c>
      <c r="BY66">
        <v>383.75426666666698</v>
      </c>
      <c r="BZ66">
        <v>18.411203333333301</v>
      </c>
      <c r="CA66">
        <v>500.01853333333298</v>
      </c>
      <c r="CB66">
        <v>101.605466666667</v>
      </c>
      <c r="CC66">
        <v>9.9972533333333294E-2</v>
      </c>
      <c r="CD66">
        <v>36.356610000000003</v>
      </c>
      <c r="CE66">
        <v>35.557630000000003</v>
      </c>
      <c r="CF66">
        <v>999.9</v>
      </c>
      <c r="CG66">
        <v>0</v>
      </c>
      <c r="CH66">
        <v>0</v>
      </c>
      <c r="CI66">
        <v>9999.9500000000007</v>
      </c>
      <c r="CJ66">
        <v>0</v>
      </c>
      <c r="CK66">
        <v>225.598733333333</v>
      </c>
      <c r="CL66">
        <v>1299.961</v>
      </c>
      <c r="CM66">
        <v>0.899992233333333</v>
      </c>
      <c r="CN66">
        <v>0.100007686666667</v>
      </c>
      <c r="CO66">
        <v>0</v>
      </c>
      <c r="CP66">
        <v>988.60786666666695</v>
      </c>
      <c r="CQ66">
        <v>4.99979</v>
      </c>
      <c r="CR66">
        <v>12864.33</v>
      </c>
      <c r="CS66">
        <v>11050.92</v>
      </c>
      <c r="CT66">
        <v>49.375</v>
      </c>
      <c r="CU66">
        <v>51.5082666666667</v>
      </c>
      <c r="CV66">
        <v>50.316200000000002</v>
      </c>
      <c r="CW66">
        <v>50.936999999999998</v>
      </c>
      <c r="CX66">
        <v>51.1374</v>
      </c>
      <c r="CY66">
        <v>1165.453</v>
      </c>
      <c r="CZ66">
        <v>129.50800000000001</v>
      </c>
      <c r="DA66">
        <v>0</v>
      </c>
      <c r="DB66">
        <v>102.799999952316</v>
      </c>
      <c r="DC66">
        <v>0</v>
      </c>
      <c r="DD66">
        <v>987.32980769230801</v>
      </c>
      <c r="DE66">
        <v>-198.31935055583099</v>
      </c>
      <c r="DF66">
        <v>-2522.2017108519499</v>
      </c>
      <c r="DG66">
        <v>12848.430769230799</v>
      </c>
      <c r="DH66">
        <v>15</v>
      </c>
      <c r="DI66">
        <v>1603922837.0999999</v>
      </c>
      <c r="DJ66" t="s">
        <v>511</v>
      </c>
      <c r="DK66">
        <v>1603922837.0999999</v>
      </c>
      <c r="DL66">
        <v>1603922837.0999999</v>
      </c>
      <c r="DM66">
        <v>5</v>
      </c>
      <c r="DN66">
        <v>3.5999999999999997E-2</v>
      </c>
      <c r="DO66">
        <v>1.7000000000000001E-2</v>
      </c>
      <c r="DP66">
        <v>0.377</v>
      </c>
      <c r="DQ66">
        <v>-0.105</v>
      </c>
      <c r="DR66">
        <v>400</v>
      </c>
      <c r="DS66">
        <v>12</v>
      </c>
      <c r="DT66">
        <v>0.27</v>
      </c>
      <c r="DU66">
        <v>0.26</v>
      </c>
      <c r="DV66">
        <v>11.053065532</v>
      </c>
      <c r="DW66">
        <v>0.17227625893145301</v>
      </c>
      <c r="DX66">
        <v>2.2198862610818802E-2</v>
      </c>
      <c r="DY66">
        <v>1</v>
      </c>
      <c r="DZ66">
        <v>-15.874176666666701</v>
      </c>
      <c r="EA66">
        <v>-0.222153503893224</v>
      </c>
      <c r="EB66">
        <v>2.7021604730700598E-2</v>
      </c>
      <c r="EC66">
        <v>0</v>
      </c>
      <c r="ED66">
        <v>6.6681843333333299</v>
      </c>
      <c r="EE66">
        <v>0.12727875417130399</v>
      </c>
      <c r="EF66">
        <v>9.5988414868091697E-3</v>
      </c>
      <c r="EG66">
        <v>1</v>
      </c>
      <c r="EH66">
        <v>2</v>
      </c>
      <c r="EI66">
        <v>3</v>
      </c>
      <c r="EJ66" t="s">
        <v>317</v>
      </c>
      <c r="EK66">
        <v>100</v>
      </c>
      <c r="EL66">
        <v>100</v>
      </c>
      <c r="EM66">
        <v>0.375</v>
      </c>
      <c r="EN66">
        <v>-7.4999999999999997E-3</v>
      </c>
      <c r="EO66">
        <v>0.22472382046206399</v>
      </c>
      <c r="EP66">
        <v>6.0823150184057602E-4</v>
      </c>
      <c r="EQ66">
        <v>-6.1572112211999805E-7</v>
      </c>
      <c r="ER66">
        <v>1.2304956265122001E-10</v>
      </c>
      <c r="ES66">
        <v>-0.13220868094930899</v>
      </c>
      <c r="ET66">
        <v>-5.6976549660881903E-3</v>
      </c>
      <c r="EU66">
        <v>7.2294696533427402E-4</v>
      </c>
      <c r="EV66">
        <v>-2.5009322186793402E-6</v>
      </c>
      <c r="EW66">
        <v>4</v>
      </c>
      <c r="EX66">
        <v>2168</v>
      </c>
      <c r="EY66">
        <v>1</v>
      </c>
      <c r="EZ66">
        <v>28</v>
      </c>
      <c r="FA66">
        <v>7.4</v>
      </c>
      <c r="FB66">
        <v>7.4</v>
      </c>
      <c r="FC66">
        <v>2</v>
      </c>
      <c r="FD66">
        <v>507.05099999999999</v>
      </c>
      <c r="FE66">
        <v>134.773</v>
      </c>
      <c r="FF66">
        <v>34.938499999999998</v>
      </c>
      <c r="FG66">
        <v>32.511600000000001</v>
      </c>
      <c r="FH66">
        <v>30.000800000000002</v>
      </c>
      <c r="FI66">
        <v>32.220100000000002</v>
      </c>
      <c r="FJ66">
        <v>32.170400000000001</v>
      </c>
      <c r="FK66">
        <v>19.963100000000001</v>
      </c>
      <c r="FL66">
        <v>0</v>
      </c>
      <c r="FM66">
        <v>100</v>
      </c>
      <c r="FN66">
        <v>-999.9</v>
      </c>
      <c r="FO66">
        <v>400</v>
      </c>
      <c r="FP66">
        <v>17.256499999999999</v>
      </c>
      <c r="FQ66">
        <v>100.962</v>
      </c>
      <c r="FR66">
        <v>100.902</v>
      </c>
    </row>
    <row r="67" spans="1:174" x14ac:dyDescent="0.25">
      <c r="A67">
        <v>51</v>
      </c>
      <c r="B67">
        <v>1603923423.0999999</v>
      </c>
      <c r="C67">
        <v>8357</v>
      </c>
      <c r="D67" t="s">
        <v>524</v>
      </c>
      <c r="E67" t="s">
        <v>525</v>
      </c>
      <c r="F67" t="s">
        <v>526</v>
      </c>
      <c r="G67" t="s">
        <v>314</v>
      </c>
      <c r="H67">
        <v>1603923415.3499999</v>
      </c>
      <c r="I67">
        <f t="shared" si="45"/>
        <v>1.1885639452154663E-2</v>
      </c>
      <c r="J67">
        <f t="shared" si="46"/>
        <v>14.279670721541676</v>
      </c>
      <c r="K67">
        <f t="shared" si="47"/>
        <v>377.49863333333298</v>
      </c>
      <c r="L67">
        <f t="shared" si="48"/>
        <v>307.21034787663012</v>
      </c>
      <c r="M67">
        <f t="shared" si="49"/>
        <v>31.246415065739864</v>
      </c>
      <c r="N67">
        <f t="shared" si="50"/>
        <v>38.395448152741608</v>
      </c>
      <c r="O67">
        <f t="shared" si="51"/>
        <v>0.44757457792212418</v>
      </c>
      <c r="P67">
        <f t="shared" si="52"/>
        <v>2.9585555719462393</v>
      </c>
      <c r="Q67">
        <f t="shared" si="53"/>
        <v>0.41307620374900655</v>
      </c>
      <c r="R67">
        <f t="shared" si="54"/>
        <v>0.26105022540351069</v>
      </c>
      <c r="S67">
        <f t="shared" si="55"/>
        <v>214.76882222659103</v>
      </c>
      <c r="T67">
        <f t="shared" si="56"/>
        <v>34.409260688510933</v>
      </c>
      <c r="U67">
        <f t="shared" si="57"/>
        <v>34.2664166666667</v>
      </c>
      <c r="V67">
        <f t="shared" si="58"/>
        <v>5.4229262339149287</v>
      </c>
      <c r="W67">
        <f t="shared" si="59"/>
        <v>43.269131640906849</v>
      </c>
      <c r="X67">
        <f t="shared" si="60"/>
        <v>2.61196686627828</v>
      </c>
      <c r="Y67">
        <f t="shared" si="61"/>
        <v>6.0365594760605585</v>
      </c>
      <c r="Z67">
        <f t="shared" si="62"/>
        <v>2.8109593676366487</v>
      </c>
      <c r="AA67">
        <f t="shared" si="63"/>
        <v>-524.15669984002056</v>
      </c>
      <c r="AB67">
        <f t="shared" si="64"/>
        <v>309.28911395447949</v>
      </c>
      <c r="AC67">
        <f t="shared" si="65"/>
        <v>24.470922434327107</v>
      </c>
      <c r="AD67">
        <f t="shared" si="66"/>
        <v>24.372158775377045</v>
      </c>
      <c r="AE67">
        <v>0</v>
      </c>
      <c r="AF67">
        <v>0</v>
      </c>
      <c r="AG67">
        <f t="shared" si="67"/>
        <v>1</v>
      </c>
      <c r="AH67">
        <f t="shared" si="68"/>
        <v>0</v>
      </c>
      <c r="AI67">
        <f t="shared" si="69"/>
        <v>52154.945563820373</v>
      </c>
      <c r="AJ67" t="s">
        <v>290</v>
      </c>
      <c r="AK67">
        <v>15552.9</v>
      </c>
      <c r="AL67">
        <v>715.47692307692296</v>
      </c>
      <c r="AM67">
        <v>3262.08</v>
      </c>
      <c r="AN67">
        <f t="shared" si="70"/>
        <v>2546.603076923077</v>
      </c>
      <c r="AO67">
        <f t="shared" si="71"/>
        <v>0.78066849277855754</v>
      </c>
      <c r="AP67">
        <v>-0.57774747981622299</v>
      </c>
      <c r="AQ67" t="s">
        <v>527</v>
      </c>
      <c r="AR67">
        <v>15372.4</v>
      </c>
      <c r="AS67">
        <v>974.45146153846099</v>
      </c>
      <c r="AT67">
        <v>1314.62</v>
      </c>
      <c r="AU67">
        <f t="shared" si="72"/>
        <v>0.25875807340641321</v>
      </c>
      <c r="AV67">
        <v>0.5</v>
      </c>
      <c r="AW67">
        <f t="shared" si="73"/>
        <v>1095.8850946501395</v>
      </c>
      <c r="AX67">
        <f t="shared" si="74"/>
        <v>14.279670721541676</v>
      </c>
      <c r="AY67">
        <f t="shared" si="75"/>
        <v>141.78455788323745</v>
      </c>
      <c r="AZ67">
        <f t="shared" si="76"/>
        <v>0.49184555232690813</v>
      </c>
      <c r="BA67">
        <f t="shared" si="77"/>
        <v>1.3557459877763113E-2</v>
      </c>
      <c r="BB67">
        <f t="shared" si="78"/>
        <v>1.4813862561044258</v>
      </c>
      <c r="BC67" t="s">
        <v>528</v>
      </c>
      <c r="BD67">
        <v>668.03</v>
      </c>
      <c r="BE67">
        <f t="shared" si="79"/>
        <v>646.58999999999992</v>
      </c>
      <c r="BF67">
        <f t="shared" si="80"/>
        <v>0.52609619459246038</v>
      </c>
      <c r="BG67">
        <f t="shared" si="81"/>
        <v>0.75074111909947761</v>
      </c>
      <c r="BH67">
        <f t="shared" si="82"/>
        <v>0.56775843961760841</v>
      </c>
      <c r="BI67">
        <f t="shared" si="83"/>
        <v>0.76472851919782125</v>
      </c>
      <c r="BJ67">
        <f t="shared" si="84"/>
        <v>0.36066243906980877</v>
      </c>
      <c r="BK67">
        <f t="shared" si="85"/>
        <v>0.63933756093019123</v>
      </c>
      <c r="BL67">
        <f t="shared" si="86"/>
        <v>1299.99966666667</v>
      </c>
      <c r="BM67">
        <f t="shared" si="87"/>
        <v>1095.8850946501395</v>
      </c>
      <c r="BN67">
        <f t="shared" si="88"/>
        <v>0.84298875049722066</v>
      </c>
      <c r="BO67">
        <f t="shared" si="89"/>
        <v>0.19597750099444122</v>
      </c>
      <c r="BP67">
        <v>6</v>
      </c>
      <c r="BQ67">
        <v>0.5</v>
      </c>
      <c r="BR67" t="s">
        <v>293</v>
      </c>
      <c r="BS67">
        <v>2</v>
      </c>
      <c r="BT67">
        <v>1603923415.3499999</v>
      </c>
      <c r="BU67">
        <v>377.49863333333298</v>
      </c>
      <c r="BV67">
        <v>400.01756666666699</v>
      </c>
      <c r="BW67">
        <v>25.680489999999999</v>
      </c>
      <c r="BX67">
        <v>11.784520000000001</v>
      </c>
      <c r="BY67">
        <v>377.12553333333301</v>
      </c>
      <c r="BZ67">
        <v>25.528596666666701</v>
      </c>
      <c r="CA67">
        <v>500.0188</v>
      </c>
      <c r="CB67">
        <v>101.61020000000001</v>
      </c>
      <c r="CC67">
        <v>9.9964653333333306E-2</v>
      </c>
      <c r="CD67">
        <v>36.2055133333333</v>
      </c>
      <c r="CE67">
        <v>34.2664166666667</v>
      </c>
      <c r="CF67">
        <v>999.9</v>
      </c>
      <c r="CG67">
        <v>0</v>
      </c>
      <c r="CH67">
        <v>0</v>
      </c>
      <c r="CI67">
        <v>10005.186</v>
      </c>
      <c r="CJ67">
        <v>0</v>
      </c>
      <c r="CK67">
        <v>248.24930000000001</v>
      </c>
      <c r="CL67">
        <v>1299.99966666667</v>
      </c>
      <c r="CM67">
        <v>0.89999093333333302</v>
      </c>
      <c r="CN67">
        <v>0.10000901333333299</v>
      </c>
      <c r="CO67">
        <v>0</v>
      </c>
      <c r="CP67">
        <v>976.12473333333298</v>
      </c>
      <c r="CQ67">
        <v>4.99979</v>
      </c>
      <c r="CR67">
        <v>12765.596666666699</v>
      </c>
      <c r="CS67">
        <v>11051.25</v>
      </c>
      <c r="CT67">
        <v>49.5</v>
      </c>
      <c r="CU67">
        <v>51.625</v>
      </c>
      <c r="CV67">
        <v>50.441200000000002</v>
      </c>
      <c r="CW67">
        <v>51.061999999999998</v>
      </c>
      <c r="CX67">
        <v>51.2541333333333</v>
      </c>
      <c r="CY67">
        <v>1165.489</v>
      </c>
      <c r="CZ67">
        <v>129.512666666667</v>
      </c>
      <c r="DA67">
        <v>0</v>
      </c>
      <c r="DB67">
        <v>109.89999985694899</v>
      </c>
      <c r="DC67">
        <v>0</v>
      </c>
      <c r="DD67">
        <v>974.45146153846099</v>
      </c>
      <c r="DE67">
        <v>-209.534017239299</v>
      </c>
      <c r="DF67">
        <v>-2752.8547029850301</v>
      </c>
      <c r="DG67">
        <v>12743.3923076923</v>
      </c>
      <c r="DH67">
        <v>15</v>
      </c>
      <c r="DI67">
        <v>1603922837.0999999</v>
      </c>
      <c r="DJ67" t="s">
        <v>511</v>
      </c>
      <c r="DK67">
        <v>1603922837.0999999</v>
      </c>
      <c r="DL67">
        <v>1603922837.0999999</v>
      </c>
      <c r="DM67">
        <v>5</v>
      </c>
      <c r="DN67">
        <v>3.5999999999999997E-2</v>
      </c>
      <c r="DO67">
        <v>1.7000000000000001E-2</v>
      </c>
      <c r="DP67">
        <v>0.377</v>
      </c>
      <c r="DQ67">
        <v>-0.105</v>
      </c>
      <c r="DR67">
        <v>400</v>
      </c>
      <c r="DS67">
        <v>12</v>
      </c>
      <c r="DT67">
        <v>0.27</v>
      </c>
      <c r="DU67">
        <v>0.26</v>
      </c>
      <c r="DV67">
        <v>14.2566594198343</v>
      </c>
      <c r="DW67">
        <v>1.0763562801361199</v>
      </c>
      <c r="DX67">
        <v>8.6392976690691695E-2</v>
      </c>
      <c r="DY67">
        <v>0</v>
      </c>
      <c r="DZ67">
        <v>-22.50779</v>
      </c>
      <c r="EA67">
        <v>-1.3499612903225899</v>
      </c>
      <c r="EB67">
        <v>0.104585685285639</v>
      </c>
      <c r="EC67">
        <v>0</v>
      </c>
      <c r="ED67">
        <v>13.893233333333299</v>
      </c>
      <c r="EE67">
        <v>0.33755906562851401</v>
      </c>
      <c r="EF67">
        <v>2.4909159404167502E-2</v>
      </c>
      <c r="EG67">
        <v>0</v>
      </c>
      <c r="EH67">
        <v>0</v>
      </c>
      <c r="EI67">
        <v>3</v>
      </c>
      <c r="EJ67" t="s">
        <v>300</v>
      </c>
      <c r="EK67">
        <v>100</v>
      </c>
      <c r="EL67">
        <v>100</v>
      </c>
      <c r="EM67">
        <v>0.373</v>
      </c>
      <c r="EN67">
        <v>0.15260000000000001</v>
      </c>
      <c r="EO67">
        <v>0.22472382046206399</v>
      </c>
      <c r="EP67">
        <v>6.0823150184057602E-4</v>
      </c>
      <c r="EQ67">
        <v>-6.1572112211999805E-7</v>
      </c>
      <c r="ER67">
        <v>1.2304956265122001E-10</v>
      </c>
      <c r="ES67">
        <v>-0.13220868094930899</v>
      </c>
      <c r="ET67">
        <v>-5.6976549660881903E-3</v>
      </c>
      <c r="EU67">
        <v>7.2294696533427402E-4</v>
      </c>
      <c r="EV67">
        <v>-2.5009322186793402E-6</v>
      </c>
      <c r="EW67">
        <v>4</v>
      </c>
      <c r="EX67">
        <v>2168</v>
      </c>
      <c r="EY67">
        <v>1</v>
      </c>
      <c r="EZ67">
        <v>28</v>
      </c>
      <c r="FA67">
        <v>9.8000000000000007</v>
      </c>
      <c r="FB67">
        <v>9.8000000000000007</v>
      </c>
      <c r="FC67">
        <v>2</v>
      </c>
      <c r="FD67">
        <v>514.06299999999999</v>
      </c>
      <c r="FE67">
        <v>132.02099999999999</v>
      </c>
      <c r="FF67">
        <v>35.006</v>
      </c>
      <c r="FG67">
        <v>32.6905</v>
      </c>
      <c r="FH67">
        <v>30.000800000000002</v>
      </c>
      <c r="FI67">
        <v>32.396500000000003</v>
      </c>
      <c r="FJ67">
        <v>32.337000000000003</v>
      </c>
      <c r="FK67">
        <v>19.961099999999998</v>
      </c>
      <c r="FL67">
        <v>0</v>
      </c>
      <c r="FM67">
        <v>100</v>
      </c>
      <c r="FN67">
        <v>-999.9</v>
      </c>
      <c r="FO67">
        <v>400</v>
      </c>
      <c r="FP67">
        <v>17.3264</v>
      </c>
      <c r="FQ67">
        <v>100.92400000000001</v>
      </c>
      <c r="FR67">
        <v>100.887</v>
      </c>
    </row>
    <row r="68" spans="1:174" x14ac:dyDescent="0.25">
      <c r="A68">
        <v>52</v>
      </c>
      <c r="B68">
        <v>1603923506</v>
      </c>
      <c r="C68">
        <v>8439.9000000953693</v>
      </c>
      <c r="D68" t="s">
        <v>529</v>
      </c>
      <c r="E68" t="s">
        <v>530</v>
      </c>
      <c r="F68" t="s">
        <v>526</v>
      </c>
      <c r="G68" t="s">
        <v>314</v>
      </c>
      <c r="H68">
        <v>1603923498</v>
      </c>
      <c r="I68">
        <f t="shared" si="45"/>
        <v>9.2225048066345017E-3</v>
      </c>
      <c r="J68">
        <f t="shared" si="46"/>
        <v>11.470611544418908</v>
      </c>
      <c r="K68">
        <f t="shared" si="47"/>
        <v>382.00793548387099</v>
      </c>
      <c r="L68">
        <f t="shared" si="48"/>
        <v>297.64087186147549</v>
      </c>
      <c r="M68">
        <f t="shared" si="49"/>
        <v>30.273487258252249</v>
      </c>
      <c r="N68">
        <f t="shared" si="50"/>
        <v>38.854584369059801</v>
      </c>
      <c r="O68">
        <f t="shared" si="51"/>
        <v>0.28983895517090907</v>
      </c>
      <c r="P68">
        <f t="shared" si="52"/>
        <v>2.9575293711141453</v>
      </c>
      <c r="Q68">
        <f t="shared" si="53"/>
        <v>0.27493281112118279</v>
      </c>
      <c r="R68">
        <f t="shared" si="54"/>
        <v>0.17310835666947383</v>
      </c>
      <c r="S68">
        <f t="shared" si="55"/>
        <v>214.76195772926391</v>
      </c>
      <c r="T68">
        <f t="shared" si="56"/>
        <v>35.154416184129126</v>
      </c>
      <c r="U68">
        <f t="shared" si="57"/>
        <v>34.778280645161303</v>
      </c>
      <c r="V68">
        <f t="shared" si="58"/>
        <v>5.5793891178286703</v>
      </c>
      <c r="W68">
        <f t="shared" si="59"/>
        <v>37.962894738184858</v>
      </c>
      <c r="X68">
        <f t="shared" si="60"/>
        <v>2.2996711464427038</v>
      </c>
      <c r="Y68">
        <f t="shared" si="61"/>
        <v>6.0576812234752664</v>
      </c>
      <c r="Z68">
        <f t="shared" si="62"/>
        <v>3.2797179713859665</v>
      </c>
      <c r="AA68">
        <f t="shared" si="63"/>
        <v>-406.71246197258154</v>
      </c>
      <c r="AB68">
        <f t="shared" si="64"/>
        <v>237.71440889598458</v>
      </c>
      <c r="AC68">
        <f t="shared" si="65"/>
        <v>18.867130433388954</v>
      </c>
      <c r="AD68">
        <f t="shared" si="66"/>
        <v>64.631035086055903</v>
      </c>
      <c r="AE68">
        <v>0</v>
      </c>
      <c r="AF68">
        <v>0</v>
      </c>
      <c r="AG68">
        <f t="shared" si="67"/>
        <v>1</v>
      </c>
      <c r="AH68">
        <f t="shared" si="68"/>
        <v>0</v>
      </c>
      <c r="AI68">
        <f t="shared" si="69"/>
        <v>52115.139305007222</v>
      </c>
      <c r="AJ68" t="s">
        <v>290</v>
      </c>
      <c r="AK68">
        <v>15552.9</v>
      </c>
      <c r="AL68">
        <v>715.47692307692296</v>
      </c>
      <c r="AM68">
        <v>3262.08</v>
      </c>
      <c r="AN68">
        <f t="shared" si="70"/>
        <v>2546.603076923077</v>
      </c>
      <c r="AO68">
        <f t="shared" si="71"/>
        <v>0.78066849277855754</v>
      </c>
      <c r="AP68">
        <v>-0.57774747981622299</v>
      </c>
      <c r="AQ68" t="s">
        <v>531</v>
      </c>
      <c r="AR68">
        <v>15383.1</v>
      </c>
      <c r="AS68">
        <v>935.59896000000003</v>
      </c>
      <c r="AT68">
        <v>1192.1099999999999</v>
      </c>
      <c r="AU68">
        <f t="shared" si="72"/>
        <v>0.21517396884515683</v>
      </c>
      <c r="AV68">
        <v>0.5</v>
      </c>
      <c r="AW68">
        <f t="shared" si="73"/>
        <v>1095.852465143721</v>
      </c>
      <c r="AX68">
        <f t="shared" si="74"/>
        <v>11.470611544418908</v>
      </c>
      <c r="AY68">
        <f t="shared" si="75"/>
        <v>117.89946209686167</v>
      </c>
      <c r="AZ68">
        <f t="shared" si="76"/>
        <v>0.45566264858108729</v>
      </c>
      <c r="BA68">
        <f t="shared" si="77"/>
        <v>1.099450830058131E-2</v>
      </c>
      <c r="BB68">
        <f t="shared" si="78"/>
        <v>1.7363917759267185</v>
      </c>
      <c r="BC68" t="s">
        <v>532</v>
      </c>
      <c r="BD68">
        <v>648.91</v>
      </c>
      <c r="BE68">
        <f t="shared" si="79"/>
        <v>543.19999999999993</v>
      </c>
      <c r="BF68">
        <f t="shared" si="80"/>
        <v>0.47222209131075094</v>
      </c>
      <c r="BG68">
        <f t="shared" si="81"/>
        <v>0.79212986525943596</v>
      </c>
      <c r="BH68">
        <f t="shared" si="82"/>
        <v>0.53817297292063049</v>
      </c>
      <c r="BI68">
        <f t="shared" si="83"/>
        <v>0.81283574136768622</v>
      </c>
      <c r="BJ68">
        <f t="shared" si="84"/>
        <v>0.32752242186380731</v>
      </c>
      <c r="BK68">
        <f t="shared" si="85"/>
        <v>0.67247757813619269</v>
      </c>
      <c r="BL68">
        <f t="shared" si="86"/>
        <v>1299.96129032258</v>
      </c>
      <c r="BM68">
        <f t="shared" si="87"/>
        <v>1095.852465143721</v>
      </c>
      <c r="BN68">
        <f t="shared" si="88"/>
        <v>0.84298853612155622</v>
      </c>
      <c r="BO68">
        <f t="shared" si="89"/>
        <v>0.19597707224311248</v>
      </c>
      <c r="BP68">
        <v>6</v>
      </c>
      <c r="BQ68">
        <v>0.5</v>
      </c>
      <c r="BR68" t="s">
        <v>293</v>
      </c>
      <c r="BS68">
        <v>2</v>
      </c>
      <c r="BT68">
        <v>1603923498</v>
      </c>
      <c r="BU68">
        <v>382.00793548387099</v>
      </c>
      <c r="BV68">
        <v>399.99993548387101</v>
      </c>
      <c r="BW68">
        <v>22.609754838709701</v>
      </c>
      <c r="BX68">
        <v>11.7932225806452</v>
      </c>
      <c r="BY68">
        <v>381.63390322580602</v>
      </c>
      <c r="BZ68">
        <v>22.531912903225798</v>
      </c>
      <c r="CA68">
        <v>500.01161290322602</v>
      </c>
      <c r="CB68">
        <v>101.611483870968</v>
      </c>
      <c r="CC68">
        <v>9.9974870967741894E-2</v>
      </c>
      <c r="CD68">
        <v>36.269154838709703</v>
      </c>
      <c r="CE68">
        <v>34.778280645161303</v>
      </c>
      <c r="CF68">
        <v>999.9</v>
      </c>
      <c r="CG68">
        <v>0</v>
      </c>
      <c r="CH68">
        <v>0</v>
      </c>
      <c r="CI68">
        <v>9999.2377419354798</v>
      </c>
      <c r="CJ68">
        <v>0</v>
      </c>
      <c r="CK68">
        <v>174.29087096774199</v>
      </c>
      <c r="CL68">
        <v>1299.96129032258</v>
      </c>
      <c r="CM68">
        <v>0.89999738709677402</v>
      </c>
      <c r="CN68">
        <v>0.10000266129032299</v>
      </c>
      <c r="CO68">
        <v>0</v>
      </c>
      <c r="CP68">
        <v>937.98009677419304</v>
      </c>
      <c r="CQ68">
        <v>4.99979</v>
      </c>
      <c r="CR68">
        <v>12245.9806451613</v>
      </c>
      <c r="CS68">
        <v>11050.9483870968</v>
      </c>
      <c r="CT68">
        <v>49.561999999999998</v>
      </c>
      <c r="CU68">
        <v>51.695129032258002</v>
      </c>
      <c r="CV68">
        <v>50.548000000000002</v>
      </c>
      <c r="CW68">
        <v>51.061999999999998</v>
      </c>
      <c r="CX68">
        <v>51.311999999999998</v>
      </c>
      <c r="CY68">
        <v>1165.4619354838701</v>
      </c>
      <c r="CZ68">
        <v>129.49935483870999</v>
      </c>
      <c r="DA68">
        <v>0</v>
      </c>
      <c r="DB68">
        <v>81.900000095367403</v>
      </c>
      <c r="DC68">
        <v>0</v>
      </c>
      <c r="DD68">
        <v>935.59896000000003</v>
      </c>
      <c r="DE68">
        <v>-208.374768885055</v>
      </c>
      <c r="DF68">
        <v>-2712.6615342847099</v>
      </c>
      <c r="DG68">
        <v>12214.548000000001</v>
      </c>
      <c r="DH68">
        <v>15</v>
      </c>
      <c r="DI68">
        <v>1603922837.0999999</v>
      </c>
      <c r="DJ68" t="s">
        <v>511</v>
      </c>
      <c r="DK68">
        <v>1603922837.0999999</v>
      </c>
      <c r="DL68">
        <v>1603922837.0999999</v>
      </c>
      <c r="DM68">
        <v>5</v>
      </c>
      <c r="DN68">
        <v>3.5999999999999997E-2</v>
      </c>
      <c r="DO68">
        <v>1.7000000000000001E-2</v>
      </c>
      <c r="DP68">
        <v>0.377</v>
      </c>
      <c r="DQ68">
        <v>-0.105</v>
      </c>
      <c r="DR68">
        <v>400</v>
      </c>
      <c r="DS68">
        <v>12</v>
      </c>
      <c r="DT68">
        <v>0.27</v>
      </c>
      <c r="DU68">
        <v>0.26</v>
      </c>
      <c r="DV68">
        <v>11.4696147912416</v>
      </c>
      <c r="DW68">
        <v>0.310606926509231</v>
      </c>
      <c r="DX68">
        <v>3.8244679509725002E-2</v>
      </c>
      <c r="DY68">
        <v>1</v>
      </c>
      <c r="DZ68">
        <v>-17.9920774193548</v>
      </c>
      <c r="EA68">
        <v>-0.40600161290318798</v>
      </c>
      <c r="EB68">
        <v>4.6950404235282302E-2</v>
      </c>
      <c r="EC68">
        <v>0</v>
      </c>
      <c r="ED68">
        <v>10.8165193548387</v>
      </c>
      <c r="EE68">
        <v>0.11645806451609</v>
      </c>
      <c r="EF68">
        <v>9.4273938298172592E-3</v>
      </c>
      <c r="EG68">
        <v>1</v>
      </c>
      <c r="EH68">
        <v>2</v>
      </c>
      <c r="EI68">
        <v>3</v>
      </c>
      <c r="EJ68" t="s">
        <v>317</v>
      </c>
      <c r="EK68">
        <v>100</v>
      </c>
      <c r="EL68">
        <v>100</v>
      </c>
      <c r="EM68">
        <v>0.374</v>
      </c>
      <c r="EN68">
        <v>7.8E-2</v>
      </c>
      <c r="EO68">
        <v>0.22472382046206399</v>
      </c>
      <c r="EP68">
        <v>6.0823150184057602E-4</v>
      </c>
      <c r="EQ68">
        <v>-6.1572112211999805E-7</v>
      </c>
      <c r="ER68">
        <v>1.2304956265122001E-10</v>
      </c>
      <c r="ES68">
        <v>-0.13220868094930899</v>
      </c>
      <c r="ET68">
        <v>-5.6976549660881903E-3</v>
      </c>
      <c r="EU68">
        <v>7.2294696533427402E-4</v>
      </c>
      <c r="EV68">
        <v>-2.5009322186793402E-6</v>
      </c>
      <c r="EW68">
        <v>4</v>
      </c>
      <c r="EX68">
        <v>2168</v>
      </c>
      <c r="EY68">
        <v>1</v>
      </c>
      <c r="EZ68">
        <v>28</v>
      </c>
      <c r="FA68">
        <v>11.1</v>
      </c>
      <c r="FB68">
        <v>11.1</v>
      </c>
      <c r="FC68">
        <v>2</v>
      </c>
      <c r="FD68">
        <v>512.64599999999996</v>
      </c>
      <c r="FE68">
        <v>125.998</v>
      </c>
      <c r="FF68">
        <v>35.037199999999999</v>
      </c>
      <c r="FG68">
        <v>32.791699999999999</v>
      </c>
      <c r="FH68">
        <v>30.000599999999999</v>
      </c>
      <c r="FI68">
        <v>32.494100000000003</v>
      </c>
      <c r="FJ68">
        <v>32.440199999999997</v>
      </c>
      <c r="FK68">
        <v>19.961099999999998</v>
      </c>
      <c r="FL68">
        <v>0</v>
      </c>
      <c r="FM68">
        <v>100</v>
      </c>
      <c r="FN68">
        <v>-999.9</v>
      </c>
      <c r="FO68">
        <v>400</v>
      </c>
      <c r="FP68">
        <v>24.967300000000002</v>
      </c>
      <c r="FQ68">
        <v>100.904</v>
      </c>
      <c r="FR68">
        <v>100.858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2020-10-28T15:23:07Z</dcterms:created>
  <dcterms:modified xsi:type="dcterms:W3CDTF">2021-05-13T19:26:28Z</dcterms:modified>
</cp:coreProperties>
</file>