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blofortich/Downloads/"/>
    </mc:Choice>
  </mc:AlternateContent>
  <xr:revisionPtr revIDLastSave="0" documentId="13_ncr:1_{1374C2C7-F847-2440-8113-31657E5EFCA0}" xr6:coauthVersionLast="47" xr6:coauthVersionMax="47" xr10:uidLastSave="{00000000-0000-0000-0000-000000000000}"/>
  <bookViews>
    <workbookView xWindow="12720" yWindow="500" windowWidth="16640" windowHeight="16600" firstSheet="2" activeTab="4" xr2:uid="{00000000-000D-0000-FFFF-FFFF00000000}"/>
  </bookViews>
  <sheets>
    <sheet name="Crowdfunding" sheetId="1" r:id="rId1"/>
    <sheet name="Pivot Category" sheetId="3" r:id="rId2"/>
    <sheet name="Pivot per Sub-Category" sheetId="5" r:id="rId3"/>
    <sheet name="Pivot Country Category" sheetId="6" r:id="rId4"/>
    <sheet name="Chart Line" sheetId="8" r:id="rId5"/>
    <sheet name="Goal Analysis" sheetId="9" r:id="rId6"/>
    <sheet name="Statistical Analysis" sheetId="10" r:id="rId7"/>
  </sheets>
  <definedNames>
    <definedName name="_xlnm._FilterDatabase" localSheetId="6" hidden="1">'Statistical Analysis'!$H$1:$I$1001</definedName>
    <definedName name="p">Crowdfunding!$Q$1048543</definedName>
  </definedNames>
  <calcPr calcId="191029" concurrentCalc="0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6" i="1"/>
  <c r="P5" i="1"/>
  <c r="P4" i="1"/>
  <c r="P2" i="1"/>
  <c r="H2" i="10"/>
  <c r="I2" i="10"/>
  <c r="J2" i="10"/>
  <c r="K2" i="10"/>
  <c r="H10" i="10"/>
  <c r="I10" i="10"/>
  <c r="J10" i="10"/>
  <c r="K10" i="10"/>
  <c r="L2" i="10"/>
  <c r="M10" i="10"/>
  <c r="L10" i="10"/>
  <c r="M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4" i="9"/>
  <c r="F5" i="9"/>
  <c r="F6" i="9"/>
  <c r="F7" i="9"/>
  <c r="F8" i="9"/>
  <c r="F9" i="9"/>
  <c r="F10" i="9"/>
  <c r="F11" i="9"/>
  <c r="F12" i="9"/>
  <c r="F13" i="9"/>
  <c r="F3" i="9"/>
  <c r="F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<sst xmlns="http://schemas.openxmlformats.org/spreadsheetml/2006/main" count="10102" uniqueCount="2119">
  <si>
    <t>name</t>
  </si>
  <si>
    <t>blurb</t>
  </si>
  <si>
    <t>goal</t>
  </si>
  <si>
    <t>pledged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</si>
  <si>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</si>
  <si>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</si>
  <si>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</si>
  <si>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</si>
  <si>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</si>
  <si>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</si>
  <si>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</si>
  <si>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</si>
  <si>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</si>
  <si>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</si>
  <si>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</si>
  <si>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</si>
  <si>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</si>
  <si>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</si>
  <si>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</si>
  <si>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</si>
  <si>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</si>
  <si>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</si>
  <si>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</si>
  <si>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</si>
  <si>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</si>
  <si>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</si>
  <si>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</si>
  <si>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</si>
  <si>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</si>
  <si>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</si>
  <si>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</si>
  <si>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</si>
  <si>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</si>
  <si>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</si>
  <si>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</si>
  <si>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</si>
  <si>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</si>
  <si>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</si>
  <si>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</si>
  <si>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</si>
  <si>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</si>
  <si>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</si>
  <si>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</si>
  <si>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</si>
  <si>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</si>
  <si>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</si>
  <si>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</si>
  <si>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</si>
  <si>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</si>
  <si>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</si>
  <si>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</si>
  <si>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</si>
  <si>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</si>
  <si>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</si>
  <si>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</si>
  <si>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</si>
  <si>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</si>
  <si>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</si>
  <si>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</si>
  <si>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</si>
  <si>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</si>
  <si>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</si>
  <si>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</si>
  <si>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</si>
  <si>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</si>
  <si>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</si>
  <si>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</si>
  <si>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</si>
  <si>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</si>
  <si>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</si>
  <si>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</si>
  <si>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</si>
  <si>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</si>
  <si>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</si>
  <si>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</si>
  <si>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</si>
  <si>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</si>
  <si>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</si>
  <si>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</si>
  <si>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</si>
  <si>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</si>
  <si>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</si>
  <si>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</si>
  <si>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</si>
  <si>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</si>
  <si>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</si>
  <si>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</si>
  <si>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</si>
  <si>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</si>
  <si>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</si>
  <si>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</si>
  <si>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</si>
  <si>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</si>
  <si>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</si>
  <si>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</si>
  <si>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</si>
  <si>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</si>
  <si>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</si>
  <si>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</si>
  <si>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</si>
  <si>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</si>
  <si>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</si>
  <si>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</si>
  <si>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</si>
  <si>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</si>
  <si>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</si>
  <si>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</si>
  <si>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</si>
  <si>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</si>
  <si>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</si>
  <si>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</si>
  <si>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</si>
  <si>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</si>
  <si>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</si>
  <si>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</si>
  <si>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</si>
  <si>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</si>
  <si>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</si>
  <si>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</si>
  <si>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</si>
  <si>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</si>
  <si>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</si>
  <si>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</si>
  <si>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</si>
  <si>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</si>
  <si>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</si>
  <si>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</si>
  <si>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</si>
  <si>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</si>
  <si>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</si>
  <si>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</si>
  <si>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</si>
  <si>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</si>
  <si>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</si>
  <si>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</si>
  <si>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</si>
  <si>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</si>
  <si>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</si>
  <si>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</si>
  <si>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</si>
  <si>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</si>
  <si>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</si>
  <si>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</si>
  <si>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</si>
  <si>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</si>
  <si>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</si>
  <si>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</si>
  <si>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</si>
  <si>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</si>
  <si>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</si>
  <si>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</si>
  <si>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</si>
  <si>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</si>
  <si>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</si>
  <si>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</si>
  <si>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</si>
  <si>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</si>
  <si>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</si>
  <si>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</si>
  <si>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</si>
  <si>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</si>
  <si>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</si>
  <si>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</si>
  <si>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</si>
  <si>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</si>
  <si>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</si>
  <si>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</si>
  <si>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</si>
  <si>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</si>
  <si>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</si>
  <si>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</si>
  <si>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</si>
  <si>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</si>
  <si>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</si>
  <si>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</si>
  <si>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</si>
  <si>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</si>
  <si>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</si>
  <si>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</si>
  <si>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</si>
  <si>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</si>
  <si>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</si>
  <si>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</si>
  <si>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</si>
  <si>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</si>
  <si>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</si>
  <si>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</si>
  <si>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</si>
  <si>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</si>
  <si>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</si>
  <si>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</si>
  <si>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</si>
  <si>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</si>
  <si>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</si>
  <si>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</si>
  <si>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</si>
  <si>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</si>
  <si>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</si>
  <si>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</si>
  <si>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</si>
  <si>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</si>
  <si>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</si>
  <si>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</si>
  <si>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</si>
  <si>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</si>
  <si>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</si>
  <si>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</si>
  <si>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</si>
  <si>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</si>
  <si>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</si>
  <si>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</si>
  <si>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</si>
  <si>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</si>
  <si>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</si>
  <si>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</si>
  <si>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</si>
  <si>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</si>
  <si>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</si>
  <si>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</si>
  <si>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</si>
  <si>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</si>
  <si>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</si>
  <si>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</si>
  <si>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</si>
  <si>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</si>
  <si>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</si>
  <si>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</si>
  <si>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</si>
  <si>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</si>
  <si>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</si>
  <si>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</si>
  <si>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</si>
  <si>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</si>
  <si>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</si>
  <si>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</si>
  <si>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</si>
  <si>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</si>
  <si>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</si>
  <si>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</si>
  <si>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</si>
  <si>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</si>
  <si>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</si>
  <si>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</si>
  <si>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</si>
  <si>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</si>
  <si>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</si>
  <si>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</si>
  <si>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</si>
  <si>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</si>
  <si>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</si>
  <si>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</si>
  <si>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</si>
  <si>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</si>
  <si>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</si>
  <si>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</si>
  <si>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</si>
  <si>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</si>
  <si>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</si>
  <si>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</si>
  <si>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</si>
  <si>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</si>
  <si>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</si>
  <si>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</si>
  <si>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</si>
  <si>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</si>
  <si>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</si>
  <si>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</si>
  <si>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</si>
  <si>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</si>
  <si>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</si>
  <si>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</si>
  <si>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</si>
  <si>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</si>
  <si>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</si>
  <si>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</si>
  <si>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</si>
  <si>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</si>
  <si>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</si>
  <si>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</si>
  <si>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</si>
  <si>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</si>
  <si>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</si>
  <si>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</si>
  <si>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</si>
  <si>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</si>
  <si>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</si>
  <si>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</si>
  <si>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</si>
  <si>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</si>
  <si>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</si>
  <si>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</si>
  <si>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</si>
  <si>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</si>
  <si>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</si>
  <si>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</si>
  <si>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</si>
  <si>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</si>
  <si>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</si>
  <si>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</si>
  <si>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</si>
  <si>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</si>
  <si>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</si>
  <si>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</si>
  <si>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</si>
  <si>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</si>
  <si>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</si>
  <si>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</si>
  <si>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</si>
  <si>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</si>
  <si>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</si>
  <si>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</si>
  <si>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</si>
  <si>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</si>
  <si>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</si>
  <si>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</si>
  <si>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</si>
  <si>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</si>
  <si>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</si>
  <si>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</si>
  <si>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</si>
  <si>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</si>
  <si>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</si>
  <si>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</si>
  <si>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</si>
  <si>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</si>
  <si>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</si>
  <si>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</si>
  <si>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</si>
  <si>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</si>
  <si>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</si>
  <si>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</si>
  <si>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</si>
  <si>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</si>
  <si>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</si>
  <si>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</si>
  <si>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</si>
  <si>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</si>
  <si>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</si>
  <si>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</si>
  <si>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</si>
  <si>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</si>
  <si>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</si>
  <si>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</si>
  <si>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</si>
  <si>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</si>
  <si>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</si>
  <si>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</si>
  <si>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</si>
  <si>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</si>
  <si>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</si>
  <si>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</si>
  <si>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</si>
  <si>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</si>
  <si>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</si>
  <si>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</si>
  <si>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</si>
  <si>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</si>
  <si>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</si>
  <si>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</si>
  <si>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</si>
  <si>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</si>
  <si>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</si>
  <si>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</si>
  <si>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</si>
  <si>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</si>
  <si>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</si>
  <si>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</si>
  <si>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</si>
  <si>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</si>
  <si>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</si>
  <si>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</si>
  <si>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</si>
  <si>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</si>
  <si>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</si>
  <si>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</si>
  <si>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</si>
  <si>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</si>
  <si>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</si>
  <si>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</si>
  <si>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</si>
  <si>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</si>
  <si>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</si>
  <si>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</si>
  <si>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</si>
  <si>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</si>
  <si>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</si>
  <si>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</si>
  <si>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</si>
  <si>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</si>
  <si>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</si>
  <si>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</si>
  <si>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</si>
  <si>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</si>
  <si>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</si>
  <si>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</si>
  <si>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</si>
  <si>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</si>
  <si>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</si>
  <si>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</si>
  <si>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</si>
  <si>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</si>
  <si>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</si>
  <si>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</si>
  <si>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</si>
  <si>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</si>
  <si>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</si>
  <si>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</si>
  <si>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</si>
  <si>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</si>
  <si>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</si>
  <si>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</si>
  <si>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</si>
  <si>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</si>
  <si>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</si>
  <si>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</si>
  <si>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</si>
  <si>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</si>
  <si>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</si>
  <si>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</si>
  <si>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</si>
  <si>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</si>
  <si>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</si>
  <si>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</si>
  <si>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</si>
  <si>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</si>
  <si>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</si>
  <si>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</si>
  <si>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</si>
  <si>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</si>
  <si>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</si>
  <si>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</si>
  <si>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</si>
  <si>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</si>
  <si>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</si>
  <si>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</si>
  <si>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</si>
  <si>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</si>
  <si>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</si>
  <si>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</si>
  <si>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</si>
  <si>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</si>
  <si>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</si>
  <si>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</si>
  <si>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</si>
  <si>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</si>
  <si>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</si>
  <si>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</si>
  <si>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</si>
  <si>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</si>
  <si>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</si>
  <si>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</si>
  <si>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</si>
  <si>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</si>
  <si>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</si>
  <si>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</si>
  <si>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</si>
  <si>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</si>
  <si>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</si>
  <si>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</si>
  <si>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</si>
  <si>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</si>
  <si>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</si>
  <si>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</si>
  <si>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</si>
  <si>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</si>
  <si>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</si>
  <si>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</si>
  <si>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</si>
  <si>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</si>
  <si>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</si>
  <si>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</si>
  <si>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</si>
  <si>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</si>
  <si>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</si>
  <si>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</si>
  <si>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</si>
  <si>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</si>
  <si>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</si>
  <si>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</si>
  <si>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</si>
  <si>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</si>
  <si>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</si>
  <si>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</si>
  <si>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</si>
  <si>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</si>
  <si>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</si>
  <si>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</si>
  <si>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</si>
  <si>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</si>
  <si>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</si>
  <si>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</si>
  <si>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</si>
  <si>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</si>
  <si>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</si>
  <si>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</si>
  <si>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</si>
  <si>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</si>
  <si>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</si>
  <si>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</si>
  <si>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</si>
  <si>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</si>
  <si>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</si>
  <si>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</si>
  <si>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</si>
  <si>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</si>
  <si>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</si>
  <si>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</si>
  <si>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</si>
  <si>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</si>
  <si>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</si>
  <si>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</si>
  <si>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</si>
  <si>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</si>
  <si>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</si>
  <si>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</si>
  <si>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</si>
  <si>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</si>
  <si>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</si>
  <si>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</si>
  <si>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</si>
  <si>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</si>
  <si>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</si>
  <si>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</si>
  <si>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</si>
  <si>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</si>
  <si>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</si>
  <si>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</si>
  <si>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</si>
  <si>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</si>
  <si>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</si>
  <si>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</si>
  <si>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</si>
  <si>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</si>
  <si>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</si>
  <si>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</si>
  <si>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</si>
  <si>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</si>
  <si>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</si>
  <si>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</si>
  <si>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</si>
  <si>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</si>
  <si>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</si>
  <si>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</si>
  <si>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</si>
  <si>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</si>
  <si>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</si>
  <si>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</si>
  <si>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</si>
  <si>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</si>
  <si>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</si>
  <si>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</si>
  <si>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</si>
  <si>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</si>
  <si>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</si>
  <si>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</si>
  <si>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</si>
  <si>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</si>
  <si>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</si>
  <si>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</si>
  <si>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</si>
  <si>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</si>
  <si>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</si>
  <si>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</si>
  <si>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</si>
  <si>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</si>
  <si>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</si>
  <si>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</si>
  <si>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</si>
  <si>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</si>
  <si>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</si>
  <si>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</si>
  <si>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</si>
  <si>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</si>
  <si>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</si>
  <si>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</si>
  <si>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</si>
  <si>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</si>
  <si>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</si>
  <si>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</si>
  <si>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</si>
  <si>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</si>
  <si>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</si>
  <si>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</si>
  <si>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</si>
  <si>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</si>
  <si>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</si>
  <si>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</si>
  <si>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</si>
  <si>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</si>
  <si>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</si>
  <si>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</si>
  <si>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</si>
  <si>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</si>
  <si>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</si>
  <si>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</si>
  <si>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</si>
  <si>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</si>
  <si>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</si>
  <si>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</si>
  <si>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</si>
  <si>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</si>
  <si>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</si>
  <si>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</si>
  <si>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</si>
  <si>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</si>
  <si>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</si>
  <si>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</si>
  <si>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</si>
  <si>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</si>
  <si>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</si>
  <si>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</si>
  <si>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</si>
  <si>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</si>
  <si>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</si>
  <si>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</si>
  <si>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</si>
  <si>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</si>
  <si>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</si>
  <si>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</si>
  <si>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</si>
  <si>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</si>
  <si>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</si>
  <si>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</si>
  <si>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</si>
  <si>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</si>
  <si>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</si>
  <si>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</si>
  <si>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</si>
  <si>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</si>
  <si>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</si>
  <si>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</si>
  <si>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</si>
  <si>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</si>
  <si>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</si>
  <si>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</si>
  <si>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</si>
  <si>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</si>
  <si>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</si>
  <si>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</si>
  <si>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</si>
  <si>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</si>
  <si>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</si>
  <si>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</si>
  <si>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</si>
  <si>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</si>
  <si>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</si>
  <si>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</si>
  <si>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</si>
  <si>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</si>
  <si>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</si>
  <si>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</si>
  <si>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</si>
  <si>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</si>
  <si>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</si>
  <si>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</si>
  <si>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</si>
  <si>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</si>
  <si>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</si>
  <si>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</si>
  <si>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</si>
  <si>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</si>
  <si>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</si>
  <si>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</si>
  <si>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</si>
  <si>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</si>
  <si>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</si>
  <si>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</si>
  <si>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</si>
  <si>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</si>
  <si>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</si>
  <si>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</si>
  <si>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</si>
  <si>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</si>
  <si>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</si>
  <si>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</si>
  <si>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</si>
  <si>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</si>
  <si>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</si>
  <si>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</si>
  <si>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</si>
  <si>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</si>
  <si>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</si>
  <si>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</si>
  <si>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</si>
  <si>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</si>
  <si>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</si>
  <si>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</si>
  <si>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</si>
  <si>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</si>
  <si>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</si>
  <si>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</si>
  <si>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</si>
  <si>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</si>
  <si>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</si>
  <si>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</si>
  <si>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</si>
  <si>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</si>
  <si>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</si>
  <si>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</si>
  <si>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</si>
  <si>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</si>
  <si>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</si>
  <si>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</si>
  <si>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</si>
  <si>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</si>
  <si>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</si>
  <si>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</si>
  <si>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</si>
  <si>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</si>
  <si>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</si>
  <si>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</si>
  <si>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</si>
  <si>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</si>
  <si>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</si>
  <si>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</si>
  <si>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</si>
  <si>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</si>
  <si>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</si>
  <si>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</si>
  <si>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</si>
  <si>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</si>
  <si>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</si>
  <si>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</si>
  <si>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</si>
  <si>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</si>
  <si>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</si>
  <si>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</si>
  <si>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</si>
  <si>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</si>
  <si>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</si>
  <si>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</si>
  <si>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</si>
  <si>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</si>
  <si>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</si>
  <si>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</si>
  <si>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</si>
  <si>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</si>
  <si>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</si>
  <si>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</si>
  <si>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</si>
  <si>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</si>
  <si>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</si>
  <si>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</si>
  <si>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</si>
  <si>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</si>
  <si>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</si>
  <si>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</si>
  <si>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</si>
  <si>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</si>
  <si>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</si>
  <si>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</si>
  <si>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</si>
  <si>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</si>
  <si>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</si>
  <si>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</si>
  <si>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</si>
  <si>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</si>
  <si>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</si>
  <si>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</si>
  <si>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</si>
  <si>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</si>
  <si>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</si>
  <si>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</si>
  <si>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</si>
  <si>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</si>
  <si>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</si>
  <si>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</si>
  <si>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</si>
  <si>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</si>
  <si>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</si>
  <si>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</si>
  <si>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</si>
  <si>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</si>
  <si>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</si>
  <si>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</si>
  <si>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</si>
  <si>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</si>
  <si>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</si>
  <si>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</si>
  <si>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</si>
  <si>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</si>
  <si>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</si>
  <si>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</si>
  <si>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</si>
  <si>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</si>
  <si>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</si>
  <si>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</si>
  <si>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</si>
  <si>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</si>
  <si>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</si>
  <si>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</si>
  <si>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</si>
  <si>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</si>
  <si>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</si>
  <si>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</si>
  <si>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</si>
  <si>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</si>
  <si>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</si>
  <si>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</si>
  <si>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</si>
  <si>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</si>
  <si>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</si>
  <si>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</si>
  <si>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</si>
  <si>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</si>
  <si>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</si>
  <si>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</si>
  <si>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</si>
  <si>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</si>
  <si>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</si>
  <si>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</si>
  <si>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</si>
  <si>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</si>
  <si>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</si>
  <si>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</si>
  <si>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</si>
  <si>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</si>
  <si>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</si>
  <si>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</si>
  <si>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</si>
  <si>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</si>
  <si>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</si>
  <si>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</si>
  <si>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</si>
  <si>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</si>
  <si>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</si>
  <si>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</si>
  <si>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</si>
  <si>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</si>
  <si>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</si>
  <si>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</si>
  <si>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</si>
  <si>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</si>
  <si>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</si>
  <si>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</si>
  <si>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</si>
  <si>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</si>
  <si>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</si>
  <si>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</si>
  <si>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</si>
  <si>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</si>
  <si>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</si>
  <si>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</si>
  <si>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</si>
  <si>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</si>
  <si>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</si>
  <si>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</si>
  <si>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</si>
  <si>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</si>
  <si>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</si>
  <si>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</si>
  <si>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</si>
  <si>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</si>
  <si>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</si>
  <si>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</si>
  <si>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</si>
  <si>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</si>
  <si>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</si>
  <si>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</si>
  <si>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</si>
  <si>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</si>
  <si>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</si>
  <si>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</si>
  <si>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</si>
  <si>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</si>
  <si>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</si>
  <si>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</si>
  <si>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</si>
  <si>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</si>
  <si>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</si>
  <si>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</si>
  <si>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</si>
  <si>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</si>
  <si>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</si>
  <si>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</si>
  <si>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</si>
  <si>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</si>
  <si>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</si>
  <si>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</si>
  <si>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</si>
  <si>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</si>
  <si>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</si>
  <si>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</si>
  <si>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</si>
  <si>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</si>
  <si>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</si>
  <si>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</si>
  <si>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</si>
  <si>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</si>
  <si>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</si>
  <si>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</si>
  <si>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</si>
  <si>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</si>
  <si>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</si>
  <si>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</si>
  <si>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</si>
  <si>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</si>
  <si>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</si>
  <si>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</si>
  <si>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</si>
  <si>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</si>
  <si>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</si>
  <si>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</si>
  <si>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</si>
  <si>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</si>
  <si>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</si>
  <si>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</si>
  <si>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</si>
  <si>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</si>
  <si>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</si>
  <si>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</si>
  <si>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</si>
  <si>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</si>
  <si>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</si>
  <si>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</si>
  <si>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</si>
  <si>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</si>
  <si>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</si>
  <si>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</si>
  <si>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</si>
  <si>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</si>
  <si>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</si>
  <si>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</si>
  <si>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</si>
  <si>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</si>
  <si>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</si>
  <si>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</si>
  <si>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</si>
  <si>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</si>
  <si>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</si>
  <si>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</si>
  <si>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</si>
  <si>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</si>
  <si>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</si>
  <si>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</si>
  <si>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</si>
  <si>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</si>
  <si>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</si>
  <si>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</si>
  <si>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</si>
  <si>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</si>
  <si>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</si>
  <si>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</si>
  <si>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</si>
  <si>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</si>
  <si>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</si>
  <si>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</si>
  <si>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</si>
  <si>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</si>
  <si>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</si>
  <si>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</si>
  <si>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</si>
  <si>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</si>
  <si>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</si>
  <si>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</si>
  <si>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</si>
  <si>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</si>
  <si>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</si>
  <si>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</si>
  <si>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</si>
  <si>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</si>
  <si>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</si>
  <si>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</si>
  <si>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</si>
  <si>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</si>
  <si>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</si>
  <si>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</si>
  <si>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</si>
  <si>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</si>
  <si>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</si>
  <si>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</si>
  <si>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</si>
  <si>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</si>
  <si>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</si>
  <si>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</si>
  <si>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</si>
  <si>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</si>
  <si>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</si>
  <si>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</si>
  <si>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</si>
  <si>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</si>
  <si>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</si>
  <si>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</si>
  <si>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</si>
  <si>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</si>
  <si>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</si>
  <si>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</si>
  <si>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</si>
  <si>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</si>
  <si>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</si>
  <si>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</si>
  <si>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</si>
  <si>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</si>
  <si>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</si>
  <si>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</si>
  <si>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</si>
  <si>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</si>
  <si>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</si>
  <si>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</si>
  <si>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</si>
  <si>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</si>
  <si>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</si>
  <si>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</si>
  <si>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</si>
  <si>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</si>
  <si>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</si>
  <si>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</si>
  <si>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</si>
  <si>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</si>
  <si>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</si>
  <si>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</si>
  <si>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</si>
  <si>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</si>
  <si>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</si>
  <si>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</si>
  <si>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</si>
  <si>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</si>
  <si>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</si>
  <si>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</si>
  <si>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</si>
  <si>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</si>
  <si>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</si>
  <si>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</si>
  <si>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</si>
  <si>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</si>
  <si>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</si>
  <si>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</si>
  <si>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</si>
  <si>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</si>
  <si>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</si>
  <si>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</si>
  <si>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</si>
  <si>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</si>
  <si>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</si>
  <si>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</si>
  <si>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</si>
  <si>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</si>
  <si>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</si>
  <si>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</si>
  <si>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</si>
  <si>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</si>
  <si>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</si>
  <si>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</si>
  <si>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</si>
  <si>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</si>
  <si>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</si>
  <si>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</si>
  <si>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</si>
  <si>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</si>
  <si>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</si>
  <si>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</si>
  <si>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</si>
  <si>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</si>
  <si>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</si>
  <si>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</si>
  <si>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</si>
  <si>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</si>
  <si>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</si>
  <si>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</si>
  <si>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</si>
  <si>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</si>
  <si>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</si>
  <si>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</si>
  <si>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</si>
  <si>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</si>
  <si>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</si>
  <si>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</si>
  <si>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</si>
  <si>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</si>
  <si>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</si>
  <si>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</si>
  <si>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</si>
  <si>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</si>
  <si>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</si>
  <si>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</si>
  <si>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</si>
  <si>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</si>
  <si>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</si>
  <si>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</si>
  <si>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</si>
  <si>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</si>
  <si>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</si>
  <si>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</si>
  <si>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</si>
  <si>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</si>
  <si>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</si>
  <si>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</si>
  <si>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</si>
  <si>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</si>
  <si>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</si>
  <si>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</si>
  <si>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</si>
  <si>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</si>
  <si>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</si>
  <si>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</si>
  <si>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</si>
  <si>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</si>
  <si>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</si>
  <si>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</si>
  <si>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</si>
  <si>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</si>
  <si>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</si>
  <si>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</si>
  <si>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</si>
  <si>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</si>
  <si>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</si>
  <si>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</si>
  <si>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</si>
  <si>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</si>
  <si>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</si>
  <si>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</si>
  <si>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</si>
  <si>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</si>
  <si>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</si>
  <si>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</si>
  <si>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</si>
  <si>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</si>
  <si>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</si>
  <si>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</si>
  <si>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</si>
  <si>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</si>
  <si>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</si>
  <si>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</si>
  <si>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</si>
  <si>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</si>
  <si>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</si>
  <si>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</si>
  <si>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</si>
  <si>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</si>
  <si>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</si>
  <si>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</si>
  <si>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</si>
  <si>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</si>
  <si>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</si>
  <si>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</si>
  <si>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</si>
  <si>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</si>
  <si>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</si>
  <si>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</si>
  <si>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</si>
  <si>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</si>
  <si>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</si>
  <si>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</si>
  <si>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</si>
  <si>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</si>
  <si>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</si>
  <si>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</si>
  <si>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</si>
  <si>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</si>
  <si>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</si>
  <si>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</si>
  <si>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</si>
  <si>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</si>
  <si>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</si>
  <si>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</si>
  <si>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</si>
  <si>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</si>
  <si>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</si>
  <si>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</si>
  <si>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</si>
  <si>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</si>
  <si>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</si>
  <si>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</si>
  <si>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</si>
  <si>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</si>
  <si>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</si>
  <si>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</si>
  <si>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</si>
  <si>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</si>
  <si>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</si>
  <si>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</si>
  <si>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</si>
  <si>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</si>
  <si>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</si>
  <si>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</si>
  <si>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</si>
  <si>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</si>
  <si>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</si>
  <si>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</si>
  <si>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</si>
  <si>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</si>
  <si>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</si>
  <si>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</si>
  <si>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</si>
  <si>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</si>
  <si>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</si>
  <si>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</si>
  <si>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</si>
  <si>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</si>
  <si>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</si>
  <si>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</si>
  <si>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</si>
  <si>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</si>
  <si>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</si>
  <si>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</si>
  <si>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</si>
  <si>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</si>
  <si>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</si>
  <si>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</si>
  <si>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</si>
  <si>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</si>
  <si>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</si>
  <si>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</si>
  <si>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</si>
  <si>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</si>
  <si>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</si>
  <si>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</si>
  <si>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</si>
  <si>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</si>
  <si>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</si>
  <si>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</si>
  <si>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</si>
  <si>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</si>
  <si>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</si>
  <si>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</si>
  <si>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</si>
  <si>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</si>
  <si>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</si>
  <si>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</si>
  <si>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</si>
  <si>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</si>
  <si>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</si>
  <si>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</si>
  <si>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</si>
  <si>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</si>
  <si>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</si>
  <si>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</si>
  <si>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</si>
  <si>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</si>
  <si>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</si>
  <si>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</si>
  <si>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</si>
  <si>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</si>
  <si>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</si>
  <si>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</si>
  <si>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</si>
  <si>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</si>
  <si>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</si>
  <si>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</si>
  <si>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</si>
  <si>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</si>
  <si>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</si>
  <si>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</si>
  <si>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</si>
  <si>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</si>
  <si>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</si>
  <si>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</si>
  <si>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</si>
  <si>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</si>
  <si>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</si>
  <si>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</si>
  <si>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</si>
  <si>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</si>
  <si>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</si>
  <si>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</si>
  <si>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</si>
  <si>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</si>
  <si>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</si>
  <si>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</si>
  <si>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</si>
  <si>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</si>
  <si>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</si>
  <si>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</si>
  <si>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</si>
  <si>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</si>
  <si>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</si>
  <si>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</si>
  <si>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</si>
  <si>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</si>
  <si>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</si>
  <si>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</si>
  <si>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</si>
  <si>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</si>
  <si>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</si>
  <si>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</si>
  <si>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</si>
  <si>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</si>
  <si>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</si>
  <si>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</si>
  <si>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</si>
  <si>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</si>
  <si>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</si>
  <si>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</si>
  <si>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</si>
  <si>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</si>
  <si>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</si>
  <si>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</si>
  <si>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</si>
  <si>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</si>
  <si>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</si>
  <si>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</si>
  <si>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</si>
  <si>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</si>
  <si>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</si>
  <si>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</si>
  <si>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</si>
  <si>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</si>
  <si>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</si>
  <si>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</si>
  <si>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</si>
  <si>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</si>
  <si>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</si>
  <si>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</si>
  <si>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</si>
  <si>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</si>
  <si>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</si>
  <si>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</si>
  <si>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</si>
  <si>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</si>
  <si>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</si>
  <si>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</si>
  <si>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</si>
  <si>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</si>
  <si>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</si>
  <si>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</si>
  <si>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</si>
  <si>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</si>
  <si>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</si>
  <si>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</si>
  <si>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</si>
  <si>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</si>
  <si>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</si>
  <si>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</si>
  <si>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</si>
  <si>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</si>
  <si>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</si>
  <si>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</si>
  <si>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</si>
  <si>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</si>
  <si>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</si>
  <si>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</si>
  <si>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</si>
  <si>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</si>
  <si>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</si>
  <si>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</si>
  <si>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</si>
  <si>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</si>
  <si>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</si>
  <si>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</si>
  <si>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</si>
  <si>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</si>
  <si>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</si>
  <si>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</si>
  <si>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</si>
  <si>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</si>
  <si>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</si>
  <si>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</si>
  <si>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</si>
  <si>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</si>
  <si>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</si>
  <si>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</si>
  <si>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</si>
  <si>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</si>
  <si>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</si>
  <si>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</si>
  <si>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</si>
  <si>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</si>
  <si>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</si>
  <si>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</si>
  <si>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</si>
  <si>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</si>
  <si>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</si>
  <si>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</si>
  <si>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</si>
  <si>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</si>
  <si>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</si>
  <si>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</si>
  <si>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</si>
  <si>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</si>
  <si>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</si>
  <si>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</si>
  <si>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</si>
  <si>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</si>
  <si>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</si>
  <si>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</si>
  <si>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</si>
  <si>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</si>
  <si>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</si>
  <si>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</si>
  <si>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</si>
  <si>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</si>
  <si>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</si>
  <si>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</si>
  <si>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</si>
  <si>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</si>
  <si>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</si>
  <si>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</si>
  <si>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</si>
  <si>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</si>
  <si>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</si>
  <si>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</si>
  <si>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</si>
  <si>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</si>
  <si>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</si>
  <si>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</si>
  <si>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</si>
  <si>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</si>
  <si>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</si>
  <si>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</si>
  <si>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</si>
  <si>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</si>
  <si>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</si>
  <si>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</si>
  <si>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</si>
  <si>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</si>
  <si>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</si>
  <si>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</si>
  <si>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</si>
  <si>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</si>
  <si>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</si>
  <si>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</si>
  <si>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</si>
  <si>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</si>
  <si>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</si>
  <si>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</si>
  <si>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</si>
  <si>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</si>
  <si>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</si>
  <si>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</si>
  <si>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</si>
  <si>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</si>
  <si>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</si>
  <si>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</si>
  <si>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</si>
  <si>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</si>
  <si>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</si>
  <si>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</si>
  <si>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</si>
  <si>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</si>
  <si>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</si>
  <si>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</si>
  <si>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</si>
  <si>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</si>
  <si>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</si>
  <si>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</si>
  <si>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</si>
  <si>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</si>
  <si>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</si>
  <si>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</si>
  <si>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</si>
  <si>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</si>
  <si>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</si>
  <si>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</si>
  <si>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</si>
  <si>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</si>
  <si>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</si>
  <si>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</si>
  <si>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</si>
  <si>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</si>
  <si>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</si>
  <si>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</si>
  <si>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</si>
  <si>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</si>
  <si>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</si>
  <si>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</si>
  <si>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</si>
  <si>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</si>
  <si>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</si>
  <si>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</si>
  <si>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</si>
  <si>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</si>
  <si>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</si>
  <si>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</si>
  <si>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</si>
  <si>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</si>
  <si>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</si>
  <si>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</si>
  <si>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</si>
  <si>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</si>
  <si>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</si>
  <si>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</si>
  <si>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</si>
  <si>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</si>
  <si>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</si>
  <si>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</si>
  <si>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</si>
  <si>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</si>
  <si>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</si>
  <si>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</si>
  <si>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</si>
  <si>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</si>
  <si>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</si>
  <si>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</si>
  <si>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</si>
  <si>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</si>
  <si>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</si>
  <si>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</si>
  <si>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</si>
  <si>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</si>
  <si>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</si>
  <si>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</si>
  <si>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</si>
  <si>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</si>
  <si>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</si>
  <si>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</si>
  <si>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</si>
  <si>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</si>
  <si>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</si>
  <si>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</si>
  <si>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</si>
  <si>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</si>
  <si>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</si>
  <si>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</si>
  <si>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</si>
  <si>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</si>
  <si>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</si>
  <si>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</si>
  <si>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</si>
  <si>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</si>
  <si>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</si>
  <si>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</si>
  <si>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</si>
  <si>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</si>
  <si>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</si>
  <si>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</si>
  <si>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</si>
  <si>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</si>
  <si>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</si>
  <si>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</si>
  <si>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</si>
  <si>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</si>
  <si>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</si>
  <si>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</si>
  <si>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</si>
  <si>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</si>
  <si>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</si>
  <si>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</si>
  <si>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</si>
  <si>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</si>
  <si>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</si>
  <si>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</si>
  <si>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</si>
  <si>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</si>
  <si>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</si>
  <si>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</si>
  <si>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</si>
  <si>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</si>
  <si>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</si>
  <si>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</si>
  <si>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</si>
  <si>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</si>
  <si>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</si>
  <si>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</si>
  <si>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</si>
  <si>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</si>
  <si>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</si>
  <si>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</si>
  <si>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</si>
  <si>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</si>
  <si>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</si>
  <si>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</si>
  <si>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</si>
  <si>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</si>
  <si>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</si>
  <si>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</si>
  <si>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</si>
  <si>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</si>
  <si>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</si>
  <si>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</si>
  <si>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</si>
  <si>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</si>
  <si>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</si>
  <si>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</si>
  <si>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</si>
  <si>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</si>
  <si>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</si>
  <si>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</si>
  <si>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</si>
  <si>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</si>
  <si>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</si>
  <si>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</si>
  <si>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</si>
  <si>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</si>
  <si>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</si>
  <si>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</si>
  <si>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</si>
  <si>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</si>
  <si>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</si>
  <si>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</si>
  <si>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</si>
  <si>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</si>
  <si>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</si>
  <si>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</si>
  <si>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</si>
  <si>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</si>
  <si>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</si>
  <si>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</si>
  <si>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</si>
  <si>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</si>
  <si>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</si>
  <si>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</si>
  <si>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</si>
  <si>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</si>
  <si>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</si>
  <si>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</si>
  <si>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</si>
  <si>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</si>
  <si>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</si>
  <si>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</si>
  <si>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</si>
  <si>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</si>
  <si>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</si>
  <si>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</si>
  <si>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</si>
  <si>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</si>
  <si>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</si>
  <si>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</si>
  <si>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</si>
  <si>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</si>
  <si>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</si>
  <si>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</si>
  <si>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</si>
  <si>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</si>
  <si>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</si>
  <si>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</si>
  <si>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</si>
  <si>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</si>
  <si>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</si>
  <si>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</si>
  <si>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</si>
  <si>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</si>
  <si>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</si>
  <si>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</si>
  <si>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</si>
  <si>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</si>
  <si>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</si>
  <si>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</si>
  <si>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</si>
  <si>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</si>
  <si>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</si>
  <si>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</si>
  <si>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</si>
  <si>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</si>
  <si>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</si>
  <si>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</si>
  <si>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</si>
  <si>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</si>
  <si>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</si>
  <si>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</si>
  <si>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</si>
  <si>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</si>
  <si>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</si>
  <si>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</si>
  <si>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</si>
  <si>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</si>
  <si>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</si>
  <si>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</si>
  <si>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</si>
  <si>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</si>
  <si>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</si>
  <si>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</si>
  <si>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</si>
  <si>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</si>
  <si>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</si>
  <si>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</si>
  <si>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</si>
  <si>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</si>
  <si>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</si>
  <si>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</si>
  <si>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</si>
  <si>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</si>
  <si>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</si>
  <si>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</si>
  <si>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</si>
  <si>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</si>
  <si>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</si>
  <si>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</si>
  <si>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</si>
  <si>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</si>
  <si>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</si>
  <si>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</si>
  <si>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</si>
  <si>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</si>
  <si>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</si>
  <si>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</si>
  <si>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</si>
  <si>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</si>
  <si>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</si>
  <si>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</si>
  <si>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</si>
  <si>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</si>
  <si>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</si>
  <si>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</si>
  <si>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</si>
  <si>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</si>
  <si>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</si>
  <si>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</si>
  <si>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</si>
  <si>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</si>
  <si>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</si>
  <si>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</si>
  <si>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</si>
  <si>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</si>
  <si>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</si>
  <si>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</si>
  <si>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</si>
  <si>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</si>
  <si>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</si>
  <si>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</si>
  <si>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</si>
  <si>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</si>
  <si>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</si>
  <si>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</si>
  <si>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</si>
  <si>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</si>
  <si>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</si>
  <si>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</si>
  <si>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</si>
  <si>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</si>
  <si>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</si>
  <si>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</si>
  <si>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</si>
  <si>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</si>
  <si>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</si>
  <si>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</si>
  <si>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</si>
  <si>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</si>
  <si>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</si>
  <si>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</si>
  <si>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</si>
  <si>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</si>
  <si>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</si>
  <si>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</si>
  <si>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</si>
  <si>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</si>
  <si>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</si>
  <si>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</si>
  <si>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</si>
  <si>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</si>
  <si>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</si>
  <si>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</si>
  <si>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</si>
  <si>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</si>
  <si>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</si>
  <si>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</si>
  <si>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</si>
  <si>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</si>
  <si>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</si>
  <si>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</si>
  <si>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</si>
  <si>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</si>
  <si>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</si>
  <si>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</si>
  <si>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</si>
  <si>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</si>
  <si>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</si>
  <si>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</si>
  <si>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</si>
  <si>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</si>
  <si>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</si>
  <si>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</si>
  <si>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</si>
  <si>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</si>
  <si>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</si>
  <si>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</si>
  <si>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</si>
  <si>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</si>
  <si>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</si>
  <si>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</si>
  <si>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</si>
  <si>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</si>
  <si>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</si>
  <si>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</si>
  <si>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</si>
  <si>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</si>
  <si>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</si>
  <si>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</si>
  <si>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</si>
  <si>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</si>
  <si>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</si>
  <si>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</si>
  <si>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</si>
  <si>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</si>
  <si>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</si>
  <si>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</si>
  <si>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</si>
  <si>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</si>
  <si>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</si>
  <si>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</si>
  <si>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</si>
  <si>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</si>
  <si>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</si>
  <si>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</si>
  <si>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</si>
  <si>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</si>
  <si>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</si>
  <si>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</si>
  <si>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</si>
  <si>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</si>
  <si>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</si>
  <si>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</si>
  <si>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</si>
  <si>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</si>
  <si>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</si>
  <si>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</si>
  <si>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</si>
  <si>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</si>
  <si>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</si>
  <si>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</si>
  <si>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</si>
  <si>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</si>
  <si>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</si>
  <si>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</si>
  <si>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</si>
  <si>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</si>
  <si>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</si>
  <si>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</si>
  <si>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</si>
  <si>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</si>
  <si>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</si>
  <si>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</si>
  <si>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</si>
  <si>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</si>
  <si>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</si>
  <si>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</si>
  <si>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</si>
  <si>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</si>
  <si>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</si>
  <si>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</si>
  <si>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</si>
  <si>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</si>
  <si>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</si>
  <si>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</si>
  <si>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</si>
  <si>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</si>
  <si>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</si>
  <si>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</si>
  <si>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</si>
  <si>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</si>
  <si>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</si>
  <si>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</si>
  <si>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</si>
  <si>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</si>
  <si>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</si>
  <si>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</si>
  <si>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</si>
  <si>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</si>
  <si>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</si>
  <si>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</si>
  <si>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</si>
  <si>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</si>
  <si>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</si>
  <si>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</si>
  <si>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</si>
  <si>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</si>
  <si>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</si>
  <si>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</si>
  <si>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</si>
  <si>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</si>
  <si>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</si>
  <si>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</si>
  <si>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</si>
  <si>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</si>
  <si>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</si>
  <si>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</si>
  <si>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</si>
  <si>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</si>
  <si>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</si>
  <si>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</si>
  <si>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</si>
  <si>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</si>
  <si>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</si>
  <si>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</si>
  <si>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</si>
  <si>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</si>
  <si>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</si>
  <si>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</si>
  <si>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</si>
  <si>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</si>
  <si>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</si>
  <si>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</si>
  <si>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</si>
  <si>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</si>
  <si>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</si>
  <si>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</si>
  <si>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</si>
  <si>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</si>
  <si>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</si>
  <si>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</si>
  <si>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</si>
  <si>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</si>
  <si>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</si>
  <si>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</si>
  <si>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</si>
  <si>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</si>
  <si>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</si>
  <si>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</si>
  <si>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</si>
  <si>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</si>
  <si>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</si>
  <si>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</si>
  <si>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</si>
  <si>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</si>
  <si>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</si>
  <si>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</si>
  <si>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</si>
  <si>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</si>
  <si>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</si>
  <si>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</si>
  <si>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</si>
  <si>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</si>
  <si>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</si>
  <si>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</si>
  <si>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</si>
  <si>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</si>
  <si>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</si>
  <si>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</si>
  <si>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</si>
  <si>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</si>
  <si>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</si>
  <si>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</si>
  <si>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</si>
  <si>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</si>
  <si>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</si>
  <si>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</si>
  <si>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</si>
  <si>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</si>
  <si>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</si>
  <si>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</si>
  <si>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</si>
  <si>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</si>
  <si>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</si>
  <si>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</si>
  <si>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</si>
  <si>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</si>
  <si>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</si>
  <si>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</si>
  <si>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</si>
  <si>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</si>
  <si>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</si>
  <si>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</si>
  <si>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</si>
  <si>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</si>
  <si>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</si>
  <si>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</si>
  <si>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</si>
  <si>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</si>
  <si>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</si>
  <si>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</si>
  <si>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</si>
  <si>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</si>
  <si>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</si>
  <si>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</si>
  <si>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</si>
  <si>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</si>
  <si>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</si>
  <si>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</si>
  <si>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</si>
  <si>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</si>
  <si>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</si>
  <si>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</si>
  <si>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</si>
  <si>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</si>
  <si>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</si>
  <si>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</si>
  <si>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</si>
  <si>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</si>
  <si>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</si>
  <si>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</si>
  <si>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</si>
  <si>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</si>
  <si>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</si>
  <si>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</si>
  <si>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</si>
  <si>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</si>
  <si>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</si>
  <si>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</si>
  <si>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</si>
  <si>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</si>
  <si>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</si>
  <si>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</si>
  <si>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</si>
  <si>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</si>
  <si>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</si>
  <si>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</si>
  <si>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</si>
  <si>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</si>
  <si>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</si>
  <si>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</si>
  <si>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</si>
  <si>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</si>
  <si>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</si>
  <si>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</si>
  <si>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</si>
  <si>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</si>
  <si>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</si>
  <si>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</si>
  <si>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</si>
  <si>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</si>
  <si>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</si>
  <si>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</si>
  <si>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</si>
  <si>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</si>
  <si>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</si>
  <si>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</si>
  <si>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</si>
  <si>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</si>
  <si>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</si>
  <si>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</si>
  <si>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</si>
  <si>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</si>
  <si>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</si>
  <si>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</si>
  <si>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</si>
  <si>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</si>
  <si>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</si>
  <si>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</si>
  <si>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</si>
  <si>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</si>
  <si>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</si>
  <si>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</si>
  <si>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</si>
  <si>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</si>
  <si>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</si>
  <si>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</si>
  <si>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</si>
  <si>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</si>
  <si>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</si>
  <si>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</si>
  <si>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</si>
  <si>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</si>
  <si>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</si>
  <si>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</si>
  <si>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</si>
  <si>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</si>
  <si>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</si>
  <si>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</si>
  <si>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</si>
  <si>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</si>
  <si>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</si>
  <si>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</si>
  <si>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</si>
  <si>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</si>
  <si>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</si>
  <si>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</si>
  <si>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</si>
  <si>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</si>
  <si>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</si>
  <si>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</si>
  <si>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</si>
  <si>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</si>
  <si>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</si>
  <si>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</si>
  <si>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</si>
  <si>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</si>
  <si>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</si>
  <si>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</si>
  <si>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</si>
  <si>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</si>
  <si>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</si>
  <si>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</si>
  <si>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</si>
  <si>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</si>
  <si>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</si>
  <si>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</si>
  <si>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</si>
  <si>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</si>
  <si>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</si>
  <si>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</si>
  <si>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</si>
  <si>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</si>
  <si>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</si>
  <si>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</si>
  <si>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</si>
  <si>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</si>
  <si>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</si>
  <si>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 xml:space="preserve">Count of Category </t>
  </si>
  <si>
    <t>Count of outcome</t>
  </si>
  <si>
    <t>Column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</si>
  <si>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</si>
  <si>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</si>
  <si>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</si>
  <si>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</si>
  <si>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</si>
  <si>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</si>
  <si>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</si>
  <si>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</si>
  <si>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</si>
  <si>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</si>
  <si>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</si>
  <si>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</si>
  <si>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</si>
  <si>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</si>
  <si>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</si>
  <si>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</si>
  <si>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</si>
  <si>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</si>
  <si>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</si>
  <si>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</si>
  <si>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Failed</t>
  </si>
  <si>
    <t>Percentage Canceled</t>
  </si>
  <si>
    <t>Number Succesful</t>
  </si>
  <si>
    <t>Percentage Succesful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</si>
  <si>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</si>
  <si>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</si>
  <si>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</si>
  <si>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</si>
  <si>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</si>
  <si>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</si>
  <si>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</si>
  <si>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</si>
  <si>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</si>
  <si>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</si>
  <si>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</si>
  <si>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</si>
  <si>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Create a line chart that graphs the relationship between a goal amount and its chances of success, failure, or cancellation.</t>
  </si>
  <si>
    <t>Sum of Percentage Succesful</t>
  </si>
  <si>
    <t>Sum of Percentage Failed</t>
  </si>
  <si>
    <t>Sum of Percentage Canceled</t>
  </si>
  <si>
    <t>Outcome</t>
  </si>
  <si>
    <t>Backers_count</t>
  </si>
  <si>
    <t>Backers_Count</t>
  </si>
  <si>
    <t>Median</t>
  </si>
  <si>
    <t>Minimum</t>
  </si>
  <si>
    <t>Maximum</t>
  </si>
  <si>
    <t>Variance</t>
  </si>
  <si>
    <t>Standard Deviation</t>
  </si>
  <si>
    <t xml:space="preserve">Mean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</si>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</sst>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000118"/>
      <name val="Calibri"/>
      <family val="2"/>
      <scheme val="minor"/>
    </font>
    <font>
      <sz val="14"/>
      <color rgb="FF2B2B2B"/>
      <name val="Arial"/>
      <family val="2"/>
    </font>
    <font>
      <sz val="10"/>
      <color rgb="FF2B2B2B"/>
      <name val="Monaco"/>
      <family val="2"/>
    </font>
    <font>
      <sz val="12"/>
      <color rgb="FF2B2B2B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14" fontId="18" fillId="0" borderId="0" xfId="0" applyNumberFormat="1" applyFont="1"/>
    <xf numFmtId="1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rgb="FFC00000"/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Category!PivotTable4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3342-8559-3EEF35C57268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3342-8559-3EEF35C57268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3342-8559-3EEF35C57268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3342-8559-3EEF35C572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7995855"/>
        <c:axId val="977395263"/>
        <c:axId val="0"/>
      </c:bar3DChart>
      <c:catAx>
        <c:axId val="967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5263"/>
        <c:crosses val="autoZero"/>
        <c:auto val="1"/>
        <c:lblAlgn val="ctr"/>
        <c:lblOffset val="100"/>
        <c:noMultiLvlLbl val="0"/>
      </c:catAx>
      <c:valAx>
        <c:axId val="977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per Sub-Category!PivotTable5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3146-BB2B-8EA6EC7C07D4}"/>
            </c:ext>
          </c:extLst>
        </c:ser>
        <c:ser>
          <c:idx val="1"/>
          <c:order val="1"/>
          <c:tx>
            <c:strRef>
              <c:f>'Pivot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3146-BB2B-8EA6EC7C07D4}"/>
            </c:ext>
          </c:extLst>
        </c:ser>
        <c:ser>
          <c:idx val="2"/>
          <c:order val="2"/>
          <c:tx>
            <c:strRef>
              <c:f>'Pivot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8-3146-BB2B-8EA6EC7C07D4}"/>
            </c:ext>
          </c:extLst>
        </c:ser>
        <c:ser>
          <c:idx val="3"/>
          <c:order val="3"/>
          <c:tx>
            <c:strRef>
              <c:f>'Pivot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8-3146-BB2B-8EA6EC7C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463087"/>
        <c:axId val="979479327"/>
        <c:axId val="0"/>
      </c:bar3DChart>
      <c:catAx>
        <c:axId val="9774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327"/>
        <c:crosses val="autoZero"/>
        <c:auto val="1"/>
        <c:lblAlgn val="ctr"/>
        <c:lblOffset val="100"/>
        <c:noMultiLvlLbl val="0"/>
      </c:catAx>
      <c:valAx>
        <c:axId val="979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Country Category!PivotTable6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60239946347401"/>
          <c:y val="5.5555555555555552E-2"/>
          <c:w val="0.65270597878735193"/>
          <c:h val="0.841712962962962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Country Category'!$B$3:$B$4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B0-424A-888D-30EE4FBF2688}"/>
            </c:ext>
          </c:extLst>
        </c:ser>
        <c:ser>
          <c:idx val="1"/>
          <c:order val="1"/>
          <c:tx>
            <c:strRef>
              <c:f>'Pivot Country Category'!$C$3:$C$4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2B0-424A-888D-30EE4FBF2688}"/>
            </c:ext>
          </c:extLst>
        </c:ser>
        <c:ser>
          <c:idx val="2"/>
          <c:order val="2"/>
          <c:tx>
            <c:strRef>
              <c:f>'Pivot Country Category'!$D$3:$D$4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2B0-424A-888D-30EE4FBF2688}"/>
            </c:ext>
          </c:extLst>
        </c:ser>
        <c:ser>
          <c:idx val="3"/>
          <c:order val="3"/>
          <c:tx>
            <c:strRef>
              <c:f>'Pivot Country Category'!$E$3:$E$4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2B0-424A-888D-30EE4FBF2688}"/>
            </c:ext>
          </c:extLst>
        </c:ser>
        <c:ser>
          <c:idx val="4"/>
          <c:order val="4"/>
          <c:tx>
            <c:strRef>
              <c:f>'Pivot Country Category'!$F$3:$F$4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2B0-424A-888D-30EE4FBF2688}"/>
            </c:ext>
          </c:extLst>
        </c:ser>
        <c:ser>
          <c:idx val="5"/>
          <c:order val="5"/>
          <c:tx>
            <c:strRef>
              <c:f>'Pivot Country Category'!$G$3:$G$4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2B0-424A-888D-30EE4FBF2688}"/>
            </c:ext>
          </c:extLst>
        </c:ser>
        <c:ser>
          <c:idx val="6"/>
          <c:order val="6"/>
          <c:tx>
            <c:strRef>
              <c:f>'Pivot Country Category'!$H$3:$H$4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2B0-424A-888D-30EE4FBF2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77071"/>
        <c:axId val="1033277055"/>
        <c:axId val="0"/>
      </c:bar3DChart>
      <c:catAx>
        <c:axId val="10335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7055"/>
        <c:crosses val="autoZero"/>
        <c:auto val="1"/>
        <c:lblAlgn val="ctr"/>
        <c:lblOffset val="100"/>
        <c:noMultiLvlLbl val="0"/>
      </c:catAx>
      <c:valAx>
        <c:axId val="1033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[Crowdfunding.final.xlsx]Chart Line!PivotTable7</c:name>
    <c:fmtId val="0"/>
  </c:pivotSource>
  <c:chart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C0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>
                <a:lumMod val="5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1D43-9BE7-373C39FE4A72}"/>
            </c:ext>
          </c:extLst>
        </c:ser>
        <c:ser>
          <c:idx val="1"/>
          <c:order val="1"/>
          <c:tx>
            <c:strRef>
              <c:f>'Chart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1D43-9BE7-373C39FE4A72}"/>
            </c:ext>
          </c:extLst>
        </c:ser>
        <c:ser>
          <c:idx val="2"/>
          <c:order val="2"/>
          <c:tx>
            <c:strRef>
              <c:f>'Chart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1D43-9BE7-373C39FE4A72}"/>
            </c:ext>
          </c:extLst>
        </c:ser>
        <c:ser>
          <c:idx val="3"/>
          <c:order val="3"/>
          <c:tx>
            <c:strRef>
              <c:f>'Chart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1D43-9BE7-373C39FE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51455"/>
        <c:axId val="981699839"/>
      </c:lineChart>
      <c:catAx>
        <c:axId val="103965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99839"/>
        <c:crosses val="autoZero"/>
        <c:auto val="1"/>
        <c:lblAlgn val="ctr"/>
        <c:lblOffset val="100"/>
        <c:noMultiLvlLbl val="0"/>
      </c:catAx>
      <c:valAx>
        <c:axId val="98169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[Crowdfunding.final.xlsx]Goal Analysis!PivotTable9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Analysis'!$I$22</c:f>
              <c:strCache>
                <c:ptCount val="1"/>
                <c:pt idx="0">
                  <c:v>Sum of Percentage Succesful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Analysis'!$I$23:$I$35</c:f>
              <c:numCache>
                <c:formatCode>General</c:formatCode>
                <c:ptCount val="12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66.666666666666657</c:v>
                </c:pt>
                <c:pt idx="7">
                  <c:v>78.571428571428569</c:v>
                </c:pt>
                <c:pt idx="8">
                  <c:v>72.727272727272734</c:v>
                </c:pt>
                <c:pt idx="9">
                  <c:v>52.06349206349207</c:v>
                </c:pt>
                <c:pt idx="10">
                  <c:v>0</c:v>
                </c:pt>
                <c:pt idx="11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A24A-8564-81CA8CB90354}"/>
            </c:ext>
          </c:extLst>
        </c:ser>
        <c:ser>
          <c:idx val="1"/>
          <c:order val="1"/>
          <c:tx>
            <c:strRef>
              <c:f>'Goal Analysis'!$J$22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Analysis'!$J$23:$J$35</c:f>
              <c:numCache>
                <c:formatCode>General</c:formatCode>
                <c:ptCount val="12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25</c:v>
                </c:pt>
                <c:pt idx="7">
                  <c:v>21.428571428571427</c:v>
                </c:pt>
                <c:pt idx="8">
                  <c:v>27.27272727272727</c:v>
                </c:pt>
                <c:pt idx="9">
                  <c:v>40</c:v>
                </c:pt>
                <c:pt idx="10">
                  <c:v>85.340314136125656</c:v>
                </c:pt>
                <c:pt idx="11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5-A24A-8564-81CA8CB90354}"/>
            </c:ext>
          </c:extLst>
        </c:ser>
        <c:ser>
          <c:idx val="2"/>
          <c:order val="2"/>
          <c:tx>
            <c:strRef>
              <c:f>'Goal Analysis'!$K$22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Analysis'!$K$23:$K$35</c:f>
              <c:numCache>
                <c:formatCode>General</c:formatCode>
                <c:ptCount val="12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7.9365079365079358</c:v>
                </c:pt>
                <c:pt idx="10">
                  <c:v>14.659685863874344</c:v>
                </c:pt>
                <c:pt idx="11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A24A-8564-81CA8CB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25359"/>
        <c:axId val="1655584815"/>
      </c:lineChart>
      <c:catAx>
        <c:axId val="16274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84815"/>
        <c:crosses val="autoZero"/>
        <c:auto val="1"/>
        <c:lblAlgn val="ctr"/>
        <c:lblOffset val="100"/>
        <c:noMultiLvlLbl val="0"/>
      </c:catAx>
      <c:valAx>
        <c:axId val="1655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12700</xdr:rowOff>
    </xdr:from>
    <xdr:to>
      <xdr:col>13</xdr:col>
      <xdr:colOff>749300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B698B-FD1B-ADDF-C7BB-41A432B5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190500</xdr:rowOff>
    </xdr:from>
    <xdr:to>
      <xdr:col>16</xdr:col>
      <xdr:colOff>495300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38F47-722D-0EE8-9EA9-B27A8471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0</xdr:rowOff>
    </xdr:from>
    <xdr:to>
      <xdr:col>31</xdr:col>
      <xdr:colOff>279400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B0D6-BA6C-1B14-547B-4ADFBBE6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50800</xdr:rowOff>
    </xdr:from>
    <xdr:to>
      <xdr:col>16</xdr:col>
      <xdr:colOff>228600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2AE7E-AC19-9A38-19B2-7487D73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17</xdr:row>
      <xdr:rowOff>165100</xdr:rowOff>
    </xdr:from>
    <xdr:to>
      <xdr:col>6</xdr:col>
      <xdr:colOff>1422400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467BF0-78BA-9095-E6AE-75D6067F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3.684607523151" createdVersion="8" refreshedVersion="8" minRefreshableVersion="3" recordCount="1000" xr:uid="{2E71386A-0069-A643-8885-DF07C2CA5E8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433003356484" createdVersion="8" refreshedVersion="8" minRefreshableVersion="3" recordCount="1000" xr:uid="{B7C50FB6-B486-764D-B470-249742E9297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601430324074" createdVersion="8" refreshedVersion="8" minRefreshableVersion="3" recordCount="12" xr:uid="{91C0AD33-C33E-5B41-91F5-47E6D321A21D}">
  <cacheSource type="worksheet">
    <worksheetSource ref="A1:H13" sheet="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ful" numFmtId="0">
      <sharedItems containsSemiMixedTypes="0" containsString="0" containsNumber="1" containsInteger="1" minValue="0" maxValue="191" count="10">
        <n v="30"/>
        <n v="191"/>
        <n v="164"/>
        <n v="4"/>
        <n v="10"/>
        <n v="7"/>
        <n v="11"/>
        <n v="148"/>
        <n v="8"/>
        <n v="0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ful" numFmtId="0">
      <sharedItems containsSemiMixedTypes="0" containsString="0" containsNumber="1" minValue="0" maxValue="100" count="9">
        <n v="58.82352941176471"/>
        <n v="82.683982683982677"/>
        <n v="52.06349206349207"/>
        <n v="44.444444444444443"/>
        <n v="100"/>
        <n v="78.571428571428569"/>
        <n v="66.666666666666657"/>
        <n v="72.727272727272734"/>
        <n v="0"/>
      </sharedItems>
    </cacheField>
    <cacheField name="Percentage Failed" numFmtId="0">
      <sharedItems containsSemiMixedTypes="0" containsString="0" containsNumber="1" minValue="0" maxValue="85.340314136125656" count="9">
        <n v="39.215686274509807"/>
        <n v="16.450216450216452"/>
        <n v="40"/>
        <n v="55.555555555555557"/>
        <n v="0"/>
        <n v="21.428571428571427"/>
        <n v="25"/>
        <n v="27.27272727272727"/>
        <n v="85.340314136125656"/>
      </sharedItems>
    </cacheField>
    <cacheField name="Percentage Canceled" numFmtId="0">
      <sharedItems containsSemiMixedTypes="0" containsString="0" containsNumber="1" minValue="0" maxValue="14.659685863874344" count="6">
        <n v="1.9607843137254901"/>
        <n v="0.86580086580086579"/>
        <n v="7.9365079365079358"/>
        <n v="0"/>
        <n v="8.3333333333333321"/>
        <n v="14.6596858638743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42748.055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m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m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m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m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m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m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m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m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m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m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m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m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m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m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m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m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m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m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m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m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m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m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m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m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m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m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m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m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m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m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m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m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m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m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m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m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m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m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m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m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m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m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m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m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m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m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m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m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m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m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m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m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m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m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m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m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m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m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m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m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m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m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m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m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m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m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m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m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m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m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m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m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m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m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m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m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m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m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m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m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m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m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m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m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m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m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m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m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m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m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m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m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m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m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m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m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m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m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m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m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m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m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m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m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m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m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m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m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m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m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m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m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m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m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m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m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m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m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m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m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m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m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m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m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m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m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m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m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m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m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m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m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m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m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m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m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m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m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m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m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m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m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m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m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m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m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m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m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m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m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m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m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m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m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m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m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m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m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m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m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m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m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m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m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m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m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m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m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m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m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m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m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m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m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m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m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m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m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m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m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m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m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m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m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m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m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m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m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m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m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m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m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m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m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m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m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m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m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m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m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m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m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m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m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m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m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m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m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m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m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m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m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m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m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m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m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m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m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m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m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m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m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m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m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m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m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m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m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m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m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m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m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m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m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m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m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m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m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m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m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m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m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m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m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m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m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m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m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m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m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m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m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m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m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m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m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m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m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m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m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m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m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m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m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m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m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m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m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m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m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m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m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m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m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m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m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m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m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m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m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m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m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m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m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m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m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m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m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m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m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m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m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m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m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m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m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m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m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m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m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m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m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m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m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m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m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m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m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m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m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m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m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m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m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m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m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m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m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m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m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m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m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m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m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m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m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m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m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m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m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m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m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m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m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m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m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m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m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m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m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m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m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m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m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m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m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m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m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m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m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m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m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m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m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m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m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m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m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m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m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m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m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m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m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m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m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m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m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m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m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m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m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m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m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m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m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m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m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m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m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m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m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m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m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m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m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m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m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m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m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m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m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m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m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m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m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m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m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m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m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m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m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m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m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m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m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m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m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m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m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m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m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m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m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m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m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m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m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m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m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m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m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m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m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m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m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m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m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m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m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m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m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m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m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m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m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m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m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m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m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m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m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m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m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m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m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m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m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m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m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m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m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m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m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m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m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m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m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m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m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m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m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m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m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m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m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m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m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m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m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m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m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m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m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m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m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m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m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m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m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m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m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m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m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m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m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m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m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m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m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m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m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m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m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m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m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m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m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m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m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m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m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m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m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m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m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m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m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m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m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m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m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m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m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m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m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m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m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m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m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m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m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m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m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m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m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m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m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m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m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m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m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m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m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m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m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m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m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m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m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m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m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m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m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m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m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m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m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m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m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m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m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m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m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m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m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m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m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m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m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m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m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m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m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m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m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m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m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m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m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m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m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m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m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m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m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m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m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m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m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m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m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m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m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m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m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m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m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m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m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m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m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m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m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m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m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m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m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m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m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m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m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m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m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m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m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m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m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m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m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m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m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m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m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m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m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m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m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m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m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m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m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m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m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m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m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m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m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m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m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m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m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m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m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m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m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m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m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m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m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m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m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m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m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m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m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m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m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m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m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m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m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m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m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m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m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m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m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m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m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m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m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m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m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m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m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m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m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m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m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m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m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m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m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m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m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m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m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m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m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m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m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m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m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m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m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m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m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m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m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m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m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m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m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m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m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m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m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m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m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m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m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m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m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m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m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m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m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m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m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m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m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m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m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m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m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m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m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m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m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m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m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m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m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m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m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m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m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m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m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m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m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m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m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m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m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m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m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m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m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m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m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m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m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m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m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m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m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m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m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m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m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m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m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m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m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m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m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m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m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m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m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m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m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m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m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m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m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m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m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m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m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m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m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m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m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m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m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m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m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m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m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m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m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m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m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m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m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m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m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m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m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m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m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m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m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m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m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m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m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m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m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m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m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m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m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m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m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m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m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m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m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m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m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m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m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m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m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m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m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m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m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m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m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m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m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m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m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m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m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m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m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m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m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m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m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m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m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m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m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m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m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m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m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m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m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m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m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m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m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m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m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m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m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m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m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m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m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m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m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m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m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m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m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m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m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m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m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m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m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m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m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m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m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m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m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m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m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m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m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m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m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m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m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m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m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m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m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m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m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m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m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m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m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m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m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m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m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m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m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m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m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m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m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m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m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m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m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m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m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m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m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m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m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m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m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m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m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m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m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m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m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m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m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m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m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m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m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m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m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m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m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m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m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m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m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m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m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m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m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m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m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m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m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m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m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m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m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m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m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m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m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m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m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m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m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m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m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m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m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m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m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m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m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m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m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m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m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m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m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m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m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m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m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m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m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m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m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m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m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m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m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m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m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m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m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m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m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m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m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m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m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m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m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m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m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m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42748.055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m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m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m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m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m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m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m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m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m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m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m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m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m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m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m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m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m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m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m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m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m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m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m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m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m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m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m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m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m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m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m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m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m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m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m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m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m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m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m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m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m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m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m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m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m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m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m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m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m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m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m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m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m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m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m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m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m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m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m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m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m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m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m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m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m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m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m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m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m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m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m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m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m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m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m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m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m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m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m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m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m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m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m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m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m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m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m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m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m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m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m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m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m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m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m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m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m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m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m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m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m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m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m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m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m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m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m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m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m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m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m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m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m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m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m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m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m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m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m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m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m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m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m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m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m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m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m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m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m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m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m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m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m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m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m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m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m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m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m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m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m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m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m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m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m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m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m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m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m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m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m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m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m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m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m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m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m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m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m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m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m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m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m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m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m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m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m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m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m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m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m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m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m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m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m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m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m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m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m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m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m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m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m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m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m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m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m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m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m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m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m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m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m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m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m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m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m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m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m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m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m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m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m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m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m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m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m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m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m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m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m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m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m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m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m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m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m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m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m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m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m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m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m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m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m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m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m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m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m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m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m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m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m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m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m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m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m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m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m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m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m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m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m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m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m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m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m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m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m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m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m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m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m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m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m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m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m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m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m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m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m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m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m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m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m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m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m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m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m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m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m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m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m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m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m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m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m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m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m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m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m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m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m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m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m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m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m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m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m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m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m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m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m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m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m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m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m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m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m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m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m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m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m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m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m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m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m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m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m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m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m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m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m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m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m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m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m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m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m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m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m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m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m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m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m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m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m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m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m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m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m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m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m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m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m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m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m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m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m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m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m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m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m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m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m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m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m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m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m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m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m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m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m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m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m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m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m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m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m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m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m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m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m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m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m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m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m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m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m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m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m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m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m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m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m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m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m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m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m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m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m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m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m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m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m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m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m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m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m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m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m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m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m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m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m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m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m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m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m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m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m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m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m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m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m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m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m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m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m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m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m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m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m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m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m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m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m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m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m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m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m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m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m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m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m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m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m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m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m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m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m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m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m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m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m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m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m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m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m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m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m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m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m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m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m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m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m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m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m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m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m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m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m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m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m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m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m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m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m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m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m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m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m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m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m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m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m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m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m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m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m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m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m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m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m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m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m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m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m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m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m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m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m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m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m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m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m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m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m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m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m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m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m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m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m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m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m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m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m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m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m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m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m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m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m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m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m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m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m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m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m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m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m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m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m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m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m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m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m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m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m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m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m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m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m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m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m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m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m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m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m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m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m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m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m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m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m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m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m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m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m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m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m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m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m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m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m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m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m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m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m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m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m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m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m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m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m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m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m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m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m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m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m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m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m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m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m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m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m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m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m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m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m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m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m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m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m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m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m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m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m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m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m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m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m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m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m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m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m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m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m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m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m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m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m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m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m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m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m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m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m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m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m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m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m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m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m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m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m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m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m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m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m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m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m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m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m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m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m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m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m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m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m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m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m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m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m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m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m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m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m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m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m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m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m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m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m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m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m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m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m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m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m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m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m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m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m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m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m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m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m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m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m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m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m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m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m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m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m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m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m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m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m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m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m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m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m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m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m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m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m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m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m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m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m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m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m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m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m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m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m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m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m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m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m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m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m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m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m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m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m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m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m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m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m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m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m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m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m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m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m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m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m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m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m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m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m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m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m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m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m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m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m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m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m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m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m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m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m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m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m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m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m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m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m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m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m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m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m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m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m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m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m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m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m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m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m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m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m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m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m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m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m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m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m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m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m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m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m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m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m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m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m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m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m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m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m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m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m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m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m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m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m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m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m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m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m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m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m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m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m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m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m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m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m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m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m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m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m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m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m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m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m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m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m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m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m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m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m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m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m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m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m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m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m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m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m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m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m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m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m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m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m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m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m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m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m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m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m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m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m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m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m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m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m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m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m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m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m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m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m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m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m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m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m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m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m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m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m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m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m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m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m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m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m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m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m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m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m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m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m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m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m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m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m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m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m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m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m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m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m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m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m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m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m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m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m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m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m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m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m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m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m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m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m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m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m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m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m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m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m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m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m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m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m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m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m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m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m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m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m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m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m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m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m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m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m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m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m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m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m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m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m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m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m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m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m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m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m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m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m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m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m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m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m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m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m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m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m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m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m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m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m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m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m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m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m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m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m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m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m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m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m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m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m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m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m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m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m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m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m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m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m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m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m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m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m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m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m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m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m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m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m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m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m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m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m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m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m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m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m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m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m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m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m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m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m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m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m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m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m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m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m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m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m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m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m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m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m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m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m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m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m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m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m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m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m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m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m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m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m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m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m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m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m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m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m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m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m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m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m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m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m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m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m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m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n v="51"/>
    <x v="0"/>
    <x v="0"/>
    <x v="0"/>
  </r>
  <r>
    <x v="1"/>
    <x v="1"/>
    <n v="38"/>
    <n v="2"/>
    <n v="231"/>
    <x v="1"/>
    <x v="1"/>
    <x v="1"/>
  </r>
  <r>
    <x v="2"/>
    <x v="2"/>
    <n v="126"/>
    <n v="25"/>
    <n v="315"/>
    <x v="2"/>
    <x v="2"/>
    <x v="2"/>
  </r>
  <r>
    <x v="3"/>
    <x v="3"/>
    <n v="5"/>
    <n v="0"/>
    <n v="9"/>
    <x v="3"/>
    <x v="3"/>
    <x v="3"/>
  </r>
  <r>
    <x v="4"/>
    <x v="4"/>
    <n v="0"/>
    <n v="0"/>
    <n v="10"/>
    <x v="4"/>
    <x v="4"/>
    <x v="3"/>
  </r>
  <r>
    <x v="5"/>
    <x v="5"/>
    <n v="0"/>
    <n v="0"/>
    <n v="7"/>
    <x v="4"/>
    <x v="4"/>
    <x v="3"/>
  </r>
  <r>
    <x v="6"/>
    <x v="6"/>
    <n v="3"/>
    <n v="0"/>
    <n v="14"/>
    <x v="5"/>
    <x v="5"/>
    <x v="3"/>
  </r>
  <r>
    <x v="7"/>
    <x v="7"/>
    <n v="0"/>
    <n v="0"/>
    <n v="148"/>
    <x v="4"/>
    <x v="4"/>
    <x v="3"/>
  </r>
  <r>
    <x v="8"/>
    <x v="8"/>
    <n v="3"/>
    <n v="1"/>
    <n v="12"/>
    <x v="6"/>
    <x v="6"/>
    <x v="4"/>
  </r>
  <r>
    <x v="9"/>
    <x v="6"/>
    <n v="3"/>
    <n v="0"/>
    <n v="14"/>
    <x v="5"/>
    <x v="5"/>
    <x v="3"/>
  </r>
  <r>
    <x v="10"/>
    <x v="8"/>
    <n v="3"/>
    <n v="0"/>
    <n v="11"/>
    <x v="7"/>
    <x v="7"/>
    <x v="3"/>
  </r>
  <r>
    <x v="11"/>
    <x v="9"/>
    <n v="163"/>
    <n v="28"/>
    <n v="191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7A5A-58F4-264D-9ADB-D91027874D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3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F33A-DA24-824E-92EB-A53EBAB03FF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2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56006-5AEC-314C-A8C7-55E9994CA36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 " fld="16" subtotal="count" baseField="0" baseItem="0"/>
  </dataFields>
  <chartFormats count="14">
    <chartFormat chart="0" format="19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9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99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200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201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202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20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39B4-0BAC-D14E-A7E8-DF237D2B7A2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2A84-03EC-514B-B7DE-909CA9CF0959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2:K35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1">
        <item x="9"/>
        <item x="3"/>
        <item x="5"/>
        <item x="8"/>
        <item x="4"/>
        <item x="6"/>
        <item x="0"/>
        <item x="7"/>
        <item x="2"/>
        <item x="1"/>
        <item t="default"/>
      </items>
    </pivotField>
    <pivotField showAll="0"/>
    <pivotField showAll="0"/>
    <pivotField showAll="0"/>
    <pivotField dataField="1" showAll="0">
      <items count="10">
        <item sd="0" x="8"/>
        <item x="3"/>
        <item x="2"/>
        <item x="0"/>
        <item x="6"/>
        <item x="7"/>
        <item x="5"/>
        <item x="1"/>
        <item x="4"/>
        <item t="default"/>
      </items>
    </pivotField>
    <pivotField dataField="1" showAll="0">
      <items count="10">
        <item x="4"/>
        <item x="1"/>
        <item x="5"/>
        <item x="6"/>
        <item x="7"/>
        <item x="0"/>
        <item x="2"/>
        <item x="3"/>
        <item sd="0" x="8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ful" fld="5" baseField="0" baseItem="0"/>
    <dataField name="Sum of Percentage Failed" fld="6" baseField="0" baseItem="0"/>
    <dataField name="Sum of Percentage Canceled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Normal="100" workbookViewId="0">
      <selection activeCell="N2" sqref="N2"/>
    </sheetView>
  </sheetViews>
  <sheetFormatPr baseColWidth="10" defaultRowHeight="23" x14ac:dyDescent="0.3"/>
  <cols>
    <col min="1" max="1" width="4.1640625" bestFit="1" customWidth="1"/>
    <col min="2" max="2" width="30.6640625" bestFit="1" customWidth="1"/>
    <col min="3" max="3" width="33.5" style="3" customWidth="1"/>
    <col min="6" max="6" width="9" customWidth="1"/>
    <col min="7" max="7" width="17" customWidth="1"/>
    <col min="10" max="11" width="11.1640625" bestFit="1" customWidth="1"/>
    <col min="14" max="14" width="28" bestFit="1" customWidth="1"/>
    <col min="15" max="15" width="16.1640625" customWidth="1"/>
    <col min="16" max="16" width="16.83203125" customWidth="1"/>
    <col min="17" max="17" width="14.1640625" customWidth="1"/>
    <col min="18" max="18" width="13" customWidth="1"/>
    <col min="19" max="19" width="26.6640625" style="7" customWidth="1"/>
    <col min="20" max="20" width="22.6640625" style="9" customWidth="1"/>
  </cols>
  <sheetData>
    <row r="1" spans="1:20" s="1" customFormat="1" ht="17" x14ac:dyDescent="0.2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2109</v>
      </c>
      <c r="G1" s="1" t="s">
        <v>2111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2026</v>
      </c>
      <c r="O1" s="1" t="s">
        <v>2027</v>
      </c>
      <c r="P1" s="1" t="s">
        <v>2028</v>
      </c>
      <c r="Q1" s="1" t="s">
        <v>2062</v>
      </c>
      <c r="R1" s="1" t="s">
        <v>2063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10</v>
      </c>
      <c r="C2" s="3" t="s">
        <v>11</v>
      </c>
      <c r="D2">
        <v>100</v>
      </c>
      <c r="E2">
        <v>0</v>
      </c>
      <c r="F2" t="s">
        <v>12</v>
      </c>
      <c r="G2">
        <v>0</v>
      </c>
      <c r="H2" t="s">
        <v>13</v>
      </c>
      <c r="I2" t="s">
        <v>14</v>
      </c>
      <c r="J2">
        <v>1448690400</v>
      </c>
      <c r="K2">
        <v>1450159200</v>
      </c>
      <c r="L2" t="b">
        <v>0</v>
      </c>
      <c r="M2" t="b">
        <v>0</v>
      </c>
      <c r="N2" t="s">
        <v>15</v>
      </c>
      <c r="O2">
        <f>E2/D2*100</f>
        <v>0</v>
      </c>
      <c r="P2" s="4">
        <f>AVERAGE(E2,G2)</f>
        <v>0</v>
      </c>
      <c r="Q2" s="4" t="s">
        <v>2029</v>
      </c>
      <c r="R2" s="4" t="s">
        <v>2030</v>
      </c>
      <c r="S2" s="8">
        <f>DATE(1970,1,1)+(J2/86400)</f>
        <v>42336.25</v>
      </c>
      <c r="T2" s="10">
        <f>(K2/86400) +DATE(1970,1,1)</f>
        <v>42353.25</v>
      </c>
    </row>
    <row r="3" spans="1:20" ht="17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 t="s">
        <v>18</v>
      </c>
      <c r="G3">
        <v>158</v>
      </c>
      <c r="H3" t="s">
        <v>19</v>
      </c>
      <c r="I3" t="s">
        <v>20</v>
      </c>
      <c r="J3">
        <v>1408424400</v>
      </c>
      <c r="K3">
        <v>1408597200</v>
      </c>
      <c r="L3" t="b">
        <v>0</v>
      </c>
      <c r="M3" t="b">
        <v>1</v>
      </c>
      <c r="N3" t="s">
        <v>21</v>
      </c>
      <c r="O3">
        <f t="shared" ref="O3:O66" si="0">E3/D3*100</f>
        <v>1040</v>
      </c>
      <c r="P3" s="4">
        <f>AVERAGE(E3,G3)</f>
        <v>7359</v>
      </c>
      <c r="Q3" s="4" t="s">
        <v>2031</v>
      </c>
      <c r="R3" s="4" t="s">
        <v>2032</v>
      </c>
      <c r="S3" s="8">
        <f t="shared" ref="S3:S22" si="1">DATE(1970,1,1)+(J3/86400)</f>
        <v>41870.208333333336</v>
      </c>
      <c r="T3" s="10">
        <f t="shared" ref="T3:T66" si="2">(K3/86400) +DATE(1970,1,1)</f>
        <v>41872.208333333336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18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26</v>
      </c>
      <c r="O4">
        <f t="shared" si="0"/>
        <v>131.4787822878229</v>
      </c>
      <c r="P4" s="4">
        <f>AVERAGE(E4,G4)</f>
        <v>71974</v>
      </c>
      <c r="Q4" s="4" t="s">
        <v>2033</v>
      </c>
      <c r="R4" s="4" t="s">
        <v>2034</v>
      </c>
      <c r="S4" s="8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27</v>
      </c>
      <c r="C5" s="3" t="s">
        <v>28</v>
      </c>
      <c r="D5">
        <v>4200</v>
      </c>
      <c r="E5">
        <v>2477</v>
      </c>
      <c r="F5" t="s">
        <v>12</v>
      </c>
      <c r="G5">
        <v>24</v>
      </c>
      <c r="H5" t="s">
        <v>19</v>
      </c>
      <c r="I5" t="s">
        <v>20</v>
      </c>
      <c r="J5">
        <v>1565499600</v>
      </c>
      <c r="K5">
        <v>1568955600</v>
      </c>
      <c r="L5" t="b">
        <v>0</v>
      </c>
      <c r="M5" t="b">
        <v>0</v>
      </c>
      <c r="N5" t="s">
        <v>21</v>
      </c>
      <c r="O5">
        <f>E5/D5*100</f>
        <v>58.976190476190467</v>
      </c>
      <c r="P5" s="4">
        <f>AVERAGE(E5,G5)</f>
        <v>1250.5</v>
      </c>
      <c r="Q5" s="4" t="s">
        <v>2031</v>
      </c>
      <c r="R5" s="4" t="s">
        <v>2032</v>
      </c>
      <c r="S5" s="8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29</v>
      </c>
      <c r="C6" s="3" t="s">
        <v>30</v>
      </c>
      <c r="D6">
        <v>7600</v>
      </c>
      <c r="E6">
        <v>5265</v>
      </c>
      <c r="F6" t="s">
        <v>12</v>
      </c>
      <c r="G6">
        <v>53</v>
      </c>
      <c r="H6" t="s">
        <v>19</v>
      </c>
      <c r="I6" t="s">
        <v>20</v>
      </c>
      <c r="J6">
        <v>1547964000</v>
      </c>
      <c r="K6">
        <v>1548309600</v>
      </c>
      <c r="L6" t="b">
        <v>0</v>
      </c>
      <c r="M6" t="b">
        <v>0</v>
      </c>
      <c r="N6" t="s">
        <v>31</v>
      </c>
      <c r="O6">
        <f t="shared" si="0"/>
        <v>69.276315789473685</v>
      </c>
      <c r="P6" s="4">
        <f>AVERAGE(E6,G6)</f>
        <v>2659</v>
      </c>
      <c r="Q6" s="4" t="s">
        <v>2035</v>
      </c>
      <c r="R6" s="4" t="s">
        <v>2036</v>
      </c>
      <c r="S6" s="8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32</v>
      </c>
      <c r="C7" s="3" t="s">
        <v>33</v>
      </c>
      <c r="D7">
        <v>7600</v>
      </c>
      <c r="E7">
        <v>13195</v>
      </c>
      <c r="F7" t="s">
        <v>18</v>
      </c>
      <c r="G7">
        <v>174</v>
      </c>
      <c r="H7" t="s">
        <v>34</v>
      </c>
      <c r="I7" t="s">
        <v>35</v>
      </c>
      <c r="J7">
        <v>1346130000</v>
      </c>
      <c r="K7">
        <v>1347080400</v>
      </c>
      <c r="L7" t="b">
        <v>0</v>
      </c>
      <c r="M7" t="b">
        <v>0</v>
      </c>
      <c r="N7" t="s">
        <v>31</v>
      </c>
      <c r="O7">
        <f t="shared" si="0"/>
        <v>173.61842105263159</v>
      </c>
      <c r="P7" s="4">
        <f t="shared" ref="P7:P70" si="3">AVERAGE(E7,G7)</f>
        <v>6684.5</v>
      </c>
      <c r="Q7" s="4" t="s">
        <v>2035</v>
      </c>
      <c r="R7" s="4" t="s">
        <v>2036</v>
      </c>
      <c r="S7" s="8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36</v>
      </c>
      <c r="C8" s="3" t="s">
        <v>37</v>
      </c>
      <c r="D8">
        <v>5200</v>
      </c>
      <c r="E8">
        <v>1090</v>
      </c>
      <c r="F8" t="s">
        <v>12</v>
      </c>
      <c r="G8">
        <v>18</v>
      </c>
      <c r="H8" t="s">
        <v>38</v>
      </c>
      <c r="I8" t="s">
        <v>39</v>
      </c>
      <c r="J8">
        <v>1505278800</v>
      </c>
      <c r="K8">
        <v>1505365200</v>
      </c>
      <c r="L8" t="b">
        <v>0</v>
      </c>
      <c r="M8" t="b">
        <v>0</v>
      </c>
      <c r="N8" t="s">
        <v>40</v>
      </c>
      <c r="O8">
        <f t="shared" si="0"/>
        <v>20.961538461538463</v>
      </c>
      <c r="P8" s="4">
        <f t="shared" si="3"/>
        <v>554</v>
      </c>
      <c r="Q8" s="4" t="s">
        <v>2037</v>
      </c>
      <c r="R8" s="4" t="s">
        <v>2038</v>
      </c>
      <c r="S8" s="8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41</v>
      </c>
      <c r="C9" s="3" t="s">
        <v>42</v>
      </c>
      <c r="D9">
        <v>4500</v>
      </c>
      <c r="E9">
        <v>14741</v>
      </c>
      <c r="F9" t="s">
        <v>18</v>
      </c>
      <c r="G9">
        <v>227</v>
      </c>
      <c r="H9" t="s">
        <v>34</v>
      </c>
      <c r="I9" t="s">
        <v>35</v>
      </c>
      <c r="J9">
        <v>1439442000</v>
      </c>
      <c r="K9">
        <v>1439614800</v>
      </c>
      <c r="L9" t="b">
        <v>0</v>
      </c>
      <c r="M9" t="b">
        <v>0</v>
      </c>
      <c r="N9" t="s">
        <v>31</v>
      </c>
      <c r="O9">
        <f t="shared" si="0"/>
        <v>327.57777777777778</v>
      </c>
      <c r="P9" s="4">
        <f t="shared" si="3"/>
        <v>7484</v>
      </c>
      <c r="Q9" s="4" t="s">
        <v>2035</v>
      </c>
      <c r="R9" s="4" t="s">
        <v>2036</v>
      </c>
      <c r="S9" s="8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43</v>
      </c>
      <c r="C10" s="3" t="s">
        <v>44</v>
      </c>
      <c r="D10">
        <v>110100</v>
      </c>
      <c r="E10">
        <v>21946</v>
      </c>
      <c r="F10" t="s">
        <v>45</v>
      </c>
      <c r="G10">
        <v>708</v>
      </c>
      <c r="H10" t="s">
        <v>34</v>
      </c>
      <c r="I10" t="s">
        <v>35</v>
      </c>
      <c r="J10">
        <v>1281330000</v>
      </c>
      <c r="K10">
        <v>1281502800</v>
      </c>
      <c r="L10" t="b">
        <v>0</v>
      </c>
      <c r="M10" t="b">
        <v>0</v>
      </c>
      <c r="N10" t="s">
        <v>31</v>
      </c>
      <c r="O10">
        <f t="shared" si="0"/>
        <v>19.932788374205266</v>
      </c>
      <c r="P10" s="4">
        <f t="shared" si="3"/>
        <v>11327</v>
      </c>
      <c r="Q10" s="4" t="s">
        <v>2035</v>
      </c>
      <c r="R10" s="4" t="s">
        <v>2036</v>
      </c>
      <c r="S10" s="8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46</v>
      </c>
      <c r="C11" s="3" t="s">
        <v>47</v>
      </c>
      <c r="D11">
        <v>6200</v>
      </c>
      <c r="E11">
        <v>3208</v>
      </c>
      <c r="F11" t="s">
        <v>12</v>
      </c>
      <c r="G11">
        <v>44</v>
      </c>
      <c r="H11" t="s">
        <v>19</v>
      </c>
      <c r="I11" t="s">
        <v>20</v>
      </c>
      <c r="J11">
        <v>1379566800</v>
      </c>
      <c r="K11">
        <v>1383804000</v>
      </c>
      <c r="L11" t="b">
        <v>0</v>
      </c>
      <c r="M11" t="b">
        <v>0</v>
      </c>
      <c r="N11" t="s">
        <v>48</v>
      </c>
      <c r="O11">
        <f t="shared" si="0"/>
        <v>51.741935483870968</v>
      </c>
      <c r="P11" s="4">
        <f t="shared" si="3"/>
        <v>1626</v>
      </c>
      <c r="Q11" s="4" t="s">
        <v>2031</v>
      </c>
      <c r="R11" s="4" t="s">
        <v>2039</v>
      </c>
      <c r="S11" s="8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49</v>
      </c>
      <c r="C12" s="3" t="s">
        <v>50</v>
      </c>
      <c r="D12">
        <v>5200</v>
      </c>
      <c r="E12">
        <v>13838</v>
      </c>
      <c r="F12" t="s">
        <v>18</v>
      </c>
      <c r="G12">
        <v>220</v>
      </c>
      <c r="H12" t="s">
        <v>19</v>
      </c>
      <c r="I12" t="s">
        <v>20</v>
      </c>
      <c r="J12">
        <v>1281762000</v>
      </c>
      <c r="K12">
        <v>1285909200</v>
      </c>
      <c r="L12" t="b">
        <v>0</v>
      </c>
      <c r="M12" t="b">
        <v>0</v>
      </c>
      <c r="N12" t="s">
        <v>51</v>
      </c>
      <c r="O12">
        <f t="shared" si="0"/>
        <v>266.11538461538464</v>
      </c>
      <c r="P12" s="4">
        <f t="shared" si="3"/>
        <v>7029</v>
      </c>
      <c r="Q12" s="4" t="s">
        <v>2037</v>
      </c>
      <c r="R12" s="4" t="s">
        <v>2040</v>
      </c>
      <c r="S12" s="8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52</v>
      </c>
      <c r="C13" s="3" t="s">
        <v>53</v>
      </c>
      <c r="D13">
        <v>6300</v>
      </c>
      <c r="E13">
        <v>3030</v>
      </c>
      <c r="F13" t="s">
        <v>12</v>
      </c>
      <c r="G13">
        <v>27</v>
      </c>
      <c r="H13" t="s">
        <v>19</v>
      </c>
      <c r="I13" t="s">
        <v>20</v>
      </c>
      <c r="J13">
        <v>1285045200</v>
      </c>
      <c r="K13">
        <v>1285563600</v>
      </c>
      <c r="L13" t="b">
        <v>0</v>
      </c>
      <c r="M13" t="b">
        <v>1</v>
      </c>
      <c r="N13" t="s">
        <v>31</v>
      </c>
      <c r="O13">
        <f t="shared" si="0"/>
        <v>48.095238095238095</v>
      </c>
      <c r="P13" s="4">
        <f t="shared" si="3"/>
        <v>1528.5</v>
      </c>
      <c r="Q13" s="4" t="s">
        <v>2035</v>
      </c>
      <c r="R13" s="4" t="s">
        <v>2036</v>
      </c>
      <c r="S13" s="8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54</v>
      </c>
      <c r="C14" s="3" t="s">
        <v>55</v>
      </c>
      <c r="D14">
        <v>6300</v>
      </c>
      <c r="E14">
        <v>5629</v>
      </c>
      <c r="F14" t="s">
        <v>12</v>
      </c>
      <c r="G14">
        <v>55</v>
      </c>
      <c r="H14" t="s">
        <v>19</v>
      </c>
      <c r="I14" t="s">
        <v>20</v>
      </c>
      <c r="J14">
        <v>1571720400</v>
      </c>
      <c r="K14">
        <v>1572411600</v>
      </c>
      <c r="L14" t="b">
        <v>0</v>
      </c>
      <c r="M14" t="b">
        <v>0</v>
      </c>
      <c r="N14" t="s">
        <v>51</v>
      </c>
      <c r="O14">
        <f t="shared" si="0"/>
        <v>89.349206349206341</v>
      </c>
      <c r="P14" s="4">
        <f t="shared" si="3"/>
        <v>2842</v>
      </c>
      <c r="Q14" s="4" t="s">
        <v>2037</v>
      </c>
      <c r="R14" s="4" t="s">
        <v>2040</v>
      </c>
      <c r="S14" s="8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56</v>
      </c>
      <c r="C15" s="3" t="s">
        <v>57</v>
      </c>
      <c r="D15">
        <v>4200</v>
      </c>
      <c r="E15">
        <v>10295</v>
      </c>
      <c r="F15" t="s">
        <v>18</v>
      </c>
      <c r="G15">
        <v>98</v>
      </c>
      <c r="H15" t="s">
        <v>19</v>
      </c>
      <c r="I15" t="s">
        <v>20</v>
      </c>
      <c r="J15">
        <v>1465621200</v>
      </c>
      <c r="K15">
        <v>1466658000</v>
      </c>
      <c r="L15" t="b">
        <v>0</v>
      </c>
      <c r="M15" t="b">
        <v>0</v>
      </c>
      <c r="N15" t="s">
        <v>58</v>
      </c>
      <c r="O15">
        <f t="shared" si="0"/>
        <v>245.11904761904765</v>
      </c>
      <c r="P15" s="4">
        <f t="shared" si="3"/>
        <v>5196.5</v>
      </c>
      <c r="Q15" s="4" t="s">
        <v>2031</v>
      </c>
      <c r="R15" s="4" t="s">
        <v>2041</v>
      </c>
      <c r="S15" s="8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59</v>
      </c>
      <c r="C16" s="3" t="s">
        <v>60</v>
      </c>
      <c r="D16">
        <v>28200</v>
      </c>
      <c r="E16">
        <v>18829</v>
      </c>
      <c r="F16" t="s">
        <v>12</v>
      </c>
      <c r="G16">
        <v>200</v>
      </c>
      <c r="H16" t="s">
        <v>19</v>
      </c>
      <c r="I16" t="s">
        <v>20</v>
      </c>
      <c r="J16">
        <v>1331013600</v>
      </c>
      <c r="K16">
        <v>1333342800</v>
      </c>
      <c r="L16" t="b">
        <v>0</v>
      </c>
      <c r="M16" t="b">
        <v>0</v>
      </c>
      <c r="N16" t="s">
        <v>58</v>
      </c>
      <c r="O16">
        <f t="shared" si="0"/>
        <v>66.769503546099301</v>
      </c>
      <c r="P16" s="4">
        <f t="shared" si="3"/>
        <v>9514.5</v>
      </c>
      <c r="Q16" s="4" t="s">
        <v>2031</v>
      </c>
      <c r="R16" s="4" t="s">
        <v>2041</v>
      </c>
      <c r="S16" s="8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61</v>
      </c>
      <c r="C17" s="3" t="s">
        <v>62</v>
      </c>
      <c r="D17">
        <v>81200</v>
      </c>
      <c r="E17">
        <v>38414</v>
      </c>
      <c r="F17" t="s">
        <v>12</v>
      </c>
      <c r="G17">
        <v>452</v>
      </c>
      <c r="H17" t="s">
        <v>19</v>
      </c>
      <c r="I17" t="s">
        <v>20</v>
      </c>
      <c r="J17">
        <v>1575957600</v>
      </c>
      <c r="K17">
        <v>1576303200</v>
      </c>
      <c r="L17" t="b">
        <v>0</v>
      </c>
      <c r="M17" t="b">
        <v>0</v>
      </c>
      <c r="N17" t="s">
        <v>63</v>
      </c>
      <c r="O17">
        <f t="shared" si="0"/>
        <v>47.307881773399011</v>
      </c>
      <c r="P17" s="4">
        <f t="shared" si="3"/>
        <v>19433</v>
      </c>
      <c r="Q17" s="4" t="s">
        <v>2033</v>
      </c>
      <c r="R17" s="4" t="s">
        <v>2042</v>
      </c>
      <c r="S17" s="8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64</v>
      </c>
      <c r="C18" s="3" t="s">
        <v>65</v>
      </c>
      <c r="D18">
        <v>1700</v>
      </c>
      <c r="E18">
        <v>11041</v>
      </c>
      <c r="F18" t="s">
        <v>18</v>
      </c>
      <c r="G18">
        <v>100</v>
      </c>
      <c r="H18" t="s">
        <v>19</v>
      </c>
      <c r="I18" t="s">
        <v>20</v>
      </c>
      <c r="J18">
        <v>1390370400</v>
      </c>
      <c r="K18">
        <v>1392271200</v>
      </c>
      <c r="L18" t="b">
        <v>0</v>
      </c>
      <c r="M18" t="b">
        <v>0</v>
      </c>
      <c r="N18" t="s">
        <v>66</v>
      </c>
      <c r="O18">
        <f t="shared" si="0"/>
        <v>649.47058823529414</v>
      </c>
      <c r="P18" s="4">
        <f t="shared" si="3"/>
        <v>5570.5</v>
      </c>
      <c r="Q18" s="4" t="s">
        <v>2043</v>
      </c>
      <c r="R18" s="4" t="s">
        <v>2044</v>
      </c>
      <c r="S18" s="8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t="s">
        <v>18</v>
      </c>
      <c r="G19">
        <v>1249</v>
      </c>
      <c r="H19" t="s">
        <v>19</v>
      </c>
      <c r="I19" t="s">
        <v>20</v>
      </c>
      <c r="J19">
        <v>1294812000</v>
      </c>
      <c r="K19">
        <v>1294898400</v>
      </c>
      <c r="L19" t="b">
        <v>0</v>
      </c>
      <c r="M19" t="b">
        <v>0</v>
      </c>
      <c r="N19" t="s">
        <v>69</v>
      </c>
      <c r="O19">
        <f t="shared" si="0"/>
        <v>159.39125295508273</v>
      </c>
      <c r="P19" s="4">
        <f t="shared" si="3"/>
        <v>68047</v>
      </c>
      <c r="Q19" s="4" t="s">
        <v>2037</v>
      </c>
      <c r="R19" s="4" t="s">
        <v>2045</v>
      </c>
      <c r="S19" s="8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70</v>
      </c>
      <c r="C20" s="3" t="s">
        <v>71</v>
      </c>
      <c r="D20">
        <v>9100</v>
      </c>
      <c r="E20">
        <v>6089</v>
      </c>
      <c r="F20" t="s">
        <v>72</v>
      </c>
      <c r="G20">
        <v>135</v>
      </c>
      <c r="H20" t="s">
        <v>19</v>
      </c>
      <c r="I20" t="s">
        <v>20</v>
      </c>
      <c r="J20">
        <v>1536382800</v>
      </c>
      <c r="K20">
        <v>1537074000</v>
      </c>
      <c r="L20" t="b">
        <v>0</v>
      </c>
      <c r="M20" t="b">
        <v>0</v>
      </c>
      <c r="N20" t="s">
        <v>31</v>
      </c>
      <c r="O20">
        <f t="shared" si="0"/>
        <v>66.912087912087912</v>
      </c>
      <c r="P20" s="4">
        <f t="shared" si="3"/>
        <v>3112</v>
      </c>
      <c r="Q20" s="4" t="s">
        <v>2035</v>
      </c>
      <c r="R20" s="4" t="s">
        <v>2036</v>
      </c>
      <c r="S20" s="8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73</v>
      </c>
      <c r="C21" s="3" t="s">
        <v>74</v>
      </c>
      <c r="D21">
        <v>62500</v>
      </c>
      <c r="E21">
        <v>30331</v>
      </c>
      <c r="F21" t="s">
        <v>12</v>
      </c>
      <c r="G21">
        <v>674</v>
      </c>
      <c r="H21" t="s">
        <v>19</v>
      </c>
      <c r="I21" t="s">
        <v>20</v>
      </c>
      <c r="J21">
        <v>1551679200</v>
      </c>
      <c r="K21">
        <v>1553490000</v>
      </c>
      <c r="L21" t="b">
        <v>0</v>
      </c>
      <c r="M21" t="b">
        <v>1</v>
      </c>
      <c r="N21" t="s">
        <v>31</v>
      </c>
      <c r="O21">
        <f t="shared" si="0"/>
        <v>48.529600000000002</v>
      </c>
      <c r="P21" s="4">
        <f t="shared" si="3"/>
        <v>15502.5</v>
      </c>
      <c r="Q21" s="4" t="s">
        <v>2035</v>
      </c>
      <c r="R21" s="4" t="s">
        <v>2036</v>
      </c>
      <c r="S21" s="8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t="s">
        <v>18</v>
      </c>
      <c r="G22">
        <v>1396</v>
      </c>
      <c r="H22" t="s">
        <v>19</v>
      </c>
      <c r="I22" t="s">
        <v>20</v>
      </c>
      <c r="J22">
        <v>1406523600</v>
      </c>
      <c r="K22">
        <v>1406523600</v>
      </c>
      <c r="L22" t="b">
        <v>0</v>
      </c>
      <c r="M22" t="b">
        <v>0</v>
      </c>
      <c r="N22" t="s">
        <v>51</v>
      </c>
      <c r="O22">
        <f t="shared" si="0"/>
        <v>112.24279210925646</v>
      </c>
      <c r="P22" s="4">
        <f t="shared" si="3"/>
        <v>74666</v>
      </c>
      <c r="Q22" s="4" t="s">
        <v>2037</v>
      </c>
      <c r="R22" s="4" t="s">
        <v>2040</v>
      </c>
      <c r="S22" s="8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77</v>
      </c>
      <c r="C23" s="3" t="s">
        <v>78</v>
      </c>
      <c r="D23">
        <v>94000</v>
      </c>
      <c r="E23">
        <v>38533</v>
      </c>
      <c r="F23" t="s">
        <v>12</v>
      </c>
      <c r="G23">
        <v>558</v>
      </c>
      <c r="H23" t="s">
        <v>19</v>
      </c>
      <c r="I23" t="s">
        <v>20</v>
      </c>
      <c r="J23">
        <v>1313384400</v>
      </c>
      <c r="K23">
        <v>1316322000</v>
      </c>
      <c r="L23" t="b">
        <v>0</v>
      </c>
      <c r="M23" t="b">
        <v>0</v>
      </c>
      <c r="N23" t="s">
        <v>31</v>
      </c>
      <c r="O23">
        <f t="shared" si="0"/>
        <v>40.992553191489364</v>
      </c>
      <c r="P23" s="4">
        <f t="shared" si="3"/>
        <v>19545.5</v>
      </c>
      <c r="Q23" s="4" t="s">
        <v>2035</v>
      </c>
      <c r="R23" s="4" t="s">
        <v>2036</v>
      </c>
      <c r="S23" s="8">
        <f t="shared" ref="S23:S66" si="4">DATE(1970,1,1)+(J23/86400)</f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79</v>
      </c>
      <c r="C24" s="3" t="s">
        <v>80</v>
      </c>
      <c r="D24">
        <v>59100</v>
      </c>
      <c r="E24">
        <v>75690</v>
      </c>
      <c r="F24" t="s">
        <v>18</v>
      </c>
      <c r="G24">
        <v>890</v>
      </c>
      <c r="H24" t="s">
        <v>19</v>
      </c>
      <c r="I24" t="s">
        <v>20</v>
      </c>
      <c r="J24">
        <v>1522731600</v>
      </c>
      <c r="K24">
        <v>1524027600</v>
      </c>
      <c r="L24" t="b">
        <v>0</v>
      </c>
      <c r="M24" t="b">
        <v>0</v>
      </c>
      <c r="N24" t="s">
        <v>31</v>
      </c>
      <c r="O24">
        <f t="shared" si="0"/>
        <v>128.07106598984771</v>
      </c>
      <c r="P24" s="4">
        <f t="shared" si="3"/>
        <v>38290</v>
      </c>
      <c r="Q24" s="4" t="s">
        <v>2035</v>
      </c>
      <c r="R24" s="4" t="s">
        <v>2036</v>
      </c>
      <c r="S24" s="8">
        <f t="shared" si="4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81</v>
      </c>
      <c r="C25" s="3" t="s">
        <v>82</v>
      </c>
      <c r="D25">
        <v>4500</v>
      </c>
      <c r="E25">
        <v>14942</v>
      </c>
      <c r="F25" t="s">
        <v>18</v>
      </c>
      <c r="G25">
        <v>142</v>
      </c>
      <c r="H25" t="s">
        <v>38</v>
      </c>
      <c r="I25" t="s">
        <v>39</v>
      </c>
      <c r="J25">
        <v>1550124000</v>
      </c>
      <c r="K25">
        <v>1554699600</v>
      </c>
      <c r="L25" t="b">
        <v>0</v>
      </c>
      <c r="M25" t="b">
        <v>0</v>
      </c>
      <c r="N25" t="s">
        <v>40</v>
      </c>
      <c r="O25">
        <f t="shared" si="0"/>
        <v>332.04444444444448</v>
      </c>
      <c r="P25" s="4">
        <f t="shared" si="3"/>
        <v>7542</v>
      </c>
      <c r="Q25" s="4" t="s">
        <v>2037</v>
      </c>
      <c r="R25" s="4" t="s">
        <v>2038</v>
      </c>
      <c r="S25" s="8">
        <f t="shared" si="4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t="s">
        <v>18</v>
      </c>
      <c r="G26">
        <v>2673</v>
      </c>
      <c r="H26" t="s">
        <v>19</v>
      </c>
      <c r="I26" t="s">
        <v>20</v>
      </c>
      <c r="J26">
        <v>1403326800</v>
      </c>
      <c r="K26">
        <v>1403499600</v>
      </c>
      <c r="L26" t="b">
        <v>0</v>
      </c>
      <c r="M26" t="b">
        <v>0</v>
      </c>
      <c r="N26" t="s">
        <v>63</v>
      </c>
      <c r="O26">
        <f t="shared" si="0"/>
        <v>112.83225108225108</v>
      </c>
      <c r="P26" s="4">
        <f t="shared" si="3"/>
        <v>53465</v>
      </c>
      <c r="Q26" s="4" t="s">
        <v>2033</v>
      </c>
      <c r="R26" s="4" t="s">
        <v>2042</v>
      </c>
      <c r="S26" s="8">
        <f t="shared" si="4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85</v>
      </c>
      <c r="C27" s="3" t="s">
        <v>86</v>
      </c>
      <c r="D27">
        <v>5500</v>
      </c>
      <c r="E27">
        <v>11904</v>
      </c>
      <c r="F27" t="s">
        <v>18</v>
      </c>
      <c r="G27">
        <v>163</v>
      </c>
      <c r="H27" t="s">
        <v>19</v>
      </c>
      <c r="I27" t="s">
        <v>20</v>
      </c>
      <c r="J27">
        <v>1305694800</v>
      </c>
      <c r="K27">
        <v>1307422800</v>
      </c>
      <c r="L27" t="b">
        <v>0</v>
      </c>
      <c r="M27" t="b">
        <v>1</v>
      </c>
      <c r="N27" t="s">
        <v>87</v>
      </c>
      <c r="O27">
        <f t="shared" si="0"/>
        <v>216.43636363636364</v>
      </c>
      <c r="P27" s="4">
        <f t="shared" si="3"/>
        <v>6033.5</v>
      </c>
      <c r="Q27" s="4" t="s">
        <v>2046</v>
      </c>
      <c r="R27" s="4" t="s">
        <v>2047</v>
      </c>
      <c r="S27" s="8">
        <f t="shared" si="4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t="s">
        <v>72</v>
      </c>
      <c r="G28">
        <v>1480</v>
      </c>
      <c r="H28" t="s">
        <v>19</v>
      </c>
      <c r="I28" t="s">
        <v>20</v>
      </c>
      <c r="J28">
        <v>1533013200</v>
      </c>
      <c r="K28">
        <v>1535346000</v>
      </c>
      <c r="L28" t="b">
        <v>0</v>
      </c>
      <c r="M28" t="b">
        <v>0</v>
      </c>
      <c r="N28" t="s">
        <v>31</v>
      </c>
      <c r="O28">
        <f t="shared" si="0"/>
        <v>48.199069767441863</v>
      </c>
      <c r="P28" s="4">
        <f t="shared" si="3"/>
        <v>26647</v>
      </c>
      <c r="Q28" s="4" t="s">
        <v>2035</v>
      </c>
      <c r="R28" s="4" t="s">
        <v>2036</v>
      </c>
      <c r="S28" s="8">
        <f t="shared" si="4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90</v>
      </c>
      <c r="C29" s="3" t="s">
        <v>91</v>
      </c>
      <c r="D29">
        <v>2000</v>
      </c>
      <c r="E29">
        <v>1599</v>
      </c>
      <c r="F29" t="s">
        <v>12</v>
      </c>
      <c r="G29">
        <v>15</v>
      </c>
      <c r="H29" t="s">
        <v>19</v>
      </c>
      <c r="I29" t="s">
        <v>20</v>
      </c>
      <c r="J29">
        <v>1443848400</v>
      </c>
      <c r="K29">
        <v>1444539600</v>
      </c>
      <c r="L29" t="b">
        <v>0</v>
      </c>
      <c r="M29" t="b">
        <v>0</v>
      </c>
      <c r="N29" t="s">
        <v>21</v>
      </c>
      <c r="O29">
        <f t="shared" si="0"/>
        <v>79.95</v>
      </c>
      <c r="P29" s="4">
        <f t="shared" si="3"/>
        <v>807</v>
      </c>
      <c r="Q29" s="4" t="s">
        <v>2031</v>
      </c>
      <c r="R29" s="4" t="s">
        <v>2032</v>
      </c>
      <c r="S29" s="8">
        <f t="shared" si="4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t="s">
        <v>18</v>
      </c>
      <c r="G30">
        <v>2220</v>
      </c>
      <c r="H30" t="s">
        <v>19</v>
      </c>
      <c r="I30" t="s">
        <v>20</v>
      </c>
      <c r="J30">
        <v>1265695200</v>
      </c>
      <c r="K30">
        <v>1267682400</v>
      </c>
      <c r="L30" t="b">
        <v>0</v>
      </c>
      <c r="M30" t="b">
        <v>1</v>
      </c>
      <c r="N30" t="s">
        <v>31</v>
      </c>
      <c r="O30">
        <f t="shared" si="0"/>
        <v>105.22553516819573</v>
      </c>
      <c r="P30" s="4">
        <f t="shared" si="3"/>
        <v>69927.5</v>
      </c>
      <c r="Q30" s="4" t="s">
        <v>2035</v>
      </c>
      <c r="R30" s="4" t="s">
        <v>2036</v>
      </c>
      <c r="S30" s="8">
        <f t="shared" si="4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t="s">
        <v>18</v>
      </c>
      <c r="G31">
        <v>1606</v>
      </c>
      <c r="H31" t="s">
        <v>96</v>
      </c>
      <c r="I31" t="s">
        <v>97</v>
      </c>
      <c r="J31">
        <v>1532062800</v>
      </c>
      <c r="K31">
        <v>1535518800</v>
      </c>
      <c r="L31" t="b">
        <v>0</v>
      </c>
      <c r="M31" t="b">
        <v>0</v>
      </c>
      <c r="N31" t="s">
        <v>98</v>
      </c>
      <c r="O31">
        <f t="shared" si="0"/>
        <v>328.89978213507629</v>
      </c>
      <c r="P31" s="4">
        <f t="shared" si="3"/>
        <v>76285.5</v>
      </c>
      <c r="Q31" s="4" t="s">
        <v>2037</v>
      </c>
      <c r="R31" s="4" t="s">
        <v>2048</v>
      </c>
      <c r="S31" s="8">
        <f t="shared" si="4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99</v>
      </c>
      <c r="C32" s="3" t="s">
        <v>100</v>
      </c>
      <c r="D32">
        <v>9000</v>
      </c>
      <c r="E32">
        <v>14455</v>
      </c>
      <c r="F32" t="s">
        <v>18</v>
      </c>
      <c r="G32">
        <v>129</v>
      </c>
      <c r="H32" t="s">
        <v>19</v>
      </c>
      <c r="I32" t="s">
        <v>20</v>
      </c>
      <c r="J32">
        <v>1558674000</v>
      </c>
      <c r="K32">
        <v>1559106000</v>
      </c>
      <c r="L32" t="b">
        <v>0</v>
      </c>
      <c r="M32" t="b">
        <v>0</v>
      </c>
      <c r="N32" t="s">
        <v>69</v>
      </c>
      <c r="O32">
        <f t="shared" si="0"/>
        <v>160.61111111111111</v>
      </c>
      <c r="P32" s="4">
        <f t="shared" si="3"/>
        <v>7292</v>
      </c>
      <c r="Q32" s="4" t="s">
        <v>2037</v>
      </c>
      <c r="R32" s="4" t="s">
        <v>2045</v>
      </c>
      <c r="S32" s="8">
        <f t="shared" si="4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t="s">
        <v>18</v>
      </c>
      <c r="G33">
        <v>226</v>
      </c>
      <c r="H33" t="s">
        <v>38</v>
      </c>
      <c r="I33" t="s">
        <v>39</v>
      </c>
      <c r="J33">
        <v>1451973600</v>
      </c>
      <c r="K33">
        <v>1454392800</v>
      </c>
      <c r="L33" t="b">
        <v>0</v>
      </c>
      <c r="M33" t="b">
        <v>0</v>
      </c>
      <c r="N33" t="s">
        <v>87</v>
      </c>
      <c r="O33">
        <f t="shared" si="0"/>
        <v>310</v>
      </c>
      <c r="P33" s="4">
        <f t="shared" si="3"/>
        <v>5538</v>
      </c>
      <c r="Q33" s="4" t="s">
        <v>2046</v>
      </c>
      <c r="R33" s="4" t="s">
        <v>2047</v>
      </c>
      <c r="S33" s="8">
        <f t="shared" si="4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t="s">
        <v>12</v>
      </c>
      <c r="G34">
        <v>2307</v>
      </c>
      <c r="H34" t="s">
        <v>105</v>
      </c>
      <c r="I34" t="s">
        <v>106</v>
      </c>
      <c r="J34">
        <v>1515564000</v>
      </c>
      <c r="K34">
        <v>1517896800</v>
      </c>
      <c r="L34" t="b">
        <v>0</v>
      </c>
      <c r="M34" t="b">
        <v>0</v>
      </c>
      <c r="N34" t="s">
        <v>40</v>
      </c>
      <c r="O34">
        <f t="shared" si="0"/>
        <v>86.807920792079202</v>
      </c>
      <c r="P34" s="4">
        <f t="shared" si="3"/>
        <v>44991.5</v>
      </c>
      <c r="Q34" s="4" t="s">
        <v>2037</v>
      </c>
      <c r="R34" s="4" t="s">
        <v>2038</v>
      </c>
      <c r="S34" s="8">
        <f t="shared" si="4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t="s">
        <v>18</v>
      </c>
      <c r="G35">
        <v>5419</v>
      </c>
      <c r="H35" t="s">
        <v>19</v>
      </c>
      <c r="I35" t="s">
        <v>20</v>
      </c>
      <c r="J35">
        <v>1412485200</v>
      </c>
      <c r="K35">
        <v>1415685600</v>
      </c>
      <c r="L35" t="b">
        <v>0</v>
      </c>
      <c r="M35" t="b">
        <v>0</v>
      </c>
      <c r="N35" t="s">
        <v>31</v>
      </c>
      <c r="O35">
        <f t="shared" si="0"/>
        <v>377.82071713147411</v>
      </c>
      <c r="P35" s="4">
        <f t="shared" si="3"/>
        <v>97542.5</v>
      </c>
      <c r="Q35" s="4" t="s">
        <v>2035</v>
      </c>
      <c r="R35" s="4" t="s">
        <v>2036</v>
      </c>
      <c r="S35" s="8">
        <f t="shared" si="4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t="s">
        <v>18</v>
      </c>
      <c r="G36">
        <v>165</v>
      </c>
      <c r="H36" t="s">
        <v>19</v>
      </c>
      <c r="I36" t="s">
        <v>20</v>
      </c>
      <c r="J36">
        <v>1490245200</v>
      </c>
      <c r="K36">
        <v>1490677200</v>
      </c>
      <c r="L36" t="b">
        <v>0</v>
      </c>
      <c r="M36" t="b">
        <v>0</v>
      </c>
      <c r="N36" t="s">
        <v>40</v>
      </c>
      <c r="O36">
        <f t="shared" si="0"/>
        <v>150.80645161290323</v>
      </c>
      <c r="P36" s="4">
        <f t="shared" si="3"/>
        <v>7095</v>
      </c>
      <c r="Q36" s="4" t="s">
        <v>2037</v>
      </c>
      <c r="R36" s="4" t="s">
        <v>2038</v>
      </c>
      <c r="S36" s="8">
        <f t="shared" si="4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t="s">
        <v>18</v>
      </c>
      <c r="G37">
        <v>1965</v>
      </c>
      <c r="H37" t="s">
        <v>34</v>
      </c>
      <c r="I37" t="s">
        <v>35</v>
      </c>
      <c r="J37">
        <v>1547877600</v>
      </c>
      <c r="K37">
        <v>1551506400</v>
      </c>
      <c r="L37" t="b">
        <v>0</v>
      </c>
      <c r="M37" t="b">
        <v>1</v>
      </c>
      <c r="N37" t="s">
        <v>51</v>
      </c>
      <c r="O37">
        <f t="shared" si="0"/>
        <v>150.30119521912351</v>
      </c>
      <c r="P37" s="4">
        <f t="shared" si="3"/>
        <v>95296.5</v>
      </c>
      <c r="Q37" s="4" t="s">
        <v>2037</v>
      </c>
      <c r="R37" s="4" t="s">
        <v>2040</v>
      </c>
      <c r="S37" s="8">
        <f t="shared" si="4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113</v>
      </c>
      <c r="C38" s="3" t="s">
        <v>114</v>
      </c>
      <c r="D38">
        <v>700</v>
      </c>
      <c r="E38">
        <v>1101</v>
      </c>
      <c r="F38" t="s">
        <v>18</v>
      </c>
      <c r="G38">
        <v>16</v>
      </c>
      <c r="H38" t="s">
        <v>19</v>
      </c>
      <c r="I38" t="s">
        <v>20</v>
      </c>
      <c r="J38">
        <v>1298700000</v>
      </c>
      <c r="K38">
        <v>1300856400</v>
      </c>
      <c r="L38" t="b">
        <v>0</v>
      </c>
      <c r="M38" t="b">
        <v>0</v>
      </c>
      <c r="N38" t="s">
        <v>31</v>
      </c>
      <c r="O38">
        <f t="shared" si="0"/>
        <v>157.28571428571431</v>
      </c>
      <c r="P38" s="4">
        <f t="shared" si="3"/>
        <v>558.5</v>
      </c>
      <c r="Q38" s="4" t="s">
        <v>2035</v>
      </c>
      <c r="R38" s="4" t="s">
        <v>2036</v>
      </c>
      <c r="S38" s="8">
        <f t="shared" si="4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t="s">
        <v>18</v>
      </c>
      <c r="G39">
        <v>107</v>
      </c>
      <c r="H39" t="s">
        <v>19</v>
      </c>
      <c r="I39" t="s">
        <v>20</v>
      </c>
      <c r="J39">
        <v>1570338000</v>
      </c>
      <c r="K39">
        <v>1573192800</v>
      </c>
      <c r="L39" t="b">
        <v>0</v>
      </c>
      <c r="M39" t="b">
        <v>1</v>
      </c>
      <c r="N39" t="s">
        <v>117</v>
      </c>
      <c r="O39">
        <f t="shared" si="0"/>
        <v>139.98765432098764</v>
      </c>
      <c r="P39" s="4">
        <f t="shared" si="3"/>
        <v>5723</v>
      </c>
      <c r="Q39" s="4" t="s">
        <v>2043</v>
      </c>
      <c r="R39" s="4" t="s">
        <v>2049</v>
      </c>
      <c r="S39" s="8">
        <f t="shared" si="4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t="s">
        <v>18</v>
      </c>
      <c r="G40">
        <v>134</v>
      </c>
      <c r="H40" t="s">
        <v>19</v>
      </c>
      <c r="I40" t="s">
        <v>20</v>
      </c>
      <c r="J40">
        <v>1287378000</v>
      </c>
      <c r="K40">
        <v>1287810000</v>
      </c>
      <c r="L40" t="b">
        <v>0</v>
      </c>
      <c r="M40" t="b">
        <v>0</v>
      </c>
      <c r="N40" t="s">
        <v>120</v>
      </c>
      <c r="O40">
        <f t="shared" si="0"/>
        <v>325.32258064516128</v>
      </c>
      <c r="P40" s="4">
        <f t="shared" si="3"/>
        <v>5109.5</v>
      </c>
      <c r="Q40" s="4" t="s">
        <v>2050</v>
      </c>
      <c r="R40" s="4" t="s">
        <v>2051</v>
      </c>
      <c r="S40" s="8">
        <f t="shared" si="4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121</v>
      </c>
      <c r="C41" s="3" t="s">
        <v>122</v>
      </c>
      <c r="D41">
        <v>9900</v>
      </c>
      <c r="E41">
        <v>5027</v>
      </c>
      <c r="F41" t="s">
        <v>12</v>
      </c>
      <c r="G41">
        <v>88</v>
      </c>
      <c r="H41" t="s">
        <v>34</v>
      </c>
      <c r="I41" t="s">
        <v>35</v>
      </c>
      <c r="J41">
        <v>1361772000</v>
      </c>
      <c r="K41">
        <v>1362978000</v>
      </c>
      <c r="L41" t="b">
        <v>0</v>
      </c>
      <c r="M41" t="b">
        <v>0</v>
      </c>
      <c r="N41" t="s">
        <v>31</v>
      </c>
      <c r="O41">
        <f t="shared" si="0"/>
        <v>50.777777777777779</v>
      </c>
      <c r="P41" s="4">
        <f t="shared" si="3"/>
        <v>2557.5</v>
      </c>
      <c r="Q41" s="4" t="s">
        <v>2035</v>
      </c>
      <c r="R41" s="4" t="s">
        <v>2036</v>
      </c>
      <c r="S41" s="8">
        <f t="shared" si="4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t="s">
        <v>18</v>
      </c>
      <c r="G42">
        <v>198</v>
      </c>
      <c r="H42" t="s">
        <v>19</v>
      </c>
      <c r="I42" t="s">
        <v>20</v>
      </c>
      <c r="J42">
        <v>1275714000</v>
      </c>
      <c r="K42">
        <v>1277355600</v>
      </c>
      <c r="L42" t="b">
        <v>0</v>
      </c>
      <c r="M42" t="b">
        <v>1</v>
      </c>
      <c r="N42" t="s">
        <v>63</v>
      </c>
      <c r="O42">
        <f t="shared" si="0"/>
        <v>169.06818181818181</v>
      </c>
      <c r="P42" s="4">
        <f t="shared" si="3"/>
        <v>7538</v>
      </c>
      <c r="Q42" s="4" t="s">
        <v>2033</v>
      </c>
      <c r="R42" s="4" t="s">
        <v>2042</v>
      </c>
      <c r="S42" s="8">
        <f t="shared" si="4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t="s">
        <v>18</v>
      </c>
      <c r="G43">
        <v>111</v>
      </c>
      <c r="H43" t="s">
        <v>105</v>
      </c>
      <c r="I43" t="s">
        <v>106</v>
      </c>
      <c r="J43">
        <v>1346734800</v>
      </c>
      <c r="K43">
        <v>1348981200</v>
      </c>
      <c r="L43" t="b">
        <v>0</v>
      </c>
      <c r="M43" t="b">
        <v>1</v>
      </c>
      <c r="N43" t="s">
        <v>21</v>
      </c>
      <c r="O43">
        <f t="shared" si="0"/>
        <v>212.92857142857144</v>
      </c>
      <c r="P43" s="4">
        <f t="shared" si="3"/>
        <v>6017.5</v>
      </c>
      <c r="Q43" s="4" t="s">
        <v>2031</v>
      </c>
      <c r="R43" s="4" t="s">
        <v>2032</v>
      </c>
      <c r="S43" s="8">
        <f t="shared" si="4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127</v>
      </c>
      <c r="C44" s="3" t="s">
        <v>128</v>
      </c>
      <c r="D44">
        <v>1800</v>
      </c>
      <c r="E44">
        <v>7991</v>
      </c>
      <c r="F44" t="s">
        <v>18</v>
      </c>
      <c r="G44">
        <v>222</v>
      </c>
      <c r="H44" t="s">
        <v>19</v>
      </c>
      <c r="I44" t="s">
        <v>20</v>
      </c>
      <c r="J44">
        <v>1309755600</v>
      </c>
      <c r="K44">
        <v>1310533200</v>
      </c>
      <c r="L44" t="b">
        <v>0</v>
      </c>
      <c r="M44" t="b">
        <v>0</v>
      </c>
      <c r="N44" t="s">
        <v>15</v>
      </c>
      <c r="O44">
        <f t="shared" si="0"/>
        <v>443.94444444444446</v>
      </c>
      <c r="P44" s="4">
        <f t="shared" si="3"/>
        <v>4106.5</v>
      </c>
      <c r="Q44" s="4" t="s">
        <v>2029</v>
      </c>
      <c r="R44" s="4" t="s">
        <v>2030</v>
      </c>
      <c r="S44" s="8">
        <f t="shared" si="4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t="s">
        <v>18</v>
      </c>
      <c r="G45">
        <v>6212</v>
      </c>
      <c r="H45" t="s">
        <v>19</v>
      </c>
      <c r="I45" t="s">
        <v>20</v>
      </c>
      <c r="J45">
        <v>1406178000</v>
      </c>
      <c r="K45">
        <v>1407560400</v>
      </c>
      <c r="L45" t="b">
        <v>0</v>
      </c>
      <c r="M45" t="b">
        <v>0</v>
      </c>
      <c r="N45" t="s">
        <v>131</v>
      </c>
      <c r="O45">
        <f t="shared" si="0"/>
        <v>185.9390243902439</v>
      </c>
      <c r="P45" s="4">
        <f t="shared" si="3"/>
        <v>86964.5</v>
      </c>
      <c r="Q45" s="4" t="s">
        <v>2043</v>
      </c>
      <c r="R45" s="4" t="s">
        <v>2052</v>
      </c>
      <c r="S45" s="8">
        <f t="shared" si="4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t="s">
        <v>18</v>
      </c>
      <c r="G46">
        <v>98</v>
      </c>
      <c r="H46" t="s">
        <v>34</v>
      </c>
      <c r="I46" t="s">
        <v>35</v>
      </c>
      <c r="J46">
        <v>1552798800</v>
      </c>
      <c r="K46">
        <v>1552885200</v>
      </c>
      <c r="L46" t="b">
        <v>0</v>
      </c>
      <c r="M46" t="b">
        <v>0</v>
      </c>
      <c r="N46" t="s">
        <v>117</v>
      </c>
      <c r="O46">
        <f t="shared" si="0"/>
        <v>658.8125</v>
      </c>
      <c r="P46" s="4">
        <f t="shared" si="3"/>
        <v>5319.5</v>
      </c>
      <c r="Q46" s="4" t="s">
        <v>2043</v>
      </c>
      <c r="R46" s="4" t="s">
        <v>2049</v>
      </c>
      <c r="S46" s="8">
        <f t="shared" si="4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134</v>
      </c>
      <c r="C47" s="3" t="s">
        <v>135</v>
      </c>
      <c r="D47">
        <v>9500</v>
      </c>
      <c r="E47">
        <v>4530</v>
      </c>
      <c r="F47" t="s">
        <v>12</v>
      </c>
      <c r="G47">
        <v>48</v>
      </c>
      <c r="H47" t="s">
        <v>19</v>
      </c>
      <c r="I47" t="s">
        <v>20</v>
      </c>
      <c r="J47">
        <v>1478062800</v>
      </c>
      <c r="K47">
        <v>1479362400</v>
      </c>
      <c r="L47" t="b">
        <v>0</v>
      </c>
      <c r="M47" t="b">
        <v>1</v>
      </c>
      <c r="N47" t="s">
        <v>31</v>
      </c>
      <c r="O47">
        <f t="shared" si="0"/>
        <v>47.684210526315788</v>
      </c>
      <c r="P47" s="4">
        <f t="shared" si="3"/>
        <v>2289</v>
      </c>
      <c r="Q47" s="4" t="s">
        <v>2035</v>
      </c>
      <c r="R47" s="4" t="s">
        <v>2036</v>
      </c>
      <c r="S47" s="8">
        <f t="shared" si="4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136</v>
      </c>
      <c r="C48" s="3" t="s">
        <v>137</v>
      </c>
      <c r="D48">
        <v>3700</v>
      </c>
      <c r="E48">
        <v>4247</v>
      </c>
      <c r="F48" t="s">
        <v>18</v>
      </c>
      <c r="G48">
        <v>92</v>
      </c>
      <c r="H48" t="s">
        <v>19</v>
      </c>
      <c r="I48" t="s">
        <v>20</v>
      </c>
      <c r="J48">
        <v>1278565200</v>
      </c>
      <c r="K48">
        <v>1280552400</v>
      </c>
      <c r="L48" t="b">
        <v>0</v>
      </c>
      <c r="M48" t="b">
        <v>0</v>
      </c>
      <c r="N48" t="s">
        <v>21</v>
      </c>
      <c r="O48">
        <f t="shared" si="0"/>
        <v>114.78378378378378</v>
      </c>
      <c r="P48" s="4">
        <f t="shared" si="3"/>
        <v>2169.5</v>
      </c>
      <c r="Q48" s="4" t="s">
        <v>2031</v>
      </c>
      <c r="R48" s="4" t="s">
        <v>2032</v>
      </c>
      <c r="S48" s="8">
        <f t="shared" si="4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138</v>
      </c>
      <c r="C49" s="3" t="s">
        <v>139</v>
      </c>
      <c r="D49">
        <v>1500</v>
      </c>
      <c r="E49">
        <v>7129</v>
      </c>
      <c r="F49" t="s">
        <v>18</v>
      </c>
      <c r="G49">
        <v>149</v>
      </c>
      <c r="H49" t="s">
        <v>19</v>
      </c>
      <c r="I49" t="s">
        <v>20</v>
      </c>
      <c r="J49">
        <v>1396069200</v>
      </c>
      <c r="K49">
        <v>1398661200</v>
      </c>
      <c r="L49" t="b">
        <v>0</v>
      </c>
      <c r="M49" t="b">
        <v>0</v>
      </c>
      <c r="N49" t="s">
        <v>31</v>
      </c>
      <c r="O49">
        <f t="shared" si="0"/>
        <v>475.26666666666665</v>
      </c>
      <c r="P49" s="4">
        <f t="shared" si="3"/>
        <v>3639</v>
      </c>
      <c r="Q49" s="4" t="s">
        <v>2035</v>
      </c>
      <c r="R49" s="4" t="s">
        <v>2036</v>
      </c>
      <c r="S49" s="8">
        <f t="shared" si="4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t="s">
        <v>18</v>
      </c>
      <c r="G50">
        <v>2431</v>
      </c>
      <c r="H50" t="s">
        <v>19</v>
      </c>
      <c r="I50" t="s">
        <v>20</v>
      </c>
      <c r="J50">
        <v>1435208400</v>
      </c>
      <c r="K50">
        <v>1436245200</v>
      </c>
      <c r="L50" t="b">
        <v>0</v>
      </c>
      <c r="M50" t="b">
        <v>0</v>
      </c>
      <c r="N50" t="s">
        <v>31</v>
      </c>
      <c r="O50">
        <f t="shared" si="0"/>
        <v>386.97297297297297</v>
      </c>
      <c r="P50" s="4">
        <f t="shared" si="3"/>
        <v>65646.5</v>
      </c>
      <c r="Q50" s="4" t="s">
        <v>2035</v>
      </c>
      <c r="R50" s="4" t="s">
        <v>2036</v>
      </c>
      <c r="S50" s="8">
        <f t="shared" si="4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t="s">
        <v>18</v>
      </c>
      <c r="G51">
        <v>303</v>
      </c>
      <c r="H51" t="s">
        <v>19</v>
      </c>
      <c r="I51" t="s">
        <v>20</v>
      </c>
      <c r="J51">
        <v>1571547600</v>
      </c>
      <c r="K51">
        <v>1575439200</v>
      </c>
      <c r="L51" t="b">
        <v>0</v>
      </c>
      <c r="M51" t="b">
        <v>0</v>
      </c>
      <c r="N51" t="s">
        <v>21</v>
      </c>
      <c r="O51">
        <f t="shared" si="0"/>
        <v>189.625</v>
      </c>
      <c r="P51" s="4">
        <f t="shared" si="3"/>
        <v>6978</v>
      </c>
      <c r="Q51" s="4" t="s">
        <v>2031</v>
      </c>
      <c r="R51" s="4" t="s">
        <v>2032</v>
      </c>
      <c r="S51" s="8">
        <f t="shared" si="4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144</v>
      </c>
      <c r="C52" s="3" t="s">
        <v>145</v>
      </c>
      <c r="D52">
        <v>100</v>
      </c>
      <c r="E52">
        <v>2</v>
      </c>
      <c r="F52" t="s">
        <v>12</v>
      </c>
      <c r="G52">
        <v>1</v>
      </c>
      <c r="H52" t="s">
        <v>105</v>
      </c>
      <c r="I52" t="s">
        <v>106</v>
      </c>
      <c r="J52">
        <v>1375333200</v>
      </c>
      <c r="K52">
        <v>1377752400</v>
      </c>
      <c r="L52" t="b">
        <v>0</v>
      </c>
      <c r="M52" t="b">
        <v>0</v>
      </c>
      <c r="N52" t="s">
        <v>146</v>
      </c>
      <c r="O52">
        <f t="shared" si="0"/>
        <v>2</v>
      </c>
      <c r="P52" s="4">
        <f t="shared" si="3"/>
        <v>1.5</v>
      </c>
      <c r="Q52" s="4" t="s">
        <v>2031</v>
      </c>
      <c r="R52" s="4" t="s">
        <v>2053</v>
      </c>
      <c r="S52" s="8">
        <f t="shared" si="4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t="s">
        <v>12</v>
      </c>
      <c r="G53">
        <v>1467</v>
      </c>
      <c r="H53" t="s">
        <v>38</v>
      </c>
      <c r="I53" t="s">
        <v>39</v>
      </c>
      <c r="J53">
        <v>1332824400</v>
      </c>
      <c r="K53">
        <v>1334206800</v>
      </c>
      <c r="L53" t="b">
        <v>0</v>
      </c>
      <c r="M53" t="b">
        <v>1</v>
      </c>
      <c r="N53" t="s">
        <v>63</v>
      </c>
      <c r="O53">
        <f t="shared" si="0"/>
        <v>91.867805186590772</v>
      </c>
      <c r="P53" s="4">
        <f t="shared" si="3"/>
        <v>73355</v>
      </c>
      <c r="Q53" s="4" t="s">
        <v>2033</v>
      </c>
      <c r="R53" s="4" t="s">
        <v>2042</v>
      </c>
      <c r="S53" s="8">
        <f t="shared" si="4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149</v>
      </c>
      <c r="C54" s="3" t="s">
        <v>150</v>
      </c>
      <c r="D54">
        <v>7200</v>
      </c>
      <c r="E54">
        <v>2459</v>
      </c>
      <c r="F54" t="s">
        <v>12</v>
      </c>
      <c r="G54">
        <v>75</v>
      </c>
      <c r="H54" t="s">
        <v>19</v>
      </c>
      <c r="I54" t="s">
        <v>20</v>
      </c>
      <c r="J54">
        <v>1284526800</v>
      </c>
      <c r="K54">
        <v>1284872400</v>
      </c>
      <c r="L54" t="b">
        <v>0</v>
      </c>
      <c r="M54" t="b">
        <v>0</v>
      </c>
      <c r="N54" t="s">
        <v>31</v>
      </c>
      <c r="O54">
        <f t="shared" si="0"/>
        <v>34.152777777777779</v>
      </c>
      <c r="P54" s="4">
        <f t="shared" si="3"/>
        <v>1267</v>
      </c>
      <c r="Q54" s="4" t="s">
        <v>2035</v>
      </c>
      <c r="R54" s="4" t="s">
        <v>2036</v>
      </c>
      <c r="S54" s="8">
        <f t="shared" si="4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t="s">
        <v>18</v>
      </c>
      <c r="G55">
        <v>209</v>
      </c>
      <c r="H55" t="s">
        <v>19</v>
      </c>
      <c r="I55" t="s">
        <v>20</v>
      </c>
      <c r="J55">
        <v>1400562000</v>
      </c>
      <c r="K55">
        <v>1403931600</v>
      </c>
      <c r="L55" t="b">
        <v>0</v>
      </c>
      <c r="M55" t="b">
        <v>0</v>
      </c>
      <c r="N55" t="s">
        <v>51</v>
      </c>
      <c r="O55">
        <f t="shared" si="0"/>
        <v>140.40909090909091</v>
      </c>
      <c r="P55" s="4">
        <f t="shared" si="3"/>
        <v>6282.5</v>
      </c>
      <c r="Q55" s="4" t="s">
        <v>2037</v>
      </c>
      <c r="R55" s="4" t="s">
        <v>2040</v>
      </c>
      <c r="S55" s="8">
        <f t="shared" si="4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153</v>
      </c>
      <c r="C56" s="3" t="s">
        <v>154</v>
      </c>
      <c r="D56">
        <v>6000</v>
      </c>
      <c r="E56">
        <v>5392</v>
      </c>
      <c r="F56" t="s">
        <v>12</v>
      </c>
      <c r="G56">
        <v>120</v>
      </c>
      <c r="H56" t="s">
        <v>19</v>
      </c>
      <c r="I56" t="s">
        <v>20</v>
      </c>
      <c r="J56">
        <v>1520748000</v>
      </c>
      <c r="K56">
        <v>1521262800</v>
      </c>
      <c r="L56" t="b">
        <v>0</v>
      </c>
      <c r="M56" t="b">
        <v>0</v>
      </c>
      <c r="N56" t="s">
        <v>63</v>
      </c>
      <c r="O56">
        <f t="shared" si="0"/>
        <v>89.86666666666666</v>
      </c>
      <c r="P56" s="4">
        <f t="shared" si="3"/>
        <v>2756</v>
      </c>
      <c r="Q56" s="4" t="s">
        <v>2033</v>
      </c>
      <c r="R56" s="4" t="s">
        <v>2042</v>
      </c>
      <c r="S56" s="8">
        <f t="shared" si="4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t="s">
        <v>18</v>
      </c>
      <c r="G57">
        <v>131</v>
      </c>
      <c r="H57" t="s">
        <v>19</v>
      </c>
      <c r="I57" t="s">
        <v>20</v>
      </c>
      <c r="J57">
        <v>1532926800</v>
      </c>
      <c r="K57">
        <v>1533358800</v>
      </c>
      <c r="L57" t="b">
        <v>0</v>
      </c>
      <c r="M57" t="b">
        <v>0</v>
      </c>
      <c r="N57" t="s">
        <v>157</v>
      </c>
      <c r="O57">
        <f t="shared" si="0"/>
        <v>177.96969696969697</v>
      </c>
      <c r="P57" s="4">
        <f t="shared" si="3"/>
        <v>5938.5</v>
      </c>
      <c r="Q57" s="4" t="s">
        <v>2031</v>
      </c>
      <c r="R57" s="4" t="s">
        <v>2054</v>
      </c>
      <c r="S57" s="8">
        <f t="shared" si="4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t="s">
        <v>18</v>
      </c>
      <c r="G58">
        <v>164</v>
      </c>
      <c r="H58" t="s">
        <v>19</v>
      </c>
      <c r="I58" t="s">
        <v>20</v>
      </c>
      <c r="J58">
        <v>1420869600</v>
      </c>
      <c r="K58">
        <v>1421474400</v>
      </c>
      <c r="L58" t="b">
        <v>0</v>
      </c>
      <c r="M58" t="b">
        <v>0</v>
      </c>
      <c r="N58" t="s">
        <v>63</v>
      </c>
      <c r="O58">
        <f t="shared" si="0"/>
        <v>143.66249999999999</v>
      </c>
      <c r="P58" s="4">
        <f t="shared" si="3"/>
        <v>5828.5</v>
      </c>
      <c r="Q58" s="4" t="s">
        <v>2033</v>
      </c>
      <c r="R58" s="4" t="s">
        <v>2042</v>
      </c>
      <c r="S58" s="8">
        <f t="shared" si="4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160</v>
      </c>
      <c r="C59" s="3" t="s">
        <v>161</v>
      </c>
      <c r="D59">
        <v>2900</v>
      </c>
      <c r="E59">
        <v>6243</v>
      </c>
      <c r="F59" t="s">
        <v>18</v>
      </c>
      <c r="G59">
        <v>201</v>
      </c>
      <c r="H59" t="s">
        <v>19</v>
      </c>
      <c r="I59" t="s">
        <v>20</v>
      </c>
      <c r="J59">
        <v>1504242000</v>
      </c>
      <c r="K59">
        <v>1505278800</v>
      </c>
      <c r="L59" t="b">
        <v>0</v>
      </c>
      <c r="M59" t="b">
        <v>0</v>
      </c>
      <c r="N59" t="s">
        <v>87</v>
      </c>
      <c r="O59">
        <f t="shared" si="0"/>
        <v>215.27586206896552</v>
      </c>
      <c r="P59" s="4">
        <f t="shared" si="3"/>
        <v>3222</v>
      </c>
      <c r="Q59" s="4" t="s">
        <v>2046</v>
      </c>
      <c r="R59" s="4" t="s">
        <v>2047</v>
      </c>
      <c r="S59" s="8">
        <f t="shared" si="4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162</v>
      </c>
      <c r="C60" s="3" t="s">
        <v>163</v>
      </c>
      <c r="D60">
        <v>2700</v>
      </c>
      <c r="E60">
        <v>6132</v>
      </c>
      <c r="F60" t="s">
        <v>18</v>
      </c>
      <c r="G60">
        <v>211</v>
      </c>
      <c r="H60" t="s">
        <v>19</v>
      </c>
      <c r="I60" t="s">
        <v>20</v>
      </c>
      <c r="J60">
        <v>1442811600</v>
      </c>
      <c r="K60">
        <v>1443934800</v>
      </c>
      <c r="L60" t="b">
        <v>0</v>
      </c>
      <c r="M60" t="b">
        <v>0</v>
      </c>
      <c r="N60" t="s">
        <v>31</v>
      </c>
      <c r="O60">
        <f t="shared" si="0"/>
        <v>227.11111111111114</v>
      </c>
      <c r="P60" s="4">
        <f t="shared" si="3"/>
        <v>3171.5</v>
      </c>
      <c r="Q60" s="4" t="s">
        <v>2035</v>
      </c>
      <c r="R60" s="4" t="s">
        <v>2036</v>
      </c>
      <c r="S60" s="8">
        <f t="shared" si="4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164</v>
      </c>
      <c r="C61" s="3" t="s">
        <v>165</v>
      </c>
      <c r="D61">
        <v>1400</v>
      </c>
      <c r="E61">
        <v>3851</v>
      </c>
      <c r="F61" t="s">
        <v>18</v>
      </c>
      <c r="G61">
        <v>128</v>
      </c>
      <c r="H61" t="s">
        <v>19</v>
      </c>
      <c r="I61" t="s">
        <v>20</v>
      </c>
      <c r="J61">
        <v>1497243600</v>
      </c>
      <c r="K61">
        <v>1498539600</v>
      </c>
      <c r="L61" t="b">
        <v>0</v>
      </c>
      <c r="M61" t="b">
        <v>1</v>
      </c>
      <c r="N61" t="s">
        <v>31</v>
      </c>
      <c r="O61">
        <f t="shared" si="0"/>
        <v>275.07142857142861</v>
      </c>
      <c r="P61" s="4">
        <f t="shared" si="3"/>
        <v>1989.5</v>
      </c>
      <c r="Q61" s="4" t="s">
        <v>2035</v>
      </c>
      <c r="R61" s="4" t="s">
        <v>2036</v>
      </c>
      <c r="S61" s="8">
        <f t="shared" si="4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t="s">
        <v>18</v>
      </c>
      <c r="G62">
        <v>1600</v>
      </c>
      <c r="H62" t="s">
        <v>13</v>
      </c>
      <c r="I62" t="s">
        <v>14</v>
      </c>
      <c r="J62">
        <v>1342501200</v>
      </c>
      <c r="K62">
        <v>1342760400</v>
      </c>
      <c r="L62" t="b">
        <v>0</v>
      </c>
      <c r="M62" t="b">
        <v>0</v>
      </c>
      <c r="N62" t="s">
        <v>31</v>
      </c>
      <c r="O62">
        <f t="shared" si="0"/>
        <v>144.37048832271762</v>
      </c>
      <c r="P62" s="4">
        <f t="shared" si="3"/>
        <v>68798.5</v>
      </c>
      <c r="Q62" s="4" t="s">
        <v>2035</v>
      </c>
      <c r="R62" s="4" t="s">
        <v>2036</v>
      </c>
      <c r="S62" s="8">
        <f t="shared" si="4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t="s">
        <v>12</v>
      </c>
      <c r="G63">
        <v>2253</v>
      </c>
      <c r="H63" t="s">
        <v>13</v>
      </c>
      <c r="I63" t="s">
        <v>14</v>
      </c>
      <c r="J63">
        <v>1298268000</v>
      </c>
      <c r="K63">
        <v>1301720400</v>
      </c>
      <c r="L63" t="b">
        <v>0</v>
      </c>
      <c r="M63" t="b">
        <v>0</v>
      </c>
      <c r="N63" t="s">
        <v>31</v>
      </c>
      <c r="O63">
        <f t="shared" si="0"/>
        <v>92.74598393574297</v>
      </c>
      <c r="P63" s="4">
        <f t="shared" si="3"/>
        <v>93501.5</v>
      </c>
      <c r="Q63" s="4" t="s">
        <v>2035</v>
      </c>
      <c r="R63" s="4" t="s">
        <v>2036</v>
      </c>
      <c r="S63" s="8">
        <f t="shared" si="4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t="s">
        <v>18</v>
      </c>
      <c r="G64">
        <v>249</v>
      </c>
      <c r="H64" t="s">
        <v>19</v>
      </c>
      <c r="I64" t="s">
        <v>20</v>
      </c>
      <c r="J64">
        <v>1433480400</v>
      </c>
      <c r="K64">
        <v>1433566800</v>
      </c>
      <c r="L64" t="b">
        <v>0</v>
      </c>
      <c r="M64" t="b">
        <v>0</v>
      </c>
      <c r="N64" t="s">
        <v>26</v>
      </c>
      <c r="O64">
        <f t="shared" si="0"/>
        <v>722.6</v>
      </c>
      <c r="P64" s="4">
        <f t="shared" si="3"/>
        <v>7350.5</v>
      </c>
      <c r="Q64" s="4" t="s">
        <v>2033</v>
      </c>
      <c r="R64" s="4" t="s">
        <v>2034</v>
      </c>
      <c r="S64" s="8">
        <f t="shared" si="4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172</v>
      </c>
      <c r="C65" s="3" t="s">
        <v>173</v>
      </c>
      <c r="D65">
        <v>4700</v>
      </c>
      <c r="E65">
        <v>557</v>
      </c>
      <c r="F65" t="s">
        <v>12</v>
      </c>
      <c r="G65">
        <v>5</v>
      </c>
      <c r="H65" t="s">
        <v>19</v>
      </c>
      <c r="I65" t="s">
        <v>20</v>
      </c>
      <c r="J65">
        <v>1493355600</v>
      </c>
      <c r="K65">
        <v>1493874000</v>
      </c>
      <c r="L65" t="b">
        <v>0</v>
      </c>
      <c r="M65" t="b">
        <v>0</v>
      </c>
      <c r="N65" t="s">
        <v>31</v>
      </c>
      <c r="O65">
        <f t="shared" si="0"/>
        <v>11.851063829787234</v>
      </c>
      <c r="P65" s="4">
        <f t="shared" si="3"/>
        <v>281</v>
      </c>
      <c r="Q65" s="4" t="s">
        <v>2035</v>
      </c>
      <c r="R65" s="4" t="s">
        <v>2036</v>
      </c>
      <c r="S65" s="8">
        <f t="shared" si="4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174</v>
      </c>
      <c r="C66" s="3" t="s">
        <v>175</v>
      </c>
      <c r="D66">
        <v>2800</v>
      </c>
      <c r="E66">
        <v>2734</v>
      </c>
      <c r="F66" t="s">
        <v>12</v>
      </c>
      <c r="G66">
        <v>38</v>
      </c>
      <c r="H66" t="s">
        <v>19</v>
      </c>
      <c r="I66" t="s">
        <v>20</v>
      </c>
      <c r="J66">
        <v>1530507600</v>
      </c>
      <c r="K66">
        <v>1531803600</v>
      </c>
      <c r="L66" t="b">
        <v>0</v>
      </c>
      <c r="M66" t="b">
        <v>1</v>
      </c>
      <c r="N66" t="s">
        <v>26</v>
      </c>
      <c r="O66">
        <f t="shared" si="0"/>
        <v>97.642857142857139</v>
      </c>
      <c r="P66" s="4">
        <f t="shared" si="3"/>
        <v>1386</v>
      </c>
      <c r="Q66" s="4" t="s">
        <v>2033</v>
      </c>
      <c r="R66" s="4" t="s">
        <v>2034</v>
      </c>
      <c r="S66" s="8">
        <f t="shared" si="4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t="s">
        <v>18</v>
      </c>
      <c r="G67">
        <v>236</v>
      </c>
      <c r="H67" t="s">
        <v>19</v>
      </c>
      <c r="I67" t="s">
        <v>20</v>
      </c>
      <c r="J67">
        <v>1296108000</v>
      </c>
      <c r="K67">
        <v>1296712800</v>
      </c>
      <c r="L67" t="b">
        <v>0</v>
      </c>
      <c r="M67" t="b">
        <v>0</v>
      </c>
      <c r="N67" t="s">
        <v>31</v>
      </c>
      <c r="O67">
        <f t="shared" ref="O67:O130" si="5">E67/D67*100</f>
        <v>236.14754098360655</v>
      </c>
      <c r="P67" s="4">
        <f t="shared" si="3"/>
        <v>7320.5</v>
      </c>
      <c r="Q67" s="4" t="s">
        <v>2035</v>
      </c>
      <c r="R67" s="4" t="s">
        <v>2036</v>
      </c>
      <c r="S67" s="8">
        <f t="shared" ref="S67:S130" si="6">DATE(1970,1,1)+(J67/86400)</f>
        <v>40570.25</v>
      </c>
      <c r="T67" s="10">
        <f t="shared" ref="T67:T130" si="7">(K67/86400) +DATE(1970,1,1)</f>
        <v>40577.25</v>
      </c>
    </row>
    <row r="68" spans="1:20" ht="17" x14ac:dyDescent="0.2">
      <c r="A68">
        <v>66</v>
      </c>
      <c r="B68" t="s">
        <v>178</v>
      </c>
      <c r="C68" s="3" t="s">
        <v>179</v>
      </c>
      <c r="D68">
        <v>2900</v>
      </c>
      <c r="E68">
        <v>1307</v>
      </c>
      <c r="F68" t="s">
        <v>12</v>
      </c>
      <c r="G68">
        <v>12</v>
      </c>
      <c r="H68" t="s">
        <v>19</v>
      </c>
      <c r="I68" t="s">
        <v>20</v>
      </c>
      <c r="J68">
        <v>1428469200</v>
      </c>
      <c r="K68">
        <v>1428901200</v>
      </c>
      <c r="L68" t="b">
        <v>0</v>
      </c>
      <c r="M68" t="b">
        <v>1</v>
      </c>
      <c r="N68" t="s">
        <v>31</v>
      </c>
      <c r="O68">
        <f t="shared" si="5"/>
        <v>45.068965517241381</v>
      </c>
      <c r="P68" s="4">
        <f t="shared" si="3"/>
        <v>659.5</v>
      </c>
      <c r="Q68" s="4" t="s">
        <v>2035</v>
      </c>
      <c r="R68" s="4" t="s">
        <v>2036</v>
      </c>
      <c r="S68" s="8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t="s">
        <v>18</v>
      </c>
      <c r="G69">
        <v>4065</v>
      </c>
      <c r="H69" t="s">
        <v>38</v>
      </c>
      <c r="I69" t="s">
        <v>39</v>
      </c>
      <c r="J69">
        <v>1264399200</v>
      </c>
      <c r="K69">
        <v>1264831200</v>
      </c>
      <c r="L69" t="b">
        <v>0</v>
      </c>
      <c r="M69" t="b">
        <v>1</v>
      </c>
      <c r="N69" t="s">
        <v>63</v>
      </c>
      <c r="O69">
        <f t="shared" si="5"/>
        <v>162.38567493112947</v>
      </c>
      <c r="P69" s="4">
        <f t="shared" si="3"/>
        <v>60978.5</v>
      </c>
      <c r="Q69" s="4" t="s">
        <v>2033</v>
      </c>
      <c r="R69" s="4" t="s">
        <v>2042</v>
      </c>
      <c r="S69" s="8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t="s">
        <v>18</v>
      </c>
      <c r="G70">
        <v>246</v>
      </c>
      <c r="H70" t="s">
        <v>105</v>
      </c>
      <c r="I70" t="s">
        <v>106</v>
      </c>
      <c r="J70">
        <v>1501131600</v>
      </c>
      <c r="K70">
        <v>1505192400</v>
      </c>
      <c r="L70" t="b">
        <v>0</v>
      </c>
      <c r="M70" t="b">
        <v>1</v>
      </c>
      <c r="N70" t="s">
        <v>31</v>
      </c>
      <c r="O70">
        <f t="shared" si="5"/>
        <v>254.52631578947367</v>
      </c>
      <c r="P70" s="4">
        <f t="shared" si="3"/>
        <v>7377</v>
      </c>
      <c r="Q70" s="4" t="s">
        <v>2035</v>
      </c>
      <c r="R70" s="4" t="s">
        <v>2036</v>
      </c>
      <c r="S70" s="8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t="s">
        <v>184</v>
      </c>
      <c r="C71" s="3" t="s">
        <v>185</v>
      </c>
      <c r="D71">
        <v>7900</v>
      </c>
      <c r="E71">
        <v>1901</v>
      </c>
      <c r="F71" t="s">
        <v>72</v>
      </c>
      <c r="G71">
        <v>17</v>
      </c>
      <c r="H71" t="s">
        <v>19</v>
      </c>
      <c r="I71" t="s">
        <v>20</v>
      </c>
      <c r="J71">
        <v>1292738400</v>
      </c>
      <c r="K71">
        <v>1295676000</v>
      </c>
      <c r="L71" t="b">
        <v>0</v>
      </c>
      <c r="M71" t="b">
        <v>0</v>
      </c>
      <c r="N71" t="s">
        <v>31</v>
      </c>
      <c r="O71">
        <f t="shared" si="5"/>
        <v>24.063291139240505</v>
      </c>
      <c r="P71" s="4">
        <f t="shared" ref="P71:P134" si="8">AVERAGE(E71,G71)</f>
        <v>959</v>
      </c>
      <c r="Q71" s="4" t="s">
        <v>2035</v>
      </c>
      <c r="R71" s="4" t="s">
        <v>2036</v>
      </c>
      <c r="S71" s="8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t="s">
        <v>18</v>
      </c>
      <c r="G72">
        <v>2475</v>
      </c>
      <c r="H72" t="s">
        <v>105</v>
      </c>
      <c r="I72" t="s">
        <v>106</v>
      </c>
      <c r="J72">
        <v>1288674000</v>
      </c>
      <c r="K72">
        <v>1292911200</v>
      </c>
      <c r="L72" t="b">
        <v>0</v>
      </c>
      <c r="M72" t="b">
        <v>1</v>
      </c>
      <c r="N72" t="s">
        <v>31</v>
      </c>
      <c r="O72">
        <f t="shared" si="5"/>
        <v>123.74140625000001</v>
      </c>
      <c r="P72" s="4">
        <f t="shared" si="8"/>
        <v>80432</v>
      </c>
      <c r="Q72" s="4" t="s">
        <v>2035</v>
      </c>
      <c r="R72" s="4" t="s">
        <v>2036</v>
      </c>
      <c r="S72" s="8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t="s">
        <v>188</v>
      </c>
      <c r="C73" s="3" t="s">
        <v>189</v>
      </c>
      <c r="D73">
        <v>6000</v>
      </c>
      <c r="E73">
        <v>6484</v>
      </c>
      <c r="F73" t="s">
        <v>18</v>
      </c>
      <c r="G73">
        <v>76</v>
      </c>
      <c r="H73" t="s">
        <v>19</v>
      </c>
      <c r="I73" t="s">
        <v>20</v>
      </c>
      <c r="J73">
        <v>1575093600</v>
      </c>
      <c r="K73">
        <v>1575439200</v>
      </c>
      <c r="L73" t="b">
        <v>0</v>
      </c>
      <c r="M73" t="b">
        <v>0</v>
      </c>
      <c r="N73" t="s">
        <v>31</v>
      </c>
      <c r="O73">
        <f t="shared" si="5"/>
        <v>108.06666666666666</v>
      </c>
      <c r="P73" s="4">
        <f t="shared" si="8"/>
        <v>3280</v>
      </c>
      <c r="Q73" s="4" t="s">
        <v>2035</v>
      </c>
      <c r="R73" s="4" t="s">
        <v>2036</v>
      </c>
      <c r="S73" s="8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t="s">
        <v>190</v>
      </c>
      <c r="C74" s="3" t="s">
        <v>191</v>
      </c>
      <c r="D74">
        <v>600</v>
      </c>
      <c r="E74">
        <v>4022</v>
      </c>
      <c r="F74" t="s">
        <v>18</v>
      </c>
      <c r="G74">
        <v>54</v>
      </c>
      <c r="H74" t="s">
        <v>19</v>
      </c>
      <c r="I74" t="s">
        <v>20</v>
      </c>
      <c r="J74">
        <v>1435726800</v>
      </c>
      <c r="K74">
        <v>1438837200</v>
      </c>
      <c r="L74" t="b">
        <v>0</v>
      </c>
      <c r="M74" t="b">
        <v>0</v>
      </c>
      <c r="N74" t="s">
        <v>69</v>
      </c>
      <c r="O74">
        <f t="shared" si="5"/>
        <v>670.33333333333326</v>
      </c>
      <c r="P74" s="4">
        <f t="shared" si="8"/>
        <v>2038</v>
      </c>
      <c r="Q74" s="4" t="s">
        <v>2037</v>
      </c>
      <c r="R74" s="4" t="s">
        <v>2045</v>
      </c>
      <c r="S74" s="8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t="s">
        <v>192</v>
      </c>
      <c r="C75" s="3" t="s">
        <v>193</v>
      </c>
      <c r="D75">
        <v>1400</v>
      </c>
      <c r="E75">
        <v>9253</v>
      </c>
      <c r="F75" t="s">
        <v>18</v>
      </c>
      <c r="G75">
        <v>88</v>
      </c>
      <c r="H75" t="s">
        <v>19</v>
      </c>
      <c r="I75" t="s">
        <v>20</v>
      </c>
      <c r="J75">
        <v>1480226400</v>
      </c>
      <c r="K75">
        <v>1480485600</v>
      </c>
      <c r="L75" t="b">
        <v>0</v>
      </c>
      <c r="M75" t="b">
        <v>0</v>
      </c>
      <c r="N75" t="s">
        <v>157</v>
      </c>
      <c r="O75">
        <f t="shared" si="5"/>
        <v>660.92857142857144</v>
      </c>
      <c r="P75" s="4">
        <f t="shared" si="8"/>
        <v>4670.5</v>
      </c>
      <c r="Q75" s="4" t="s">
        <v>2031</v>
      </c>
      <c r="R75" s="4" t="s">
        <v>2054</v>
      </c>
      <c r="S75" s="8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t="s">
        <v>194</v>
      </c>
      <c r="C76" s="3" t="s">
        <v>195</v>
      </c>
      <c r="D76">
        <v>3900</v>
      </c>
      <c r="E76">
        <v>4776</v>
      </c>
      <c r="F76" t="s">
        <v>18</v>
      </c>
      <c r="G76">
        <v>85</v>
      </c>
      <c r="H76" t="s">
        <v>38</v>
      </c>
      <c r="I76" t="s">
        <v>39</v>
      </c>
      <c r="J76">
        <v>1459054800</v>
      </c>
      <c r="K76">
        <v>1459141200</v>
      </c>
      <c r="L76" t="b">
        <v>0</v>
      </c>
      <c r="M76" t="b">
        <v>0</v>
      </c>
      <c r="N76" t="s">
        <v>146</v>
      </c>
      <c r="O76">
        <f t="shared" si="5"/>
        <v>122.46153846153847</v>
      </c>
      <c r="P76" s="4">
        <f t="shared" si="8"/>
        <v>2430.5</v>
      </c>
      <c r="Q76" s="4" t="s">
        <v>2031</v>
      </c>
      <c r="R76" s="4" t="s">
        <v>2053</v>
      </c>
      <c r="S76" s="8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t="s">
        <v>18</v>
      </c>
      <c r="G77">
        <v>170</v>
      </c>
      <c r="H77" t="s">
        <v>19</v>
      </c>
      <c r="I77" t="s">
        <v>20</v>
      </c>
      <c r="J77">
        <v>1531630800</v>
      </c>
      <c r="K77">
        <v>1532322000</v>
      </c>
      <c r="L77" t="b">
        <v>0</v>
      </c>
      <c r="M77" t="b">
        <v>0</v>
      </c>
      <c r="N77" t="s">
        <v>120</v>
      </c>
      <c r="O77">
        <f t="shared" si="5"/>
        <v>150.57731958762886</v>
      </c>
      <c r="P77" s="4">
        <f t="shared" si="8"/>
        <v>7388</v>
      </c>
      <c r="Q77" s="4" t="s">
        <v>2050</v>
      </c>
      <c r="R77" s="4" t="s">
        <v>2051</v>
      </c>
      <c r="S77" s="8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t="s">
        <v>12</v>
      </c>
      <c r="G78">
        <v>1684</v>
      </c>
      <c r="H78" t="s">
        <v>19</v>
      </c>
      <c r="I78" t="s">
        <v>20</v>
      </c>
      <c r="J78">
        <v>1421992800</v>
      </c>
      <c r="K78">
        <v>1426222800</v>
      </c>
      <c r="L78" t="b">
        <v>1</v>
      </c>
      <c r="M78" t="b">
        <v>1</v>
      </c>
      <c r="N78" t="s">
        <v>31</v>
      </c>
      <c r="O78">
        <f t="shared" si="5"/>
        <v>78.106590724165997</v>
      </c>
      <c r="P78" s="4">
        <f t="shared" si="8"/>
        <v>48838.5</v>
      </c>
      <c r="Q78" s="4" t="s">
        <v>2035</v>
      </c>
      <c r="R78" s="4" t="s">
        <v>2036</v>
      </c>
      <c r="S78" s="8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t="s">
        <v>200</v>
      </c>
      <c r="C79" s="3" t="s">
        <v>201</v>
      </c>
      <c r="D79">
        <v>9500</v>
      </c>
      <c r="E79">
        <v>4460</v>
      </c>
      <c r="F79" t="s">
        <v>12</v>
      </c>
      <c r="G79">
        <v>56</v>
      </c>
      <c r="H79" t="s">
        <v>19</v>
      </c>
      <c r="I79" t="s">
        <v>20</v>
      </c>
      <c r="J79">
        <v>1285563600</v>
      </c>
      <c r="K79">
        <v>1286773200</v>
      </c>
      <c r="L79" t="b">
        <v>0</v>
      </c>
      <c r="M79" t="b">
        <v>1</v>
      </c>
      <c r="N79" t="s">
        <v>69</v>
      </c>
      <c r="O79">
        <f t="shared" si="5"/>
        <v>46.94736842105263</v>
      </c>
      <c r="P79" s="4">
        <f t="shared" si="8"/>
        <v>2258</v>
      </c>
      <c r="Q79" s="4" t="s">
        <v>2037</v>
      </c>
      <c r="R79" s="4" t="s">
        <v>2045</v>
      </c>
      <c r="S79" s="8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t="s">
        <v>18</v>
      </c>
      <c r="G80">
        <v>330</v>
      </c>
      <c r="H80" t="s">
        <v>19</v>
      </c>
      <c r="I80" t="s">
        <v>20</v>
      </c>
      <c r="J80">
        <v>1523854800</v>
      </c>
      <c r="K80">
        <v>1523941200</v>
      </c>
      <c r="L80" t="b">
        <v>0</v>
      </c>
      <c r="M80" t="b">
        <v>0</v>
      </c>
      <c r="N80" t="s">
        <v>204</v>
      </c>
      <c r="O80">
        <f t="shared" si="5"/>
        <v>300.8</v>
      </c>
      <c r="P80" s="4">
        <f t="shared" si="8"/>
        <v>6933</v>
      </c>
      <c r="Q80" s="4" t="s">
        <v>2043</v>
      </c>
      <c r="R80" s="4" t="s">
        <v>2055</v>
      </c>
      <c r="S80" s="8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t="s">
        <v>12</v>
      </c>
      <c r="G81">
        <v>838</v>
      </c>
      <c r="H81" t="s">
        <v>19</v>
      </c>
      <c r="I81" t="s">
        <v>20</v>
      </c>
      <c r="J81">
        <v>1529125200</v>
      </c>
      <c r="K81">
        <v>1529557200</v>
      </c>
      <c r="L81" t="b">
        <v>0</v>
      </c>
      <c r="M81" t="b">
        <v>0</v>
      </c>
      <c r="N81" t="s">
        <v>31</v>
      </c>
      <c r="O81">
        <f t="shared" si="5"/>
        <v>69.598615916955026</v>
      </c>
      <c r="P81" s="4">
        <f t="shared" si="8"/>
        <v>20533</v>
      </c>
      <c r="Q81" s="4" t="s">
        <v>2035</v>
      </c>
      <c r="R81" s="4" t="s">
        <v>2036</v>
      </c>
      <c r="S81" s="8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t="s">
        <v>207</v>
      </c>
      <c r="C82" s="3" t="s">
        <v>208</v>
      </c>
      <c r="D82">
        <v>1100</v>
      </c>
      <c r="E82">
        <v>7012</v>
      </c>
      <c r="F82" t="s">
        <v>18</v>
      </c>
      <c r="G82">
        <v>127</v>
      </c>
      <c r="H82" t="s">
        <v>19</v>
      </c>
      <c r="I82" t="s">
        <v>20</v>
      </c>
      <c r="J82">
        <v>1503982800</v>
      </c>
      <c r="K82">
        <v>1506574800</v>
      </c>
      <c r="L82" t="b">
        <v>0</v>
      </c>
      <c r="M82" t="b">
        <v>0</v>
      </c>
      <c r="N82" t="s">
        <v>87</v>
      </c>
      <c r="O82">
        <f t="shared" si="5"/>
        <v>637.4545454545455</v>
      </c>
      <c r="P82" s="4">
        <f t="shared" si="8"/>
        <v>3569.5</v>
      </c>
      <c r="Q82" s="4" t="s">
        <v>2046</v>
      </c>
      <c r="R82" s="4" t="s">
        <v>2047</v>
      </c>
      <c r="S82" s="8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t="s">
        <v>18</v>
      </c>
      <c r="G83">
        <v>411</v>
      </c>
      <c r="H83" t="s">
        <v>19</v>
      </c>
      <c r="I83" t="s">
        <v>20</v>
      </c>
      <c r="J83">
        <v>1511416800</v>
      </c>
      <c r="K83">
        <v>1513576800</v>
      </c>
      <c r="L83" t="b">
        <v>0</v>
      </c>
      <c r="M83" t="b">
        <v>0</v>
      </c>
      <c r="N83" t="s">
        <v>21</v>
      </c>
      <c r="O83">
        <f t="shared" si="5"/>
        <v>225.33928571428569</v>
      </c>
      <c r="P83" s="4">
        <f t="shared" si="8"/>
        <v>19134</v>
      </c>
      <c r="Q83" s="4" t="s">
        <v>2031</v>
      </c>
      <c r="R83" s="4" t="s">
        <v>2032</v>
      </c>
      <c r="S83" s="8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t="s">
        <v>18</v>
      </c>
      <c r="G84">
        <v>180</v>
      </c>
      <c r="H84" t="s">
        <v>38</v>
      </c>
      <c r="I84" t="s">
        <v>39</v>
      </c>
      <c r="J84">
        <v>1547704800</v>
      </c>
      <c r="K84">
        <v>1548309600</v>
      </c>
      <c r="L84" t="b">
        <v>0</v>
      </c>
      <c r="M84" t="b">
        <v>1</v>
      </c>
      <c r="N84" t="s">
        <v>87</v>
      </c>
      <c r="O84">
        <f t="shared" si="5"/>
        <v>1497.3000000000002</v>
      </c>
      <c r="P84" s="4">
        <f t="shared" si="8"/>
        <v>7576.5</v>
      </c>
      <c r="Q84" s="4" t="s">
        <v>2046</v>
      </c>
      <c r="R84" s="4" t="s">
        <v>2047</v>
      </c>
      <c r="S84" s="8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t="s">
        <v>12</v>
      </c>
      <c r="G85">
        <v>1000</v>
      </c>
      <c r="H85" t="s">
        <v>19</v>
      </c>
      <c r="I85" t="s">
        <v>20</v>
      </c>
      <c r="J85">
        <v>1469682000</v>
      </c>
      <c r="K85">
        <v>1471582800</v>
      </c>
      <c r="L85" t="b">
        <v>0</v>
      </c>
      <c r="M85" t="b">
        <v>0</v>
      </c>
      <c r="N85" t="s">
        <v>48</v>
      </c>
      <c r="O85">
        <f t="shared" si="5"/>
        <v>37.590225563909776</v>
      </c>
      <c r="P85" s="4">
        <f t="shared" si="8"/>
        <v>20498</v>
      </c>
      <c r="Q85" s="4" t="s">
        <v>2031</v>
      </c>
      <c r="R85" s="4" t="s">
        <v>2039</v>
      </c>
      <c r="S85" s="8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t="s">
        <v>18</v>
      </c>
      <c r="G86">
        <v>374</v>
      </c>
      <c r="H86" t="s">
        <v>19</v>
      </c>
      <c r="I86" t="s">
        <v>20</v>
      </c>
      <c r="J86">
        <v>1343451600</v>
      </c>
      <c r="K86">
        <v>1344315600</v>
      </c>
      <c r="L86" t="b">
        <v>0</v>
      </c>
      <c r="M86" t="b">
        <v>0</v>
      </c>
      <c r="N86" t="s">
        <v>63</v>
      </c>
      <c r="O86">
        <f t="shared" si="5"/>
        <v>132.36942675159236</v>
      </c>
      <c r="P86" s="4">
        <f t="shared" si="8"/>
        <v>20969</v>
      </c>
      <c r="Q86" s="4" t="s">
        <v>2033</v>
      </c>
      <c r="R86" s="4" t="s">
        <v>2042</v>
      </c>
      <c r="S86" s="8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t="s">
        <v>217</v>
      </c>
      <c r="C87" s="3" t="s">
        <v>218</v>
      </c>
      <c r="D87">
        <v>4900</v>
      </c>
      <c r="E87">
        <v>6430</v>
      </c>
      <c r="F87" t="s">
        <v>18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58</v>
      </c>
      <c r="O87">
        <f t="shared" si="5"/>
        <v>131.22448979591837</v>
      </c>
      <c r="P87" s="4">
        <f t="shared" si="8"/>
        <v>3250.5</v>
      </c>
      <c r="Q87" s="4" t="s">
        <v>2031</v>
      </c>
      <c r="R87" s="4" t="s">
        <v>2041</v>
      </c>
      <c r="S87" s="8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t="s">
        <v>18</v>
      </c>
      <c r="G88">
        <v>203</v>
      </c>
      <c r="H88" t="s">
        <v>19</v>
      </c>
      <c r="I88" t="s">
        <v>20</v>
      </c>
      <c r="J88">
        <v>1430715600</v>
      </c>
      <c r="K88">
        <v>1431838800</v>
      </c>
      <c r="L88" t="b">
        <v>1</v>
      </c>
      <c r="M88" t="b">
        <v>0</v>
      </c>
      <c r="N88" t="s">
        <v>31</v>
      </c>
      <c r="O88">
        <f t="shared" si="5"/>
        <v>167.63513513513513</v>
      </c>
      <c r="P88" s="4">
        <f t="shared" si="8"/>
        <v>6304</v>
      </c>
      <c r="Q88" s="4" t="s">
        <v>2035</v>
      </c>
      <c r="R88" s="4" t="s">
        <v>2036</v>
      </c>
      <c r="S88" s="8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t="s">
        <v>12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21</v>
      </c>
      <c r="O89">
        <f t="shared" si="5"/>
        <v>61.984886649874063</v>
      </c>
      <c r="P89" s="4">
        <f t="shared" si="8"/>
        <v>62261</v>
      </c>
      <c r="Q89" s="4" t="s">
        <v>2031</v>
      </c>
      <c r="R89" s="4" t="s">
        <v>2032</v>
      </c>
      <c r="S89" s="8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t="s">
        <v>18</v>
      </c>
      <c r="G90">
        <v>113</v>
      </c>
      <c r="H90" t="s">
        <v>19</v>
      </c>
      <c r="I90" t="s">
        <v>20</v>
      </c>
      <c r="J90">
        <v>1429160400</v>
      </c>
      <c r="K90">
        <v>1431061200</v>
      </c>
      <c r="L90" t="b">
        <v>0</v>
      </c>
      <c r="M90" t="b">
        <v>0</v>
      </c>
      <c r="N90" t="s">
        <v>204</v>
      </c>
      <c r="O90">
        <f t="shared" si="5"/>
        <v>260.75</v>
      </c>
      <c r="P90" s="4">
        <f t="shared" si="8"/>
        <v>6314.5</v>
      </c>
      <c r="Q90" s="4" t="s">
        <v>2043</v>
      </c>
      <c r="R90" s="4" t="s">
        <v>2055</v>
      </c>
      <c r="S90" s="8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t="s">
        <v>225</v>
      </c>
      <c r="C91" s="3" t="s">
        <v>226</v>
      </c>
      <c r="D91">
        <v>3400</v>
      </c>
      <c r="E91">
        <v>8588</v>
      </c>
      <c r="F91" t="s">
        <v>18</v>
      </c>
      <c r="G91">
        <v>96</v>
      </c>
      <c r="H91" t="s">
        <v>19</v>
      </c>
      <c r="I91" t="s">
        <v>20</v>
      </c>
      <c r="J91">
        <v>1271307600</v>
      </c>
      <c r="K91">
        <v>1271480400</v>
      </c>
      <c r="L91" t="b">
        <v>0</v>
      </c>
      <c r="M91" t="b">
        <v>0</v>
      </c>
      <c r="N91" t="s">
        <v>31</v>
      </c>
      <c r="O91">
        <f t="shared" si="5"/>
        <v>252.58823529411765</v>
      </c>
      <c r="P91" s="4">
        <f t="shared" si="8"/>
        <v>4342</v>
      </c>
      <c r="Q91" s="4" t="s">
        <v>2035</v>
      </c>
      <c r="R91" s="4" t="s">
        <v>2036</v>
      </c>
      <c r="S91" s="8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t="s">
        <v>227</v>
      </c>
      <c r="C92" s="3" t="s">
        <v>228</v>
      </c>
      <c r="D92">
        <v>7800</v>
      </c>
      <c r="E92">
        <v>6132</v>
      </c>
      <c r="F92" t="s">
        <v>12</v>
      </c>
      <c r="G92">
        <v>106</v>
      </c>
      <c r="H92" t="s">
        <v>19</v>
      </c>
      <c r="I92" t="s">
        <v>20</v>
      </c>
      <c r="J92">
        <v>1456380000</v>
      </c>
      <c r="K92">
        <v>1456380000</v>
      </c>
      <c r="L92" t="b">
        <v>0</v>
      </c>
      <c r="M92" t="b">
        <v>1</v>
      </c>
      <c r="N92" t="s">
        <v>31</v>
      </c>
      <c r="O92">
        <f t="shared" si="5"/>
        <v>78.615384615384613</v>
      </c>
      <c r="P92" s="4">
        <f t="shared" si="8"/>
        <v>3119</v>
      </c>
      <c r="Q92" s="4" t="s">
        <v>2035</v>
      </c>
      <c r="R92" s="4" t="s">
        <v>2036</v>
      </c>
      <c r="S92" s="8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t="s">
        <v>12</v>
      </c>
      <c r="G93">
        <v>679</v>
      </c>
      <c r="H93" t="s">
        <v>105</v>
      </c>
      <c r="I93" t="s">
        <v>106</v>
      </c>
      <c r="J93">
        <v>1470459600</v>
      </c>
      <c r="K93">
        <v>1472878800</v>
      </c>
      <c r="L93" t="b">
        <v>0</v>
      </c>
      <c r="M93" t="b">
        <v>0</v>
      </c>
      <c r="N93" t="s">
        <v>204</v>
      </c>
      <c r="O93">
        <f t="shared" si="5"/>
        <v>48.404406999351913</v>
      </c>
      <c r="P93" s="4">
        <f t="shared" si="8"/>
        <v>37683.5</v>
      </c>
      <c r="Q93" s="4" t="s">
        <v>2043</v>
      </c>
      <c r="R93" s="4" t="s">
        <v>2055</v>
      </c>
      <c r="S93" s="8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t="s">
        <v>18</v>
      </c>
      <c r="G94">
        <v>498</v>
      </c>
      <c r="H94" t="s">
        <v>96</v>
      </c>
      <c r="I94" t="s">
        <v>97</v>
      </c>
      <c r="J94">
        <v>1277269200</v>
      </c>
      <c r="K94">
        <v>1277355600</v>
      </c>
      <c r="L94" t="b">
        <v>0</v>
      </c>
      <c r="M94" t="b">
        <v>1</v>
      </c>
      <c r="N94" t="s">
        <v>87</v>
      </c>
      <c r="O94">
        <f t="shared" si="5"/>
        <v>258.875</v>
      </c>
      <c r="P94" s="4">
        <f t="shared" si="8"/>
        <v>26136.5</v>
      </c>
      <c r="Q94" s="4" t="s">
        <v>2046</v>
      </c>
      <c r="R94" s="4" t="s">
        <v>2047</v>
      </c>
      <c r="S94" s="8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t="s">
        <v>72</v>
      </c>
      <c r="G95">
        <v>610</v>
      </c>
      <c r="H95" t="s">
        <v>19</v>
      </c>
      <c r="I95" t="s">
        <v>20</v>
      </c>
      <c r="J95">
        <v>1350709200</v>
      </c>
      <c r="K95">
        <v>1351054800</v>
      </c>
      <c r="L95" t="b">
        <v>0</v>
      </c>
      <c r="M95" t="b">
        <v>1</v>
      </c>
      <c r="N95" t="s">
        <v>31</v>
      </c>
      <c r="O95">
        <f t="shared" si="5"/>
        <v>60.548713235294116</v>
      </c>
      <c r="P95" s="4">
        <f t="shared" si="8"/>
        <v>33243.5</v>
      </c>
      <c r="Q95" s="4" t="s">
        <v>2035</v>
      </c>
      <c r="R95" s="4" t="s">
        <v>2036</v>
      </c>
      <c r="S95" s="8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t="s">
        <v>235</v>
      </c>
      <c r="C96" s="3" t="s">
        <v>236</v>
      </c>
      <c r="D96">
        <v>2900</v>
      </c>
      <c r="E96">
        <v>8807</v>
      </c>
      <c r="F96" t="s">
        <v>18</v>
      </c>
      <c r="G96">
        <v>180</v>
      </c>
      <c r="H96" t="s">
        <v>38</v>
      </c>
      <c r="I96" t="s">
        <v>39</v>
      </c>
      <c r="J96">
        <v>1554613200</v>
      </c>
      <c r="K96">
        <v>1555563600</v>
      </c>
      <c r="L96" t="b">
        <v>0</v>
      </c>
      <c r="M96" t="b">
        <v>0</v>
      </c>
      <c r="N96" t="s">
        <v>26</v>
      </c>
      <c r="O96">
        <f t="shared" si="5"/>
        <v>303.68965517241378</v>
      </c>
      <c r="P96" s="4">
        <f t="shared" si="8"/>
        <v>4493.5</v>
      </c>
      <c r="Q96" s="4" t="s">
        <v>2033</v>
      </c>
      <c r="R96" s="4" t="s">
        <v>2034</v>
      </c>
      <c r="S96" s="8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t="s">
        <v>237</v>
      </c>
      <c r="C97" s="3" t="s">
        <v>238</v>
      </c>
      <c r="D97">
        <v>900</v>
      </c>
      <c r="E97">
        <v>1017</v>
      </c>
      <c r="F97" t="s">
        <v>18</v>
      </c>
      <c r="G97">
        <v>27</v>
      </c>
      <c r="H97" t="s">
        <v>19</v>
      </c>
      <c r="I97" t="s">
        <v>20</v>
      </c>
      <c r="J97">
        <v>1571029200</v>
      </c>
      <c r="K97">
        <v>1571634000</v>
      </c>
      <c r="L97" t="b">
        <v>0</v>
      </c>
      <c r="M97" t="b">
        <v>0</v>
      </c>
      <c r="N97" t="s">
        <v>40</v>
      </c>
      <c r="O97">
        <f t="shared" si="5"/>
        <v>112.99999999999999</v>
      </c>
      <c r="P97" s="4">
        <f t="shared" si="8"/>
        <v>522</v>
      </c>
      <c r="Q97" s="4" t="s">
        <v>2037</v>
      </c>
      <c r="R97" s="4" t="s">
        <v>2038</v>
      </c>
      <c r="S97" s="8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t="s">
        <v>18</v>
      </c>
      <c r="G98">
        <v>2331</v>
      </c>
      <c r="H98" t="s">
        <v>19</v>
      </c>
      <c r="I98" t="s">
        <v>20</v>
      </c>
      <c r="J98">
        <v>1299736800</v>
      </c>
      <c r="K98">
        <v>1300856400</v>
      </c>
      <c r="L98" t="b">
        <v>0</v>
      </c>
      <c r="M98" t="b">
        <v>0</v>
      </c>
      <c r="N98" t="s">
        <v>31</v>
      </c>
      <c r="O98">
        <f t="shared" si="5"/>
        <v>217.37876614060258</v>
      </c>
      <c r="P98" s="4">
        <f t="shared" si="8"/>
        <v>76922</v>
      </c>
      <c r="Q98" s="4" t="s">
        <v>2035</v>
      </c>
      <c r="R98" s="4" t="s">
        <v>2036</v>
      </c>
      <c r="S98" s="8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t="s">
        <v>18</v>
      </c>
      <c r="G99">
        <v>113</v>
      </c>
      <c r="H99" t="s">
        <v>19</v>
      </c>
      <c r="I99" t="s">
        <v>20</v>
      </c>
      <c r="J99">
        <v>1435208400</v>
      </c>
      <c r="K99">
        <v>1439874000</v>
      </c>
      <c r="L99" t="b">
        <v>0</v>
      </c>
      <c r="M99" t="b">
        <v>0</v>
      </c>
      <c r="N99" t="s">
        <v>15</v>
      </c>
      <c r="O99">
        <f t="shared" si="5"/>
        <v>926.69230769230762</v>
      </c>
      <c r="P99" s="4">
        <f t="shared" si="8"/>
        <v>6080</v>
      </c>
      <c r="Q99" s="4" t="s">
        <v>2029</v>
      </c>
      <c r="R99" s="4" t="s">
        <v>2030</v>
      </c>
      <c r="S99" s="8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t="s">
        <v>12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87</v>
      </c>
      <c r="O100">
        <f t="shared" si="5"/>
        <v>33.692229038854805</v>
      </c>
      <c r="P100" s="4">
        <f t="shared" si="8"/>
        <v>17085.5</v>
      </c>
      <c r="Q100" s="4" t="s">
        <v>2046</v>
      </c>
      <c r="R100" s="4" t="s">
        <v>2047</v>
      </c>
      <c r="S100" s="8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t="s">
        <v>18</v>
      </c>
      <c r="G101">
        <v>164</v>
      </c>
      <c r="H101" t="s">
        <v>19</v>
      </c>
      <c r="I101" t="s">
        <v>20</v>
      </c>
      <c r="J101">
        <v>1416895200</v>
      </c>
      <c r="K101">
        <v>1419400800</v>
      </c>
      <c r="L101" t="b">
        <v>0</v>
      </c>
      <c r="M101" t="b">
        <v>0</v>
      </c>
      <c r="N101" t="s">
        <v>31</v>
      </c>
      <c r="O101">
        <f t="shared" si="5"/>
        <v>196.7236842105263</v>
      </c>
      <c r="P101" s="4">
        <f t="shared" si="8"/>
        <v>7557.5</v>
      </c>
      <c r="Q101" s="4" t="s">
        <v>2035</v>
      </c>
      <c r="R101" s="4" t="s">
        <v>2036</v>
      </c>
      <c r="S101" s="8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t="s">
        <v>12</v>
      </c>
      <c r="G102">
        <v>1</v>
      </c>
      <c r="H102" t="s">
        <v>19</v>
      </c>
      <c r="I102" t="s">
        <v>20</v>
      </c>
      <c r="J102">
        <v>1319000400</v>
      </c>
      <c r="K102">
        <v>1320555600</v>
      </c>
      <c r="L102" t="b">
        <v>0</v>
      </c>
      <c r="M102" t="b">
        <v>0</v>
      </c>
      <c r="N102" t="s">
        <v>31</v>
      </c>
      <c r="O102">
        <f t="shared" si="5"/>
        <v>1</v>
      </c>
      <c r="P102" s="4">
        <f t="shared" si="8"/>
        <v>1</v>
      </c>
      <c r="Q102" s="4" t="s">
        <v>2035</v>
      </c>
      <c r="R102" s="4" t="s">
        <v>2036</v>
      </c>
      <c r="S102" s="8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t="s">
        <v>18</v>
      </c>
      <c r="G103">
        <v>164</v>
      </c>
      <c r="H103" t="s">
        <v>19</v>
      </c>
      <c r="I103" t="s">
        <v>20</v>
      </c>
      <c r="J103">
        <v>1424498400</v>
      </c>
      <c r="K103">
        <v>1425103200</v>
      </c>
      <c r="L103" t="b">
        <v>0</v>
      </c>
      <c r="M103" t="b">
        <v>1</v>
      </c>
      <c r="N103" t="s">
        <v>48</v>
      </c>
      <c r="O103">
        <f t="shared" si="5"/>
        <v>1021.4444444444445</v>
      </c>
      <c r="P103" s="4">
        <f t="shared" si="8"/>
        <v>4678.5</v>
      </c>
      <c r="Q103" s="4" t="s">
        <v>2031</v>
      </c>
      <c r="R103" s="4" t="s">
        <v>2039</v>
      </c>
      <c r="S103" s="8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t="s">
        <v>18</v>
      </c>
      <c r="G104">
        <v>336</v>
      </c>
      <c r="H104" t="s">
        <v>19</v>
      </c>
      <c r="I104" t="s">
        <v>20</v>
      </c>
      <c r="J104">
        <v>1526274000</v>
      </c>
      <c r="K104">
        <v>1526878800</v>
      </c>
      <c r="L104" t="b">
        <v>0</v>
      </c>
      <c r="M104" t="b">
        <v>1</v>
      </c>
      <c r="N104" t="s">
        <v>63</v>
      </c>
      <c r="O104">
        <f t="shared" si="5"/>
        <v>281.67567567567568</v>
      </c>
      <c r="P104" s="4">
        <f t="shared" si="8"/>
        <v>5379</v>
      </c>
      <c r="Q104" s="4" t="s">
        <v>2033</v>
      </c>
      <c r="R104" s="4" t="s">
        <v>2042</v>
      </c>
      <c r="S104" s="8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t="s">
        <v>12</v>
      </c>
      <c r="G105">
        <v>37</v>
      </c>
      <c r="H105" t="s">
        <v>105</v>
      </c>
      <c r="I105" t="s">
        <v>106</v>
      </c>
      <c r="J105">
        <v>1287896400</v>
      </c>
      <c r="K105">
        <v>1288674000</v>
      </c>
      <c r="L105" t="b">
        <v>0</v>
      </c>
      <c r="M105" t="b">
        <v>0</v>
      </c>
      <c r="N105" t="s">
        <v>48</v>
      </c>
      <c r="O105">
        <f t="shared" si="5"/>
        <v>24.610000000000003</v>
      </c>
      <c r="P105" s="4">
        <f t="shared" si="8"/>
        <v>1249</v>
      </c>
      <c r="Q105" s="4" t="s">
        <v>2031</v>
      </c>
      <c r="R105" s="4" t="s">
        <v>2039</v>
      </c>
      <c r="S105" s="8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t="s">
        <v>18</v>
      </c>
      <c r="G106">
        <v>1917</v>
      </c>
      <c r="H106" t="s">
        <v>19</v>
      </c>
      <c r="I106" t="s">
        <v>20</v>
      </c>
      <c r="J106">
        <v>1495515600</v>
      </c>
      <c r="K106">
        <v>1495602000</v>
      </c>
      <c r="L106" t="b">
        <v>0</v>
      </c>
      <c r="M106" t="b">
        <v>0</v>
      </c>
      <c r="N106" t="s">
        <v>58</v>
      </c>
      <c r="O106">
        <f t="shared" si="5"/>
        <v>143.14010067114094</v>
      </c>
      <c r="P106" s="4">
        <f t="shared" si="8"/>
        <v>86270</v>
      </c>
      <c r="Q106" s="4" t="s">
        <v>2031</v>
      </c>
      <c r="R106" s="4" t="s">
        <v>2041</v>
      </c>
      <c r="S106" s="8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t="s">
        <v>18</v>
      </c>
      <c r="G107">
        <v>95</v>
      </c>
      <c r="H107" t="s">
        <v>19</v>
      </c>
      <c r="I107" t="s">
        <v>20</v>
      </c>
      <c r="J107">
        <v>1364878800</v>
      </c>
      <c r="K107">
        <v>1366434000</v>
      </c>
      <c r="L107" t="b">
        <v>0</v>
      </c>
      <c r="M107" t="b">
        <v>0</v>
      </c>
      <c r="N107" t="s">
        <v>26</v>
      </c>
      <c r="O107">
        <f t="shared" si="5"/>
        <v>144.54411764705884</v>
      </c>
      <c r="P107" s="4">
        <f t="shared" si="8"/>
        <v>4962</v>
      </c>
      <c r="Q107" s="4" t="s">
        <v>2033</v>
      </c>
      <c r="R107" s="4" t="s">
        <v>2034</v>
      </c>
      <c r="S107" s="8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t="s">
        <v>18</v>
      </c>
      <c r="G108">
        <v>147</v>
      </c>
      <c r="H108" t="s">
        <v>19</v>
      </c>
      <c r="I108" t="s">
        <v>20</v>
      </c>
      <c r="J108">
        <v>1567918800</v>
      </c>
      <c r="K108">
        <v>1568350800</v>
      </c>
      <c r="L108" t="b">
        <v>0</v>
      </c>
      <c r="M108" t="b">
        <v>0</v>
      </c>
      <c r="N108" t="s">
        <v>31</v>
      </c>
      <c r="O108">
        <f t="shared" si="5"/>
        <v>359.12820512820514</v>
      </c>
      <c r="P108" s="4">
        <f t="shared" si="8"/>
        <v>7076.5</v>
      </c>
      <c r="Q108" s="4" t="s">
        <v>2035</v>
      </c>
      <c r="R108" s="4" t="s">
        <v>2036</v>
      </c>
      <c r="S108" s="8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t="s">
        <v>18</v>
      </c>
      <c r="G109">
        <v>86</v>
      </c>
      <c r="H109" t="s">
        <v>19</v>
      </c>
      <c r="I109" t="s">
        <v>20</v>
      </c>
      <c r="J109">
        <v>1524459600</v>
      </c>
      <c r="K109">
        <v>1525928400</v>
      </c>
      <c r="L109" t="b">
        <v>0</v>
      </c>
      <c r="M109" t="b">
        <v>1</v>
      </c>
      <c r="N109" t="s">
        <v>31</v>
      </c>
      <c r="O109">
        <f t="shared" si="5"/>
        <v>186.48571428571427</v>
      </c>
      <c r="P109" s="4">
        <f t="shared" si="8"/>
        <v>3306.5</v>
      </c>
      <c r="Q109" s="4" t="s">
        <v>2035</v>
      </c>
      <c r="R109" s="4" t="s">
        <v>2036</v>
      </c>
      <c r="S109" s="8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t="s">
        <v>18</v>
      </c>
      <c r="G110">
        <v>83</v>
      </c>
      <c r="H110" t="s">
        <v>19</v>
      </c>
      <c r="I110" t="s">
        <v>20</v>
      </c>
      <c r="J110">
        <v>1333688400</v>
      </c>
      <c r="K110">
        <v>1336885200</v>
      </c>
      <c r="L110" t="b">
        <v>0</v>
      </c>
      <c r="M110" t="b">
        <v>0</v>
      </c>
      <c r="N110" t="s">
        <v>40</v>
      </c>
      <c r="O110">
        <f t="shared" si="5"/>
        <v>595.26666666666665</v>
      </c>
      <c r="P110" s="4">
        <f t="shared" si="8"/>
        <v>4506</v>
      </c>
      <c r="Q110" s="4" t="s">
        <v>2037</v>
      </c>
      <c r="R110" s="4" t="s">
        <v>2038</v>
      </c>
      <c r="S110" s="8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t="s">
        <v>12</v>
      </c>
      <c r="G111">
        <v>60</v>
      </c>
      <c r="H111" t="s">
        <v>19</v>
      </c>
      <c r="I111" t="s">
        <v>20</v>
      </c>
      <c r="J111">
        <v>1389506400</v>
      </c>
      <c r="K111">
        <v>1389679200</v>
      </c>
      <c r="L111" t="b">
        <v>0</v>
      </c>
      <c r="M111" t="b">
        <v>0</v>
      </c>
      <c r="N111" t="s">
        <v>267</v>
      </c>
      <c r="O111">
        <f t="shared" si="5"/>
        <v>59.21153846153846</v>
      </c>
      <c r="P111" s="4">
        <f t="shared" si="8"/>
        <v>1569.5</v>
      </c>
      <c r="Q111" s="4" t="s">
        <v>2037</v>
      </c>
      <c r="R111" s="4" t="s">
        <v>2056</v>
      </c>
      <c r="S111" s="8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t="s">
        <v>12</v>
      </c>
      <c r="G112">
        <v>296</v>
      </c>
      <c r="H112" t="s">
        <v>19</v>
      </c>
      <c r="I112" t="s">
        <v>20</v>
      </c>
      <c r="J112">
        <v>1536642000</v>
      </c>
      <c r="K112">
        <v>1538283600</v>
      </c>
      <c r="L112" t="b">
        <v>0</v>
      </c>
      <c r="M112" t="b">
        <v>0</v>
      </c>
      <c r="N112" t="s">
        <v>15</v>
      </c>
      <c r="O112">
        <f t="shared" si="5"/>
        <v>14.962780898876405</v>
      </c>
      <c r="P112" s="4">
        <f t="shared" si="8"/>
        <v>10801.5</v>
      </c>
      <c r="Q112" s="4" t="s">
        <v>2029</v>
      </c>
      <c r="R112" s="4" t="s">
        <v>2030</v>
      </c>
      <c r="S112" s="8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t="s">
        <v>18</v>
      </c>
      <c r="G113">
        <v>676</v>
      </c>
      <c r="H113" t="s">
        <v>19</v>
      </c>
      <c r="I113" t="s">
        <v>20</v>
      </c>
      <c r="J113">
        <v>1348290000</v>
      </c>
      <c r="K113">
        <v>1348808400</v>
      </c>
      <c r="L113" t="b">
        <v>0</v>
      </c>
      <c r="M113" t="b">
        <v>0</v>
      </c>
      <c r="N113" t="s">
        <v>131</v>
      </c>
      <c r="O113">
        <f t="shared" si="5"/>
        <v>119.95602605863192</v>
      </c>
      <c r="P113" s="4">
        <f t="shared" si="8"/>
        <v>37164.5</v>
      </c>
      <c r="Q113" s="4" t="s">
        <v>2043</v>
      </c>
      <c r="R113" s="4" t="s">
        <v>2052</v>
      </c>
      <c r="S113" s="8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t="s">
        <v>18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26</v>
      </c>
      <c r="O114">
        <f t="shared" si="5"/>
        <v>268.82978723404256</v>
      </c>
      <c r="P114" s="4">
        <f t="shared" si="8"/>
        <v>6498</v>
      </c>
      <c r="Q114" s="4" t="s">
        <v>2033</v>
      </c>
      <c r="R114" s="4" t="s">
        <v>2034</v>
      </c>
      <c r="S114" s="8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t="s">
        <v>18</v>
      </c>
      <c r="G115">
        <v>131</v>
      </c>
      <c r="H115" t="s">
        <v>19</v>
      </c>
      <c r="I115" t="s">
        <v>20</v>
      </c>
      <c r="J115">
        <v>1505192400</v>
      </c>
      <c r="K115">
        <v>1505797200</v>
      </c>
      <c r="L115" t="b">
        <v>0</v>
      </c>
      <c r="M115" t="b">
        <v>0</v>
      </c>
      <c r="N115" t="s">
        <v>15</v>
      </c>
      <c r="O115">
        <f t="shared" si="5"/>
        <v>376.87878787878788</v>
      </c>
      <c r="P115" s="4">
        <f t="shared" si="8"/>
        <v>6284</v>
      </c>
      <c r="Q115" s="4" t="s">
        <v>2029</v>
      </c>
      <c r="R115" s="4" t="s">
        <v>2030</v>
      </c>
      <c r="S115" s="8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t="s">
        <v>18</v>
      </c>
      <c r="G116">
        <v>126</v>
      </c>
      <c r="H116" t="s">
        <v>19</v>
      </c>
      <c r="I116" t="s">
        <v>20</v>
      </c>
      <c r="J116">
        <v>1554786000</v>
      </c>
      <c r="K116">
        <v>1554872400</v>
      </c>
      <c r="L116" t="b">
        <v>0</v>
      </c>
      <c r="M116" t="b">
        <v>1</v>
      </c>
      <c r="N116" t="s">
        <v>63</v>
      </c>
      <c r="O116">
        <f t="shared" si="5"/>
        <v>727.15789473684208</v>
      </c>
      <c r="P116" s="4">
        <f t="shared" si="8"/>
        <v>6971</v>
      </c>
      <c r="Q116" s="4" t="s">
        <v>2033</v>
      </c>
      <c r="R116" s="4" t="s">
        <v>2042</v>
      </c>
      <c r="S116" s="8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t="s">
        <v>12</v>
      </c>
      <c r="G117">
        <v>3304</v>
      </c>
      <c r="H117" t="s">
        <v>105</v>
      </c>
      <c r="I117" t="s">
        <v>106</v>
      </c>
      <c r="J117">
        <v>1510898400</v>
      </c>
      <c r="K117">
        <v>1513922400</v>
      </c>
      <c r="L117" t="b">
        <v>0</v>
      </c>
      <c r="M117" t="b">
        <v>0</v>
      </c>
      <c r="N117" t="s">
        <v>117</v>
      </c>
      <c r="O117">
        <f t="shared" si="5"/>
        <v>87.211757648470297</v>
      </c>
      <c r="P117" s="4">
        <f t="shared" si="8"/>
        <v>74343</v>
      </c>
      <c r="Q117" s="4" t="s">
        <v>2043</v>
      </c>
      <c r="R117" s="4" t="s">
        <v>2049</v>
      </c>
      <c r="S117" s="8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t="s">
        <v>12</v>
      </c>
      <c r="G118">
        <v>73</v>
      </c>
      <c r="H118" t="s">
        <v>19</v>
      </c>
      <c r="I118" t="s">
        <v>20</v>
      </c>
      <c r="J118">
        <v>1442552400</v>
      </c>
      <c r="K118">
        <v>1442638800</v>
      </c>
      <c r="L118" t="b">
        <v>0</v>
      </c>
      <c r="M118" t="b">
        <v>0</v>
      </c>
      <c r="N118" t="s">
        <v>31</v>
      </c>
      <c r="O118">
        <f t="shared" si="5"/>
        <v>88</v>
      </c>
      <c r="P118" s="4">
        <f t="shared" si="8"/>
        <v>3204.5</v>
      </c>
      <c r="Q118" s="4" t="s">
        <v>2035</v>
      </c>
      <c r="R118" s="4" t="s">
        <v>2036</v>
      </c>
      <c r="S118" s="8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t="s">
        <v>18</v>
      </c>
      <c r="G119">
        <v>275</v>
      </c>
      <c r="H119" t="s">
        <v>19</v>
      </c>
      <c r="I119" t="s">
        <v>20</v>
      </c>
      <c r="J119">
        <v>1316667600</v>
      </c>
      <c r="K119">
        <v>1317186000</v>
      </c>
      <c r="L119" t="b">
        <v>0</v>
      </c>
      <c r="M119" t="b">
        <v>0</v>
      </c>
      <c r="N119" t="s">
        <v>267</v>
      </c>
      <c r="O119">
        <f t="shared" si="5"/>
        <v>173.9387755102041</v>
      </c>
      <c r="P119" s="4">
        <f t="shared" si="8"/>
        <v>4399</v>
      </c>
      <c r="Q119" s="4" t="s">
        <v>2037</v>
      </c>
      <c r="R119" s="4" t="s">
        <v>2056</v>
      </c>
      <c r="S119" s="8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t="s">
        <v>18</v>
      </c>
      <c r="G120">
        <v>67</v>
      </c>
      <c r="H120" t="s">
        <v>19</v>
      </c>
      <c r="I120" t="s">
        <v>20</v>
      </c>
      <c r="J120">
        <v>1390716000</v>
      </c>
      <c r="K120">
        <v>1391234400</v>
      </c>
      <c r="L120" t="b">
        <v>0</v>
      </c>
      <c r="M120" t="b">
        <v>0</v>
      </c>
      <c r="N120" t="s">
        <v>120</v>
      </c>
      <c r="O120">
        <f t="shared" si="5"/>
        <v>117.61111111111111</v>
      </c>
      <c r="P120" s="4">
        <f t="shared" si="8"/>
        <v>3209</v>
      </c>
      <c r="Q120" s="4" t="s">
        <v>2050</v>
      </c>
      <c r="R120" s="4" t="s">
        <v>2051</v>
      </c>
      <c r="S120" s="8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t="s">
        <v>18</v>
      </c>
      <c r="G121">
        <v>154</v>
      </c>
      <c r="H121" t="s">
        <v>19</v>
      </c>
      <c r="I121" t="s">
        <v>20</v>
      </c>
      <c r="J121">
        <v>1402894800</v>
      </c>
      <c r="K121">
        <v>1404363600</v>
      </c>
      <c r="L121" t="b">
        <v>0</v>
      </c>
      <c r="M121" t="b">
        <v>1</v>
      </c>
      <c r="N121" t="s">
        <v>40</v>
      </c>
      <c r="O121">
        <f t="shared" si="5"/>
        <v>214.96</v>
      </c>
      <c r="P121" s="4">
        <f t="shared" si="8"/>
        <v>5451</v>
      </c>
      <c r="Q121" s="4" t="s">
        <v>2037</v>
      </c>
      <c r="R121" s="4" t="s">
        <v>2038</v>
      </c>
      <c r="S121" s="8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t="s">
        <v>18</v>
      </c>
      <c r="G122">
        <v>1782</v>
      </c>
      <c r="H122" t="s">
        <v>19</v>
      </c>
      <c r="I122" t="s">
        <v>20</v>
      </c>
      <c r="J122">
        <v>1429246800</v>
      </c>
      <c r="K122">
        <v>1429592400</v>
      </c>
      <c r="L122" t="b">
        <v>0</v>
      </c>
      <c r="M122" t="b">
        <v>1</v>
      </c>
      <c r="N122" t="s">
        <v>290</v>
      </c>
      <c r="O122">
        <f t="shared" si="5"/>
        <v>149.49667110519306</v>
      </c>
      <c r="P122" s="4">
        <f t="shared" si="8"/>
        <v>57027</v>
      </c>
      <c r="Q122" s="4" t="s">
        <v>2046</v>
      </c>
      <c r="R122" s="4" t="s">
        <v>2057</v>
      </c>
      <c r="S122" s="8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t="s">
        <v>18</v>
      </c>
      <c r="G123">
        <v>903</v>
      </c>
      <c r="H123" t="s">
        <v>19</v>
      </c>
      <c r="I123" t="s">
        <v>20</v>
      </c>
      <c r="J123">
        <v>1412485200</v>
      </c>
      <c r="K123">
        <v>1413608400</v>
      </c>
      <c r="L123" t="b">
        <v>0</v>
      </c>
      <c r="M123" t="b">
        <v>0</v>
      </c>
      <c r="N123" t="s">
        <v>87</v>
      </c>
      <c r="O123">
        <f t="shared" si="5"/>
        <v>219.33995584988963</v>
      </c>
      <c r="P123" s="4">
        <f t="shared" si="8"/>
        <v>50132</v>
      </c>
      <c r="Q123" s="4" t="s">
        <v>2046</v>
      </c>
      <c r="R123" s="4" t="s">
        <v>2047</v>
      </c>
      <c r="S123" s="8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t="s">
        <v>12</v>
      </c>
      <c r="G124">
        <v>3387</v>
      </c>
      <c r="H124" t="s">
        <v>19</v>
      </c>
      <c r="I124" t="s">
        <v>20</v>
      </c>
      <c r="J124">
        <v>1417068000</v>
      </c>
      <c r="K124">
        <v>1419400800</v>
      </c>
      <c r="L124" t="b">
        <v>0</v>
      </c>
      <c r="M124" t="b">
        <v>0</v>
      </c>
      <c r="N124" t="s">
        <v>117</v>
      </c>
      <c r="O124">
        <f t="shared" si="5"/>
        <v>64.367690058479525</v>
      </c>
      <c r="P124" s="4">
        <f t="shared" si="8"/>
        <v>45721</v>
      </c>
      <c r="Q124" s="4" t="s">
        <v>2043</v>
      </c>
      <c r="R124" s="4" t="s">
        <v>2049</v>
      </c>
      <c r="S124" s="8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t="s">
        <v>12</v>
      </c>
      <c r="G125">
        <v>662</v>
      </c>
      <c r="H125" t="s">
        <v>13</v>
      </c>
      <c r="I125" t="s">
        <v>14</v>
      </c>
      <c r="J125">
        <v>1448344800</v>
      </c>
      <c r="K125">
        <v>1448604000</v>
      </c>
      <c r="L125" t="b">
        <v>1</v>
      </c>
      <c r="M125" t="b">
        <v>0</v>
      </c>
      <c r="N125" t="s">
        <v>31</v>
      </c>
      <c r="O125">
        <f t="shared" si="5"/>
        <v>18.622397298818232</v>
      </c>
      <c r="P125" s="4">
        <f t="shared" si="8"/>
        <v>16877</v>
      </c>
      <c r="Q125" s="4" t="s">
        <v>2035</v>
      </c>
      <c r="R125" s="4" t="s">
        <v>2036</v>
      </c>
      <c r="S125" s="8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t="s">
        <v>18</v>
      </c>
      <c r="G126">
        <v>94</v>
      </c>
      <c r="H126" t="s">
        <v>105</v>
      </c>
      <c r="I126" t="s">
        <v>106</v>
      </c>
      <c r="J126">
        <v>1557723600</v>
      </c>
      <c r="K126">
        <v>1562302800</v>
      </c>
      <c r="L126" t="b">
        <v>0</v>
      </c>
      <c r="M126" t="b">
        <v>0</v>
      </c>
      <c r="N126" t="s">
        <v>120</v>
      </c>
      <c r="O126">
        <f t="shared" si="5"/>
        <v>367.76923076923077</v>
      </c>
      <c r="P126" s="4">
        <f t="shared" si="8"/>
        <v>4828</v>
      </c>
      <c r="Q126" s="4" t="s">
        <v>2050</v>
      </c>
      <c r="R126" s="4" t="s">
        <v>2051</v>
      </c>
      <c r="S126" s="8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t="s">
        <v>18</v>
      </c>
      <c r="G127">
        <v>180</v>
      </c>
      <c r="H127" t="s">
        <v>19</v>
      </c>
      <c r="I127" t="s">
        <v>20</v>
      </c>
      <c r="J127">
        <v>1537333200</v>
      </c>
      <c r="K127">
        <v>1537678800</v>
      </c>
      <c r="L127" t="b">
        <v>0</v>
      </c>
      <c r="M127" t="b">
        <v>0</v>
      </c>
      <c r="N127" t="s">
        <v>31</v>
      </c>
      <c r="O127">
        <f t="shared" si="5"/>
        <v>159.90566037735849</v>
      </c>
      <c r="P127" s="4">
        <f t="shared" si="8"/>
        <v>4327.5</v>
      </c>
      <c r="Q127" s="4" t="s">
        <v>2035</v>
      </c>
      <c r="R127" s="4" t="s">
        <v>2036</v>
      </c>
      <c r="S127" s="8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t="s">
        <v>12</v>
      </c>
      <c r="G128">
        <v>774</v>
      </c>
      <c r="H128" t="s">
        <v>19</v>
      </c>
      <c r="I128" t="s">
        <v>20</v>
      </c>
      <c r="J128">
        <v>1471150800</v>
      </c>
      <c r="K128">
        <v>1473570000</v>
      </c>
      <c r="L128" t="b">
        <v>0</v>
      </c>
      <c r="M128" t="b">
        <v>1</v>
      </c>
      <c r="N128" t="s">
        <v>31</v>
      </c>
      <c r="O128">
        <f t="shared" si="5"/>
        <v>38.633185349611544</v>
      </c>
      <c r="P128" s="4">
        <f t="shared" si="8"/>
        <v>35195.5</v>
      </c>
      <c r="Q128" s="4" t="s">
        <v>2035</v>
      </c>
      <c r="R128" s="4" t="s">
        <v>2036</v>
      </c>
      <c r="S128" s="8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t="s">
        <v>12</v>
      </c>
      <c r="G129">
        <v>672</v>
      </c>
      <c r="H129" t="s">
        <v>13</v>
      </c>
      <c r="I129" t="s">
        <v>14</v>
      </c>
      <c r="J129">
        <v>1273640400</v>
      </c>
      <c r="K129">
        <v>1273899600</v>
      </c>
      <c r="L129" t="b">
        <v>0</v>
      </c>
      <c r="M129" t="b">
        <v>0</v>
      </c>
      <c r="N129" t="s">
        <v>31</v>
      </c>
      <c r="O129">
        <f t="shared" si="5"/>
        <v>51.42151162790698</v>
      </c>
      <c r="P129" s="4">
        <f t="shared" si="8"/>
        <v>26869.5</v>
      </c>
      <c r="Q129" s="4" t="s">
        <v>2035</v>
      </c>
      <c r="R129" s="4" t="s">
        <v>2036</v>
      </c>
      <c r="S129" s="8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t="s">
        <v>72</v>
      </c>
      <c r="G130">
        <v>532</v>
      </c>
      <c r="H130" t="s">
        <v>19</v>
      </c>
      <c r="I130" t="s">
        <v>20</v>
      </c>
      <c r="J130">
        <v>1282885200</v>
      </c>
      <c r="K130">
        <v>1284008400</v>
      </c>
      <c r="L130" t="b">
        <v>0</v>
      </c>
      <c r="M130" t="b">
        <v>0</v>
      </c>
      <c r="N130" t="s">
        <v>21</v>
      </c>
      <c r="O130">
        <f t="shared" si="5"/>
        <v>60.334277620396605</v>
      </c>
      <c r="P130" s="4">
        <f t="shared" si="8"/>
        <v>21564</v>
      </c>
      <c r="Q130" s="4" t="s">
        <v>2031</v>
      </c>
      <c r="R130" s="4" t="s">
        <v>2032</v>
      </c>
      <c r="S130" s="8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t="s">
        <v>72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15</v>
      </c>
      <c r="O131">
        <f t="shared" ref="O131:O194" si="9">E131/D131*100</f>
        <v>3.202693602693603</v>
      </c>
      <c r="P131" s="4">
        <f t="shared" si="8"/>
        <v>2405.5</v>
      </c>
      <c r="Q131" s="4" t="s">
        <v>2029</v>
      </c>
      <c r="R131" s="4" t="s">
        <v>2030</v>
      </c>
      <c r="S131" s="8">
        <f t="shared" ref="S131:S194" si="10">DATE(1970,1,1)+(J131/86400)</f>
        <v>42038.25</v>
      </c>
      <c r="T131" s="10">
        <f t="shared" ref="T131:T194" si="11">(K131/86400) +DATE(1970,1,1)</f>
        <v>42063.25</v>
      </c>
    </row>
    <row r="132" spans="1:20" ht="17" x14ac:dyDescent="0.2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t="s">
        <v>18</v>
      </c>
      <c r="G132">
        <v>533</v>
      </c>
      <c r="H132" t="s">
        <v>34</v>
      </c>
      <c r="I132" t="s">
        <v>35</v>
      </c>
      <c r="J132">
        <v>1319605200</v>
      </c>
      <c r="K132">
        <v>1320991200</v>
      </c>
      <c r="L132" t="b">
        <v>0</v>
      </c>
      <c r="M132" t="b">
        <v>0</v>
      </c>
      <c r="N132" t="s">
        <v>51</v>
      </c>
      <c r="O132">
        <f t="shared" si="9"/>
        <v>155.46875</v>
      </c>
      <c r="P132" s="4">
        <f t="shared" si="8"/>
        <v>7729</v>
      </c>
      <c r="Q132" s="4" t="s">
        <v>2037</v>
      </c>
      <c r="R132" s="4" t="s">
        <v>2040</v>
      </c>
      <c r="S132" s="8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t="s">
        <v>18</v>
      </c>
      <c r="G133">
        <v>2443</v>
      </c>
      <c r="H133" t="s">
        <v>38</v>
      </c>
      <c r="I133" t="s">
        <v>39</v>
      </c>
      <c r="J133">
        <v>1385704800</v>
      </c>
      <c r="K133">
        <v>1386828000</v>
      </c>
      <c r="L133" t="b">
        <v>0</v>
      </c>
      <c r="M133" t="b">
        <v>0</v>
      </c>
      <c r="N133" t="s">
        <v>26</v>
      </c>
      <c r="O133">
        <f t="shared" si="9"/>
        <v>100.85974499089254</v>
      </c>
      <c r="P133" s="4">
        <f t="shared" si="8"/>
        <v>84279.5</v>
      </c>
      <c r="Q133" s="4" t="s">
        <v>2033</v>
      </c>
      <c r="R133" s="4" t="s">
        <v>2034</v>
      </c>
      <c r="S133" s="8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t="s">
        <v>18</v>
      </c>
      <c r="G134">
        <v>89</v>
      </c>
      <c r="H134" t="s">
        <v>19</v>
      </c>
      <c r="I134" t="s">
        <v>20</v>
      </c>
      <c r="J134">
        <v>1515736800</v>
      </c>
      <c r="K134">
        <v>1517119200</v>
      </c>
      <c r="L134" t="b">
        <v>0</v>
      </c>
      <c r="M134" t="b">
        <v>1</v>
      </c>
      <c r="N134" t="s">
        <v>31</v>
      </c>
      <c r="O134">
        <f t="shared" si="9"/>
        <v>116.18181818181819</v>
      </c>
      <c r="P134" s="4">
        <f t="shared" si="8"/>
        <v>1961.5</v>
      </c>
      <c r="Q134" s="4" t="s">
        <v>2035</v>
      </c>
      <c r="R134" s="4" t="s">
        <v>2036</v>
      </c>
      <c r="S134" s="8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t="s">
        <v>18</v>
      </c>
      <c r="G135">
        <v>159</v>
      </c>
      <c r="H135" t="s">
        <v>19</v>
      </c>
      <c r="I135" t="s">
        <v>20</v>
      </c>
      <c r="J135">
        <v>1313125200</v>
      </c>
      <c r="K135">
        <v>1315026000</v>
      </c>
      <c r="L135" t="b">
        <v>0</v>
      </c>
      <c r="M135" t="b">
        <v>0</v>
      </c>
      <c r="N135" t="s">
        <v>317</v>
      </c>
      <c r="O135">
        <f t="shared" si="9"/>
        <v>310.77777777777777</v>
      </c>
      <c r="P135" s="4">
        <f t="shared" ref="P135:P198" si="12">AVERAGE(E135,G135)</f>
        <v>7072</v>
      </c>
      <c r="Q135" s="4" t="s">
        <v>2031</v>
      </c>
      <c r="R135" s="4" t="s">
        <v>2058</v>
      </c>
      <c r="S135" s="8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t="s">
        <v>12</v>
      </c>
      <c r="G136">
        <v>940</v>
      </c>
      <c r="H136" t="s">
        <v>96</v>
      </c>
      <c r="I136" t="s">
        <v>97</v>
      </c>
      <c r="J136">
        <v>1308459600</v>
      </c>
      <c r="K136">
        <v>1312693200</v>
      </c>
      <c r="L136" t="b">
        <v>0</v>
      </c>
      <c r="M136" t="b">
        <v>1</v>
      </c>
      <c r="N136" t="s">
        <v>40</v>
      </c>
      <c r="O136">
        <f t="shared" si="9"/>
        <v>89.73668341708543</v>
      </c>
      <c r="P136" s="4">
        <f t="shared" si="12"/>
        <v>45114</v>
      </c>
      <c r="Q136" s="4" t="s">
        <v>2037</v>
      </c>
      <c r="R136" s="4" t="s">
        <v>2038</v>
      </c>
      <c r="S136" s="8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t="s">
        <v>12</v>
      </c>
      <c r="G137">
        <v>117</v>
      </c>
      <c r="H137" t="s">
        <v>19</v>
      </c>
      <c r="I137" t="s">
        <v>20</v>
      </c>
      <c r="J137">
        <v>1362636000</v>
      </c>
      <c r="K137">
        <v>1363064400</v>
      </c>
      <c r="L137" t="b">
        <v>0</v>
      </c>
      <c r="M137" t="b">
        <v>1</v>
      </c>
      <c r="N137" t="s">
        <v>31</v>
      </c>
      <c r="O137">
        <f t="shared" si="9"/>
        <v>71.27272727272728</v>
      </c>
      <c r="P137" s="4">
        <f t="shared" si="12"/>
        <v>2802.5</v>
      </c>
      <c r="Q137" s="4" t="s">
        <v>2035</v>
      </c>
      <c r="R137" s="4" t="s">
        <v>2036</v>
      </c>
      <c r="S137" s="8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t="s">
        <v>72</v>
      </c>
      <c r="G138">
        <v>58</v>
      </c>
      <c r="H138" t="s">
        <v>19</v>
      </c>
      <c r="I138" t="s">
        <v>20</v>
      </c>
      <c r="J138">
        <v>1402117200</v>
      </c>
      <c r="K138">
        <v>1403154000</v>
      </c>
      <c r="L138" t="b">
        <v>0</v>
      </c>
      <c r="M138" t="b">
        <v>1</v>
      </c>
      <c r="N138" t="s">
        <v>51</v>
      </c>
      <c r="O138">
        <f t="shared" si="9"/>
        <v>3.2862318840579712</v>
      </c>
      <c r="P138" s="4">
        <f t="shared" si="12"/>
        <v>1389.5</v>
      </c>
      <c r="Q138" s="4" t="s">
        <v>2037</v>
      </c>
      <c r="R138" s="4" t="s">
        <v>2040</v>
      </c>
      <c r="S138" s="8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t="s">
        <v>18</v>
      </c>
      <c r="G139">
        <v>50</v>
      </c>
      <c r="H139" t="s">
        <v>19</v>
      </c>
      <c r="I139" t="s">
        <v>20</v>
      </c>
      <c r="J139">
        <v>1286341200</v>
      </c>
      <c r="K139">
        <v>1286859600</v>
      </c>
      <c r="L139" t="b">
        <v>0</v>
      </c>
      <c r="M139" t="b">
        <v>0</v>
      </c>
      <c r="N139" t="s">
        <v>66</v>
      </c>
      <c r="O139">
        <f t="shared" si="9"/>
        <v>261.77777777777777</v>
      </c>
      <c r="P139" s="4">
        <f t="shared" si="12"/>
        <v>2381</v>
      </c>
      <c r="Q139" s="4" t="s">
        <v>2043</v>
      </c>
      <c r="R139" s="4" t="s">
        <v>2044</v>
      </c>
      <c r="S139" s="8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t="s">
        <v>12</v>
      </c>
      <c r="G140">
        <v>115</v>
      </c>
      <c r="H140" t="s">
        <v>19</v>
      </c>
      <c r="I140" t="s">
        <v>20</v>
      </c>
      <c r="J140">
        <v>1348808400</v>
      </c>
      <c r="K140">
        <v>1349326800</v>
      </c>
      <c r="L140" t="b">
        <v>0</v>
      </c>
      <c r="M140" t="b">
        <v>0</v>
      </c>
      <c r="N140" t="s">
        <v>290</v>
      </c>
      <c r="O140">
        <f t="shared" si="9"/>
        <v>96</v>
      </c>
      <c r="P140" s="4">
        <f t="shared" si="12"/>
        <v>4665.5</v>
      </c>
      <c r="Q140" s="4" t="s">
        <v>2046</v>
      </c>
      <c r="R140" s="4" t="s">
        <v>2057</v>
      </c>
      <c r="S140" s="8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t="s">
        <v>12</v>
      </c>
      <c r="G141">
        <v>326</v>
      </c>
      <c r="H141" t="s">
        <v>19</v>
      </c>
      <c r="I141" t="s">
        <v>20</v>
      </c>
      <c r="J141">
        <v>1429592400</v>
      </c>
      <c r="K141">
        <v>1430974800</v>
      </c>
      <c r="L141" t="b">
        <v>0</v>
      </c>
      <c r="M141" t="b">
        <v>1</v>
      </c>
      <c r="N141" t="s">
        <v>63</v>
      </c>
      <c r="O141">
        <f t="shared" si="9"/>
        <v>20.896851248642779</v>
      </c>
      <c r="P141" s="4">
        <f t="shared" si="12"/>
        <v>9786</v>
      </c>
      <c r="Q141" s="4" t="s">
        <v>2033</v>
      </c>
      <c r="R141" s="4" t="s">
        <v>2042</v>
      </c>
      <c r="S141" s="8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t="s">
        <v>18</v>
      </c>
      <c r="G142">
        <v>186</v>
      </c>
      <c r="H142" t="s">
        <v>19</v>
      </c>
      <c r="I142" t="s">
        <v>20</v>
      </c>
      <c r="J142">
        <v>1519538400</v>
      </c>
      <c r="K142">
        <v>1519970400</v>
      </c>
      <c r="L142" t="b">
        <v>0</v>
      </c>
      <c r="M142" t="b">
        <v>0</v>
      </c>
      <c r="N142" t="s">
        <v>40</v>
      </c>
      <c r="O142">
        <f t="shared" si="9"/>
        <v>223.16363636363636</v>
      </c>
      <c r="P142" s="4">
        <f t="shared" si="12"/>
        <v>6230</v>
      </c>
      <c r="Q142" s="4" t="s">
        <v>2037</v>
      </c>
      <c r="R142" s="4" t="s">
        <v>2038</v>
      </c>
      <c r="S142" s="8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t="s">
        <v>18</v>
      </c>
      <c r="G143">
        <v>1071</v>
      </c>
      <c r="H143" t="s">
        <v>19</v>
      </c>
      <c r="I143" t="s">
        <v>20</v>
      </c>
      <c r="J143">
        <v>1434085200</v>
      </c>
      <c r="K143">
        <v>1434603600</v>
      </c>
      <c r="L143" t="b">
        <v>0</v>
      </c>
      <c r="M143" t="b">
        <v>0</v>
      </c>
      <c r="N143" t="s">
        <v>26</v>
      </c>
      <c r="O143">
        <f t="shared" si="9"/>
        <v>101.59097978227061</v>
      </c>
      <c r="P143" s="4">
        <f t="shared" si="12"/>
        <v>33197</v>
      </c>
      <c r="Q143" s="4" t="s">
        <v>2033</v>
      </c>
      <c r="R143" s="4" t="s">
        <v>2034</v>
      </c>
      <c r="S143" s="8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t="s">
        <v>18</v>
      </c>
      <c r="G144">
        <v>117</v>
      </c>
      <c r="H144" t="s">
        <v>19</v>
      </c>
      <c r="I144" t="s">
        <v>20</v>
      </c>
      <c r="J144">
        <v>1333688400</v>
      </c>
      <c r="K144">
        <v>1337230800</v>
      </c>
      <c r="L144" t="b">
        <v>0</v>
      </c>
      <c r="M144" t="b">
        <v>0</v>
      </c>
      <c r="N144" t="s">
        <v>26</v>
      </c>
      <c r="O144">
        <f t="shared" si="9"/>
        <v>230.03999999999996</v>
      </c>
      <c r="P144" s="4">
        <f t="shared" si="12"/>
        <v>5809.5</v>
      </c>
      <c r="Q144" s="4" t="s">
        <v>2033</v>
      </c>
      <c r="R144" s="4" t="s">
        <v>2034</v>
      </c>
      <c r="S144" s="8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t="s">
        <v>18</v>
      </c>
      <c r="G145">
        <v>70</v>
      </c>
      <c r="H145" t="s">
        <v>19</v>
      </c>
      <c r="I145" t="s">
        <v>20</v>
      </c>
      <c r="J145">
        <v>1277701200</v>
      </c>
      <c r="K145">
        <v>1279429200</v>
      </c>
      <c r="L145" t="b">
        <v>0</v>
      </c>
      <c r="M145" t="b">
        <v>0</v>
      </c>
      <c r="N145" t="s">
        <v>58</v>
      </c>
      <c r="O145">
        <f t="shared" si="9"/>
        <v>135.59259259259261</v>
      </c>
      <c r="P145" s="4">
        <f t="shared" si="12"/>
        <v>3696</v>
      </c>
      <c r="Q145" s="4" t="s">
        <v>2031</v>
      </c>
      <c r="R145" s="4" t="s">
        <v>2041</v>
      </c>
      <c r="S145" s="8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t="s">
        <v>18</v>
      </c>
      <c r="G146">
        <v>135</v>
      </c>
      <c r="H146" t="s">
        <v>19</v>
      </c>
      <c r="I146" t="s">
        <v>20</v>
      </c>
      <c r="J146">
        <v>1560747600</v>
      </c>
      <c r="K146">
        <v>1561438800</v>
      </c>
      <c r="L146" t="b">
        <v>0</v>
      </c>
      <c r="M146" t="b">
        <v>0</v>
      </c>
      <c r="N146" t="s">
        <v>31</v>
      </c>
      <c r="O146">
        <f t="shared" si="9"/>
        <v>129.1</v>
      </c>
      <c r="P146" s="4">
        <f t="shared" si="12"/>
        <v>5877</v>
      </c>
      <c r="Q146" s="4" t="s">
        <v>2035</v>
      </c>
      <c r="R146" s="4" t="s">
        <v>2036</v>
      </c>
      <c r="S146" s="8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t="s">
        <v>18</v>
      </c>
      <c r="G147">
        <v>768</v>
      </c>
      <c r="H147" t="s">
        <v>96</v>
      </c>
      <c r="I147" t="s">
        <v>97</v>
      </c>
      <c r="J147">
        <v>1410066000</v>
      </c>
      <c r="K147">
        <v>1410498000</v>
      </c>
      <c r="L147" t="b">
        <v>0</v>
      </c>
      <c r="M147" t="b">
        <v>0</v>
      </c>
      <c r="N147" t="s">
        <v>63</v>
      </c>
      <c r="O147">
        <f t="shared" si="9"/>
        <v>236.512</v>
      </c>
      <c r="P147" s="4">
        <f t="shared" si="12"/>
        <v>29948</v>
      </c>
      <c r="Q147" s="4" t="s">
        <v>2033</v>
      </c>
      <c r="R147" s="4" t="s">
        <v>2042</v>
      </c>
      <c r="S147" s="8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t="s">
        <v>72</v>
      </c>
      <c r="G148">
        <v>51</v>
      </c>
      <c r="H148" t="s">
        <v>19</v>
      </c>
      <c r="I148" t="s">
        <v>20</v>
      </c>
      <c r="J148">
        <v>1320732000</v>
      </c>
      <c r="K148">
        <v>1322460000</v>
      </c>
      <c r="L148" t="b">
        <v>0</v>
      </c>
      <c r="M148" t="b">
        <v>0</v>
      </c>
      <c r="N148" t="s">
        <v>31</v>
      </c>
      <c r="O148">
        <f t="shared" si="9"/>
        <v>17.25</v>
      </c>
      <c r="P148" s="4">
        <f t="shared" si="12"/>
        <v>784.5</v>
      </c>
      <c r="Q148" s="4" t="s">
        <v>2035</v>
      </c>
      <c r="R148" s="4" t="s">
        <v>2036</v>
      </c>
      <c r="S148" s="8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t="s">
        <v>18</v>
      </c>
      <c r="G149">
        <v>199</v>
      </c>
      <c r="H149" t="s">
        <v>19</v>
      </c>
      <c r="I149" t="s">
        <v>20</v>
      </c>
      <c r="J149">
        <v>1465794000</v>
      </c>
      <c r="K149">
        <v>1466312400</v>
      </c>
      <c r="L149" t="b">
        <v>0</v>
      </c>
      <c r="M149" t="b">
        <v>1</v>
      </c>
      <c r="N149" t="s">
        <v>31</v>
      </c>
      <c r="O149">
        <f t="shared" si="9"/>
        <v>112.49397590361446</v>
      </c>
      <c r="P149" s="4">
        <f t="shared" si="12"/>
        <v>4768</v>
      </c>
      <c r="Q149" s="4" t="s">
        <v>2035</v>
      </c>
      <c r="R149" s="4" t="s">
        <v>2036</v>
      </c>
      <c r="S149" s="8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t="s">
        <v>18</v>
      </c>
      <c r="G150">
        <v>107</v>
      </c>
      <c r="H150" t="s">
        <v>19</v>
      </c>
      <c r="I150" t="s">
        <v>20</v>
      </c>
      <c r="J150">
        <v>1500958800</v>
      </c>
      <c r="K150">
        <v>1501736400</v>
      </c>
      <c r="L150" t="b">
        <v>0</v>
      </c>
      <c r="M150" t="b">
        <v>0</v>
      </c>
      <c r="N150" t="s">
        <v>63</v>
      </c>
      <c r="O150">
        <f t="shared" si="9"/>
        <v>121.02150537634408</v>
      </c>
      <c r="P150" s="4">
        <f t="shared" si="12"/>
        <v>5681</v>
      </c>
      <c r="Q150" s="4" t="s">
        <v>2033</v>
      </c>
      <c r="R150" s="4" t="s">
        <v>2042</v>
      </c>
      <c r="S150" s="8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t="s">
        <v>18</v>
      </c>
      <c r="G151">
        <v>195</v>
      </c>
      <c r="H151" t="s">
        <v>19</v>
      </c>
      <c r="I151" t="s">
        <v>20</v>
      </c>
      <c r="J151">
        <v>1357020000</v>
      </c>
      <c r="K151">
        <v>1361512800</v>
      </c>
      <c r="L151" t="b">
        <v>0</v>
      </c>
      <c r="M151" t="b">
        <v>0</v>
      </c>
      <c r="N151" t="s">
        <v>58</v>
      </c>
      <c r="O151">
        <f t="shared" si="9"/>
        <v>219.87096774193549</v>
      </c>
      <c r="P151" s="4">
        <f t="shared" si="12"/>
        <v>6913.5</v>
      </c>
      <c r="Q151" s="4" t="s">
        <v>2031</v>
      </c>
      <c r="R151" s="4" t="s">
        <v>2041</v>
      </c>
      <c r="S151" s="8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t="s">
        <v>12</v>
      </c>
      <c r="G152">
        <v>1</v>
      </c>
      <c r="H152" t="s">
        <v>19</v>
      </c>
      <c r="I152" t="s">
        <v>20</v>
      </c>
      <c r="J152">
        <v>1544940000</v>
      </c>
      <c r="K152">
        <v>1545026400</v>
      </c>
      <c r="L152" t="b">
        <v>0</v>
      </c>
      <c r="M152" t="b">
        <v>0</v>
      </c>
      <c r="N152" t="s">
        <v>21</v>
      </c>
      <c r="O152">
        <f t="shared" si="9"/>
        <v>1</v>
      </c>
      <c r="P152" s="4">
        <f t="shared" si="12"/>
        <v>1</v>
      </c>
      <c r="Q152" s="4" t="s">
        <v>2031</v>
      </c>
      <c r="R152" s="4" t="s">
        <v>2032</v>
      </c>
      <c r="S152" s="8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t="s">
        <v>12</v>
      </c>
      <c r="G153">
        <v>1467</v>
      </c>
      <c r="H153" t="s">
        <v>19</v>
      </c>
      <c r="I153" t="s">
        <v>20</v>
      </c>
      <c r="J153">
        <v>1402290000</v>
      </c>
      <c r="K153">
        <v>1406696400</v>
      </c>
      <c r="L153" t="b">
        <v>0</v>
      </c>
      <c r="M153" t="b">
        <v>0</v>
      </c>
      <c r="N153" t="s">
        <v>48</v>
      </c>
      <c r="O153">
        <f t="shared" si="9"/>
        <v>64.166909620991248</v>
      </c>
      <c r="P153" s="4">
        <f t="shared" si="12"/>
        <v>44752</v>
      </c>
      <c r="Q153" s="4" t="s">
        <v>2031</v>
      </c>
      <c r="R153" s="4" t="s">
        <v>2039</v>
      </c>
      <c r="S153" s="8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t="s">
        <v>18</v>
      </c>
      <c r="G154">
        <v>3376</v>
      </c>
      <c r="H154" t="s">
        <v>19</v>
      </c>
      <c r="I154" t="s">
        <v>20</v>
      </c>
      <c r="J154">
        <v>1487311200</v>
      </c>
      <c r="K154">
        <v>1487916000</v>
      </c>
      <c r="L154" t="b">
        <v>0</v>
      </c>
      <c r="M154" t="b">
        <v>0</v>
      </c>
      <c r="N154" t="s">
        <v>58</v>
      </c>
      <c r="O154">
        <f t="shared" si="9"/>
        <v>423.06746987951806</v>
      </c>
      <c r="P154" s="4">
        <f t="shared" si="12"/>
        <v>89474.5</v>
      </c>
      <c r="Q154" s="4" t="s">
        <v>2031</v>
      </c>
      <c r="R154" s="4" t="s">
        <v>2041</v>
      </c>
      <c r="S154" s="8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t="s">
        <v>12</v>
      </c>
      <c r="G155">
        <v>5681</v>
      </c>
      <c r="H155" t="s">
        <v>19</v>
      </c>
      <c r="I155" t="s">
        <v>20</v>
      </c>
      <c r="J155">
        <v>1350622800</v>
      </c>
      <c r="K155">
        <v>1351141200</v>
      </c>
      <c r="L155" t="b">
        <v>0</v>
      </c>
      <c r="M155" t="b">
        <v>0</v>
      </c>
      <c r="N155" t="s">
        <v>31</v>
      </c>
      <c r="O155">
        <f t="shared" si="9"/>
        <v>92.984160506863773</v>
      </c>
      <c r="P155" s="4">
        <f t="shared" si="12"/>
        <v>90896.5</v>
      </c>
      <c r="Q155" s="4" t="s">
        <v>2035</v>
      </c>
      <c r="R155" s="4" t="s">
        <v>2036</v>
      </c>
      <c r="S155" s="8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t="s">
        <v>12</v>
      </c>
      <c r="G156">
        <v>1059</v>
      </c>
      <c r="H156" t="s">
        <v>19</v>
      </c>
      <c r="I156" t="s">
        <v>20</v>
      </c>
      <c r="J156">
        <v>1463029200</v>
      </c>
      <c r="K156">
        <v>1465016400</v>
      </c>
      <c r="L156" t="b">
        <v>0</v>
      </c>
      <c r="M156" t="b">
        <v>1</v>
      </c>
      <c r="N156" t="s">
        <v>58</v>
      </c>
      <c r="O156">
        <f t="shared" si="9"/>
        <v>58.756567425569173</v>
      </c>
      <c r="P156" s="4">
        <f t="shared" si="12"/>
        <v>50854.5</v>
      </c>
      <c r="Q156" s="4" t="s">
        <v>2031</v>
      </c>
      <c r="R156" s="4" t="s">
        <v>2041</v>
      </c>
      <c r="S156" s="8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t="s">
        <v>12</v>
      </c>
      <c r="G157">
        <v>1194</v>
      </c>
      <c r="H157" t="s">
        <v>19</v>
      </c>
      <c r="I157" t="s">
        <v>20</v>
      </c>
      <c r="J157">
        <v>1269493200</v>
      </c>
      <c r="K157">
        <v>1270789200</v>
      </c>
      <c r="L157" t="b">
        <v>0</v>
      </c>
      <c r="M157" t="b">
        <v>0</v>
      </c>
      <c r="N157" t="s">
        <v>31</v>
      </c>
      <c r="O157">
        <f t="shared" si="9"/>
        <v>65.022222222222226</v>
      </c>
      <c r="P157" s="4">
        <f t="shared" si="12"/>
        <v>45950</v>
      </c>
      <c r="Q157" s="4" t="s">
        <v>2035</v>
      </c>
      <c r="R157" s="4" t="s">
        <v>2036</v>
      </c>
      <c r="S157" s="8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t="s">
        <v>72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21</v>
      </c>
      <c r="O158">
        <f t="shared" si="9"/>
        <v>73.939560439560438</v>
      </c>
      <c r="P158" s="4">
        <f t="shared" si="12"/>
        <v>13646.5</v>
      </c>
      <c r="Q158" s="4" t="s">
        <v>2031</v>
      </c>
      <c r="R158" s="4" t="s">
        <v>2032</v>
      </c>
      <c r="S158" s="8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t="s">
        <v>12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120</v>
      </c>
      <c r="O159">
        <f t="shared" si="9"/>
        <v>52.666666666666664</v>
      </c>
      <c r="P159" s="4">
        <f t="shared" si="12"/>
        <v>1121</v>
      </c>
      <c r="Q159" s="4" t="s">
        <v>2050</v>
      </c>
      <c r="R159" s="4" t="s">
        <v>2051</v>
      </c>
      <c r="S159" s="8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t="s">
        <v>18</v>
      </c>
      <c r="G160">
        <v>41</v>
      </c>
      <c r="H160" t="s">
        <v>19</v>
      </c>
      <c r="I160" t="s">
        <v>20</v>
      </c>
      <c r="J160">
        <v>1449554400</v>
      </c>
      <c r="K160">
        <v>1449640800</v>
      </c>
      <c r="L160" t="b">
        <v>0</v>
      </c>
      <c r="M160" t="b">
        <v>0</v>
      </c>
      <c r="N160" t="s">
        <v>21</v>
      </c>
      <c r="O160">
        <f t="shared" si="9"/>
        <v>220.95238095238096</v>
      </c>
      <c r="P160" s="4">
        <f t="shared" si="12"/>
        <v>2340.5</v>
      </c>
      <c r="Q160" s="4" t="s">
        <v>2031</v>
      </c>
      <c r="R160" s="4" t="s">
        <v>2032</v>
      </c>
      <c r="S160" s="8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t="s">
        <v>18</v>
      </c>
      <c r="G161">
        <v>1821</v>
      </c>
      <c r="H161" t="s">
        <v>19</v>
      </c>
      <c r="I161" t="s">
        <v>20</v>
      </c>
      <c r="J161">
        <v>1553662800</v>
      </c>
      <c r="K161">
        <v>1555218000</v>
      </c>
      <c r="L161" t="b">
        <v>0</v>
      </c>
      <c r="M161" t="b">
        <v>1</v>
      </c>
      <c r="N161" t="s">
        <v>31</v>
      </c>
      <c r="O161">
        <f t="shared" si="9"/>
        <v>100.01150627615063</v>
      </c>
      <c r="P161" s="4">
        <f t="shared" si="12"/>
        <v>96521.5</v>
      </c>
      <c r="Q161" s="4" t="s">
        <v>2035</v>
      </c>
      <c r="R161" s="4" t="s">
        <v>2036</v>
      </c>
      <c r="S161" s="8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t="s">
        <v>18</v>
      </c>
      <c r="G162">
        <v>164</v>
      </c>
      <c r="H162" t="s">
        <v>19</v>
      </c>
      <c r="I162" t="s">
        <v>20</v>
      </c>
      <c r="J162">
        <v>1556341200</v>
      </c>
      <c r="K162">
        <v>1557723600</v>
      </c>
      <c r="L162" t="b">
        <v>0</v>
      </c>
      <c r="M162" t="b">
        <v>0</v>
      </c>
      <c r="N162" t="s">
        <v>63</v>
      </c>
      <c r="O162">
        <f t="shared" si="9"/>
        <v>162.3125</v>
      </c>
      <c r="P162" s="4">
        <f t="shared" si="12"/>
        <v>6574.5</v>
      </c>
      <c r="Q162" s="4" t="s">
        <v>2033</v>
      </c>
      <c r="R162" s="4" t="s">
        <v>2042</v>
      </c>
      <c r="S162" s="8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t="s">
        <v>12</v>
      </c>
      <c r="G163">
        <v>75</v>
      </c>
      <c r="H163" t="s">
        <v>19</v>
      </c>
      <c r="I163" t="s">
        <v>20</v>
      </c>
      <c r="J163">
        <v>1442984400</v>
      </c>
      <c r="K163">
        <v>1443502800</v>
      </c>
      <c r="L163" t="b">
        <v>0</v>
      </c>
      <c r="M163" t="b">
        <v>1</v>
      </c>
      <c r="N163" t="s">
        <v>26</v>
      </c>
      <c r="O163">
        <f t="shared" si="9"/>
        <v>78.181818181818187</v>
      </c>
      <c r="P163" s="4">
        <f t="shared" si="12"/>
        <v>2187.5</v>
      </c>
      <c r="Q163" s="4" t="s">
        <v>2033</v>
      </c>
      <c r="R163" s="4" t="s">
        <v>2034</v>
      </c>
      <c r="S163" s="8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t="s">
        <v>18</v>
      </c>
      <c r="G164">
        <v>157</v>
      </c>
      <c r="H164" t="s">
        <v>96</v>
      </c>
      <c r="I164" t="s">
        <v>97</v>
      </c>
      <c r="J164">
        <v>1544248800</v>
      </c>
      <c r="K164">
        <v>1546840800</v>
      </c>
      <c r="L164" t="b">
        <v>0</v>
      </c>
      <c r="M164" t="b">
        <v>0</v>
      </c>
      <c r="N164" t="s">
        <v>21</v>
      </c>
      <c r="O164">
        <f t="shared" si="9"/>
        <v>149.73770491803279</v>
      </c>
      <c r="P164" s="4">
        <f t="shared" si="12"/>
        <v>4645.5</v>
      </c>
      <c r="Q164" s="4" t="s">
        <v>2031</v>
      </c>
      <c r="R164" s="4" t="s">
        <v>2032</v>
      </c>
      <c r="S164" s="8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t="s">
        <v>18</v>
      </c>
      <c r="G165">
        <v>246</v>
      </c>
      <c r="H165" t="s">
        <v>19</v>
      </c>
      <c r="I165" t="s">
        <v>20</v>
      </c>
      <c r="J165">
        <v>1508475600</v>
      </c>
      <c r="K165">
        <v>1512712800</v>
      </c>
      <c r="L165" t="b">
        <v>0</v>
      </c>
      <c r="M165" t="b">
        <v>1</v>
      </c>
      <c r="N165" t="s">
        <v>120</v>
      </c>
      <c r="O165">
        <f t="shared" si="9"/>
        <v>253.25714285714284</v>
      </c>
      <c r="P165" s="4">
        <f t="shared" si="12"/>
        <v>4555</v>
      </c>
      <c r="Q165" s="4" t="s">
        <v>2050</v>
      </c>
      <c r="R165" s="4" t="s">
        <v>2051</v>
      </c>
      <c r="S165" s="8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t="s">
        <v>18</v>
      </c>
      <c r="G166">
        <v>1396</v>
      </c>
      <c r="H166" t="s">
        <v>19</v>
      </c>
      <c r="I166" t="s">
        <v>20</v>
      </c>
      <c r="J166">
        <v>1507438800</v>
      </c>
      <c r="K166">
        <v>1507525200</v>
      </c>
      <c r="L166" t="b">
        <v>0</v>
      </c>
      <c r="M166" t="b">
        <v>0</v>
      </c>
      <c r="N166" t="s">
        <v>31</v>
      </c>
      <c r="O166">
        <f t="shared" si="9"/>
        <v>100.16943521594683</v>
      </c>
      <c r="P166" s="4">
        <f t="shared" si="12"/>
        <v>76075.5</v>
      </c>
      <c r="Q166" s="4" t="s">
        <v>2035</v>
      </c>
      <c r="R166" s="4" t="s">
        <v>2036</v>
      </c>
      <c r="S166" s="8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t="s">
        <v>18</v>
      </c>
      <c r="G167">
        <v>2506</v>
      </c>
      <c r="H167" t="s">
        <v>19</v>
      </c>
      <c r="I167" t="s">
        <v>20</v>
      </c>
      <c r="J167">
        <v>1501563600</v>
      </c>
      <c r="K167">
        <v>1504328400</v>
      </c>
      <c r="L167" t="b">
        <v>0</v>
      </c>
      <c r="M167" t="b">
        <v>0</v>
      </c>
      <c r="N167" t="s">
        <v>26</v>
      </c>
      <c r="O167">
        <f t="shared" si="9"/>
        <v>121.99004424778761</v>
      </c>
      <c r="P167" s="4">
        <f t="shared" si="12"/>
        <v>56392.5</v>
      </c>
      <c r="Q167" s="4" t="s">
        <v>2033</v>
      </c>
      <c r="R167" s="4" t="s">
        <v>2034</v>
      </c>
      <c r="S167" s="8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t="s">
        <v>18</v>
      </c>
      <c r="G168">
        <v>244</v>
      </c>
      <c r="H168" t="s">
        <v>19</v>
      </c>
      <c r="I168" t="s">
        <v>20</v>
      </c>
      <c r="J168">
        <v>1292997600</v>
      </c>
      <c r="K168">
        <v>1293343200</v>
      </c>
      <c r="L168" t="b">
        <v>0</v>
      </c>
      <c r="M168" t="b">
        <v>0</v>
      </c>
      <c r="N168" t="s">
        <v>120</v>
      </c>
      <c r="O168">
        <f t="shared" si="9"/>
        <v>137.13265306122449</v>
      </c>
      <c r="P168" s="4">
        <f t="shared" si="12"/>
        <v>6841.5</v>
      </c>
      <c r="Q168" s="4" t="s">
        <v>2050</v>
      </c>
      <c r="R168" s="4" t="s">
        <v>2051</v>
      </c>
      <c r="S168" s="8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t="s">
        <v>18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31</v>
      </c>
      <c r="O169">
        <f t="shared" si="9"/>
        <v>415.53846153846149</v>
      </c>
      <c r="P169" s="4">
        <f t="shared" si="12"/>
        <v>5475</v>
      </c>
      <c r="Q169" s="4" t="s">
        <v>2035</v>
      </c>
      <c r="R169" s="4" t="s">
        <v>2036</v>
      </c>
      <c r="S169" s="8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t="s">
        <v>12</v>
      </c>
      <c r="G170">
        <v>955</v>
      </c>
      <c r="H170" t="s">
        <v>34</v>
      </c>
      <c r="I170" t="s">
        <v>35</v>
      </c>
      <c r="J170">
        <v>1550815200</v>
      </c>
      <c r="K170">
        <v>1552798800</v>
      </c>
      <c r="L170" t="b">
        <v>0</v>
      </c>
      <c r="M170" t="b">
        <v>1</v>
      </c>
      <c r="N170" t="s">
        <v>58</v>
      </c>
      <c r="O170">
        <f t="shared" si="9"/>
        <v>31.30913348946136</v>
      </c>
      <c r="P170" s="4">
        <f t="shared" si="12"/>
        <v>20531</v>
      </c>
      <c r="Q170" s="4" t="s">
        <v>2031</v>
      </c>
      <c r="R170" s="4" t="s">
        <v>2041</v>
      </c>
      <c r="S170" s="8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t="s">
        <v>18</v>
      </c>
      <c r="G171">
        <v>1267</v>
      </c>
      <c r="H171" t="s">
        <v>19</v>
      </c>
      <c r="I171" t="s">
        <v>20</v>
      </c>
      <c r="J171">
        <v>1339909200</v>
      </c>
      <c r="K171">
        <v>1342328400</v>
      </c>
      <c r="L171" t="b">
        <v>0</v>
      </c>
      <c r="M171" t="b">
        <v>1</v>
      </c>
      <c r="N171" t="s">
        <v>98</v>
      </c>
      <c r="O171">
        <f t="shared" si="9"/>
        <v>424.08154506437768</v>
      </c>
      <c r="P171" s="4">
        <f t="shared" si="12"/>
        <v>50039</v>
      </c>
      <c r="Q171" s="4" t="s">
        <v>2037</v>
      </c>
      <c r="R171" s="4" t="s">
        <v>2048</v>
      </c>
      <c r="S171" s="8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t="s">
        <v>12</v>
      </c>
      <c r="G172">
        <v>67</v>
      </c>
      <c r="H172" t="s">
        <v>19</v>
      </c>
      <c r="I172" t="s">
        <v>20</v>
      </c>
      <c r="J172">
        <v>1501736400</v>
      </c>
      <c r="K172">
        <v>1502341200</v>
      </c>
      <c r="L172" t="b">
        <v>0</v>
      </c>
      <c r="M172" t="b">
        <v>0</v>
      </c>
      <c r="N172" t="s">
        <v>58</v>
      </c>
      <c r="O172">
        <f t="shared" si="9"/>
        <v>2.93886230728336</v>
      </c>
      <c r="P172" s="4">
        <f t="shared" si="12"/>
        <v>2797.5</v>
      </c>
      <c r="Q172" s="4" t="s">
        <v>2031</v>
      </c>
      <c r="R172" s="4" t="s">
        <v>2041</v>
      </c>
      <c r="S172" s="8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t="s">
        <v>12</v>
      </c>
      <c r="G173">
        <v>5</v>
      </c>
      <c r="H173" t="s">
        <v>19</v>
      </c>
      <c r="I173" t="s">
        <v>20</v>
      </c>
      <c r="J173">
        <v>1395291600</v>
      </c>
      <c r="K173">
        <v>1397192400</v>
      </c>
      <c r="L173" t="b">
        <v>0</v>
      </c>
      <c r="M173" t="b">
        <v>0</v>
      </c>
      <c r="N173" t="s">
        <v>204</v>
      </c>
      <c r="O173">
        <f t="shared" si="9"/>
        <v>10.63265306122449</v>
      </c>
      <c r="P173" s="4">
        <f t="shared" si="12"/>
        <v>263</v>
      </c>
      <c r="Q173" s="4" t="s">
        <v>2043</v>
      </c>
      <c r="R173" s="4" t="s">
        <v>2055</v>
      </c>
      <c r="S173" s="8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t="s">
        <v>12</v>
      </c>
      <c r="G174">
        <v>26</v>
      </c>
      <c r="H174" t="s">
        <v>19</v>
      </c>
      <c r="I174" t="s">
        <v>20</v>
      </c>
      <c r="J174">
        <v>1405746000</v>
      </c>
      <c r="K174">
        <v>1407042000</v>
      </c>
      <c r="L174" t="b">
        <v>0</v>
      </c>
      <c r="M174" t="b">
        <v>1</v>
      </c>
      <c r="N174" t="s">
        <v>40</v>
      </c>
      <c r="O174">
        <f t="shared" si="9"/>
        <v>82.875</v>
      </c>
      <c r="P174" s="4">
        <f t="shared" si="12"/>
        <v>344.5</v>
      </c>
      <c r="Q174" s="4" t="s">
        <v>2037</v>
      </c>
      <c r="R174" s="4" t="s">
        <v>2038</v>
      </c>
      <c r="S174" s="8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t="s">
        <v>18</v>
      </c>
      <c r="G175">
        <v>1561</v>
      </c>
      <c r="H175" t="s">
        <v>19</v>
      </c>
      <c r="I175" t="s">
        <v>20</v>
      </c>
      <c r="J175">
        <v>1368853200</v>
      </c>
      <c r="K175">
        <v>1369371600</v>
      </c>
      <c r="L175" t="b">
        <v>0</v>
      </c>
      <c r="M175" t="b">
        <v>0</v>
      </c>
      <c r="N175" t="s">
        <v>31</v>
      </c>
      <c r="O175">
        <f t="shared" si="9"/>
        <v>163.01447776628748</v>
      </c>
      <c r="P175" s="4">
        <f t="shared" si="12"/>
        <v>79598</v>
      </c>
      <c r="Q175" s="4" t="s">
        <v>2035</v>
      </c>
      <c r="R175" s="4" t="s">
        <v>2036</v>
      </c>
      <c r="S175" s="8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t="s">
        <v>18</v>
      </c>
      <c r="G176">
        <v>48</v>
      </c>
      <c r="H176" t="s">
        <v>19</v>
      </c>
      <c r="I176" t="s">
        <v>20</v>
      </c>
      <c r="J176">
        <v>1444021200</v>
      </c>
      <c r="K176">
        <v>1444107600</v>
      </c>
      <c r="L176" t="b">
        <v>0</v>
      </c>
      <c r="M176" t="b">
        <v>1</v>
      </c>
      <c r="N176" t="s">
        <v>63</v>
      </c>
      <c r="O176">
        <f t="shared" si="9"/>
        <v>894.66666666666674</v>
      </c>
      <c r="P176" s="4">
        <f t="shared" si="12"/>
        <v>2708</v>
      </c>
      <c r="Q176" s="4" t="s">
        <v>2033</v>
      </c>
      <c r="R176" s="4" t="s">
        <v>2042</v>
      </c>
      <c r="S176" s="8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t="s">
        <v>12</v>
      </c>
      <c r="G177">
        <v>1130</v>
      </c>
      <c r="H177" t="s">
        <v>19</v>
      </c>
      <c r="I177" t="s">
        <v>20</v>
      </c>
      <c r="J177">
        <v>1472619600</v>
      </c>
      <c r="K177">
        <v>1474261200</v>
      </c>
      <c r="L177" t="b">
        <v>0</v>
      </c>
      <c r="M177" t="b">
        <v>0</v>
      </c>
      <c r="N177" t="s">
        <v>31</v>
      </c>
      <c r="O177">
        <f t="shared" si="9"/>
        <v>26.191501103752756</v>
      </c>
      <c r="P177" s="4">
        <f t="shared" si="12"/>
        <v>24294.5</v>
      </c>
      <c r="Q177" s="4" t="s">
        <v>2035</v>
      </c>
      <c r="R177" s="4" t="s">
        <v>2036</v>
      </c>
      <c r="S177" s="8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t="s">
        <v>12</v>
      </c>
      <c r="G178">
        <v>782</v>
      </c>
      <c r="H178" t="s">
        <v>19</v>
      </c>
      <c r="I178" t="s">
        <v>20</v>
      </c>
      <c r="J178">
        <v>1472878800</v>
      </c>
      <c r="K178">
        <v>1473656400</v>
      </c>
      <c r="L178" t="b">
        <v>0</v>
      </c>
      <c r="M178" t="b">
        <v>0</v>
      </c>
      <c r="N178" t="s">
        <v>31</v>
      </c>
      <c r="O178">
        <f t="shared" si="9"/>
        <v>74.834782608695647</v>
      </c>
      <c r="P178" s="4">
        <f t="shared" si="12"/>
        <v>43421</v>
      </c>
      <c r="Q178" s="4" t="s">
        <v>2035</v>
      </c>
      <c r="R178" s="4" t="s">
        <v>2036</v>
      </c>
      <c r="S178" s="8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t="s">
        <v>18</v>
      </c>
      <c r="G179">
        <v>2739</v>
      </c>
      <c r="H179" t="s">
        <v>19</v>
      </c>
      <c r="I179" t="s">
        <v>20</v>
      </c>
      <c r="J179">
        <v>1289800800</v>
      </c>
      <c r="K179">
        <v>1291960800</v>
      </c>
      <c r="L179" t="b">
        <v>0</v>
      </c>
      <c r="M179" t="b">
        <v>0</v>
      </c>
      <c r="N179" t="s">
        <v>31</v>
      </c>
      <c r="O179">
        <f t="shared" si="9"/>
        <v>416.47680412371136</v>
      </c>
      <c r="P179" s="4">
        <f t="shared" si="12"/>
        <v>82166</v>
      </c>
      <c r="Q179" s="4" t="s">
        <v>2035</v>
      </c>
      <c r="R179" s="4" t="s">
        <v>2036</v>
      </c>
      <c r="S179" s="8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t="s">
        <v>12</v>
      </c>
      <c r="G180">
        <v>210</v>
      </c>
      <c r="H180" t="s">
        <v>19</v>
      </c>
      <c r="I180" t="s">
        <v>20</v>
      </c>
      <c r="J180">
        <v>1505970000</v>
      </c>
      <c r="K180">
        <v>1506747600</v>
      </c>
      <c r="L180" t="b">
        <v>0</v>
      </c>
      <c r="M180" t="b">
        <v>0</v>
      </c>
      <c r="N180" t="s">
        <v>15</v>
      </c>
      <c r="O180">
        <f t="shared" si="9"/>
        <v>96.208333333333329</v>
      </c>
      <c r="P180" s="4">
        <f t="shared" si="12"/>
        <v>3568.5</v>
      </c>
      <c r="Q180" s="4" t="s">
        <v>2029</v>
      </c>
      <c r="R180" s="4" t="s">
        <v>2030</v>
      </c>
      <c r="S180" s="8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t="s">
        <v>18</v>
      </c>
      <c r="G181">
        <v>3537</v>
      </c>
      <c r="H181" t="s">
        <v>13</v>
      </c>
      <c r="I181" t="s">
        <v>14</v>
      </c>
      <c r="J181">
        <v>1363496400</v>
      </c>
      <c r="K181">
        <v>1363582800</v>
      </c>
      <c r="L181" t="b">
        <v>0</v>
      </c>
      <c r="M181" t="b">
        <v>1</v>
      </c>
      <c r="N181" t="s">
        <v>31</v>
      </c>
      <c r="O181">
        <f t="shared" si="9"/>
        <v>357.71910112359546</v>
      </c>
      <c r="P181" s="4">
        <f t="shared" si="12"/>
        <v>81361</v>
      </c>
      <c r="Q181" s="4" t="s">
        <v>2035</v>
      </c>
      <c r="R181" s="4" t="s">
        <v>2036</v>
      </c>
      <c r="S181" s="8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t="s">
        <v>18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63</v>
      </c>
      <c r="O182">
        <f t="shared" si="9"/>
        <v>308.45714285714286</v>
      </c>
      <c r="P182" s="4">
        <f t="shared" si="12"/>
        <v>87421.5</v>
      </c>
      <c r="Q182" s="4" t="s">
        <v>2033</v>
      </c>
      <c r="R182" s="4" t="s">
        <v>2042</v>
      </c>
      <c r="S182" s="8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t="s">
        <v>12</v>
      </c>
      <c r="G183">
        <v>136</v>
      </c>
      <c r="H183" t="s">
        <v>19</v>
      </c>
      <c r="I183" t="s">
        <v>20</v>
      </c>
      <c r="J183">
        <v>1507093200</v>
      </c>
      <c r="K183">
        <v>1508648400</v>
      </c>
      <c r="L183" t="b">
        <v>0</v>
      </c>
      <c r="M183" t="b">
        <v>0</v>
      </c>
      <c r="N183" t="s">
        <v>26</v>
      </c>
      <c r="O183">
        <f t="shared" si="9"/>
        <v>61.802325581395344</v>
      </c>
      <c r="P183" s="4">
        <f t="shared" si="12"/>
        <v>2725.5</v>
      </c>
      <c r="Q183" s="4" t="s">
        <v>2033</v>
      </c>
      <c r="R183" s="4" t="s">
        <v>2034</v>
      </c>
      <c r="S183" s="8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t="s">
        <v>18</v>
      </c>
      <c r="G184">
        <v>3318</v>
      </c>
      <c r="H184" t="s">
        <v>34</v>
      </c>
      <c r="I184" t="s">
        <v>35</v>
      </c>
      <c r="J184">
        <v>1560574800</v>
      </c>
      <c r="K184">
        <v>1561957200</v>
      </c>
      <c r="L184" t="b">
        <v>0</v>
      </c>
      <c r="M184" t="b">
        <v>0</v>
      </c>
      <c r="N184" t="s">
        <v>31</v>
      </c>
      <c r="O184">
        <f t="shared" si="9"/>
        <v>722.32472324723244</v>
      </c>
      <c r="P184" s="4">
        <f t="shared" si="12"/>
        <v>99534</v>
      </c>
      <c r="Q184" s="4" t="s">
        <v>2035</v>
      </c>
      <c r="R184" s="4" t="s">
        <v>2036</v>
      </c>
      <c r="S184" s="8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t="s">
        <v>12</v>
      </c>
      <c r="G185">
        <v>86</v>
      </c>
      <c r="H185" t="s">
        <v>13</v>
      </c>
      <c r="I185" t="s">
        <v>14</v>
      </c>
      <c r="J185">
        <v>1284008400</v>
      </c>
      <c r="K185">
        <v>1285131600</v>
      </c>
      <c r="L185" t="b">
        <v>0</v>
      </c>
      <c r="M185" t="b">
        <v>0</v>
      </c>
      <c r="N185" t="s">
        <v>21</v>
      </c>
      <c r="O185">
        <f t="shared" si="9"/>
        <v>69.117647058823522</v>
      </c>
      <c r="P185" s="4">
        <f t="shared" si="12"/>
        <v>1805.5</v>
      </c>
      <c r="Q185" s="4" t="s">
        <v>2031</v>
      </c>
      <c r="R185" s="4" t="s">
        <v>2032</v>
      </c>
      <c r="S185" s="8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t="s">
        <v>18</v>
      </c>
      <c r="G186">
        <v>340</v>
      </c>
      <c r="H186" t="s">
        <v>19</v>
      </c>
      <c r="I186" t="s">
        <v>20</v>
      </c>
      <c r="J186">
        <v>1556859600</v>
      </c>
      <c r="K186">
        <v>1556946000</v>
      </c>
      <c r="L186" t="b">
        <v>0</v>
      </c>
      <c r="M186" t="b">
        <v>0</v>
      </c>
      <c r="N186" t="s">
        <v>31</v>
      </c>
      <c r="O186">
        <f t="shared" si="9"/>
        <v>293.05555555555554</v>
      </c>
      <c r="P186" s="4">
        <f t="shared" si="12"/>
        <v>5445</v>
      </c>
      <c r="Q186" s="4" t="s">
        <v>2035</v>
      </c>
      <c r="R186" s="4" t="s">
        <v>2036</v>
      </c>
      <c r="S186" s="8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t="s">
        <v>12</v>
      </c>
      <c r="G187">
        <v>19</v>
      </c>
      <c r="H187" t="s">
        <v>19</v>
      </c>
      <c r="I187" t="s">
        <v>20</v>
      </c>
      <c r="J187">
        <v>1526187600</v>
      </c>
      <c r="K187">
        <v>1527138000</v>
      </c>
      <c r="L187" t="b">
        <v>0</v>
      </c>
      <c r="M187" t="b">
        <v>0</v>
      </c>
      <c r="N187" t="s">
        <v>267</v>
      </c>
      <c r="O187">
        <f t="shared" si="9"/>
        <v>71.8</v>
      </c>
      <c r="P187" s="4">
        <f t="shared" si="12"/>
        <v>368.5</v>
      </c>
      <c r="Q187" s="4" t="s">
        <v>2037</v>
      </c>
      <c r="R187" s="4" t="s">
        <v>2056</v>
      </c>
      <c r="S187" s="8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t="s">
        <v>12</v>
      </c>
      <c r="G188">
        <v>886</v>
      </c>
      <c r="H188" t="s">
        <v>19</v>
      </c>
      <c r="I188" t="s">
        <v>20</v>
      </c>
      <c r="J188">
        <v>1400821200</v>
      </c>
      <c r="K188">
        <v>1402117200</v>
      </c>
      <c r="L188" t="b">
        <v>0</v>
      </c>
      <c r="M188" t="b">
        <v>0</v>
      </c>
      <c r="N188" t="s">
        <v>31</v>
      </c>
      <c r="O188">
        <f t="shared" si="9"/>
        <v>31.934684684684683</v>
      </c>
      <c r="P188" s="4">
        <f t="shared" si="12"/>
        <v>14622</v>
      </c>
      <c r="Q188" s="4" t="s">
        <v>2035</v>
      </c>
      <c r="R188" s="4" t="s">
        <v>2036</v>
      </c>
      <c r="S188" s="8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t="s">
        <v>18</v>
      </c>
      <c r="G189">
        <v>1442</v>
      </c>
      <c r="H189" t="s">
        <v>13</v>
      </c>
      <c r="I189" t="s">
        <v>14</v>
      </c>
      <c r="J189">
        <v>1361599200</v>
      </c>
      <c r="K189">
        <v>1364014800</v>
      </c>
      <c r="L189" t="b">
        <v>0</v>
      </c>
      <c r="M189" t="b">
        <v>1</v>
      </c>
      <c r="N189" t="s">
        <v>98</v>
      </c>
      <c r="O189">
        <f t="shared" si="9"/>
        <v>229.87375415282392</v>
      </c>
      <c r="P189" s="4">
        <f t="shared" si="12"/>
        <v>69913</v>
      </c>
      <c r="Q189" s="4" t="s">
        <v>2037</v>
      </c>
      <c r="R189" s="4" t="s">
        <v>2048</v>
      </c>
      <c r="S189" s="8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t="s">
        <v>12</v>
      </c>
      <c r="G190">
        <v>35</v>
      </c>
      <c r="H190" t="s">
        <v>105</v>
      </c>
      <c r="I190" t="s">
        <v>106</v>
      </c>
      <c r="J190">
        <v>1417500000</v>
      </c>
      <c r="K190">
        <v>1417586400</v>
      </c>
      <c r="L190" t="b">
        <v>0</v>
      </c>
      <c r="M190" t="b">
        <v>0</v>
      </c>
      <c r="N190" t="s">
        <v>31</v>
      </c>
      <c r="O190">
        <f t="shared" si="9"/>
        <v>32.012195121951223</v>
      </c>
      <c r="P190" s="4">
        <f t="shared" si="12"/>
        <v>1330</v>
      </c>
      <c r="Q190" s="4" t="s">
        <v>2035</v>
      </c>
      <c r="R190" s="4" t="s">
        <v>2036</v>
      </c>
      <c r="S190" s="8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t="s">
        <v>72</v>
      </c>
      <c r="G191">
        <v>441</v>
      </c>
      <c r="H191" t="s">
        <v>19</v>
      </c>
      <c r="I191" t="s">
        <v>20</v>
      </c>
      <c r="J191">
        <v>1457071200</v>
      </c>
      <c r="K191">
        <v>1457071200</v>
      </c>
      <c r="L191" t="b">
        <v>0</v>
      </c>
      <c r="M191" t="b">
        <v>0</v>
      </c>
      <c r="N191" t="s">
        <v>31</v>
      </c>
      <c r="O191">
        <f t="shared" si="9"/>
        <v>23.525352848928385</v>
      </c>
      <c r="P191" s="4">
        <f t="shared" si="12"/>
        <v>22722.5</v>
      </c>
      <c r="Q191" s="4" t="s">
        <v>2035</v>
      </c>
      <c r="R191" s="4" t="s">
        <v>2036</v>
      </c>
      <c r="S191" s="8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t="s">
        <v>12</v>
      </c>
      <c r="G192">
        <v>24</v>
      </c>
      <c r="H192" t="s">
        <v>19</v>
      </c>
      <c r="I192" t="s">
        <v>20</v>
      </c>
      <c r="J192">
        <v>1370322000</v>
      </c>
      <c r="K192">
        <v>1370408400</v>
      </c>
      <c r="L192" t="b">
        <v>0</v>
      </c>
      <c r="M192" t="b">
        <v>1</v>
      </c>
      <c r="N192" t="s">
        <v>31</v>
      </c>
      <c r="O192">
        <f t="shared" si="9"/>
        <v>68.594594594594597</v>
      </c>
      <c r="P192" s="4">
        <f t="shared" si="12"/>
        <v>1281</v>
      </c>
      <c r="Q192" s="4" t="s">
        <v>2035</v>
      </c>
      <c r="R192" s="4" t="s">
        <v>2036</v>
      </c>
      <c r="S192" s="8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t="s">
        <v>12</v>
      </c>
      <c r="G193">
        <v>86</v>
      </c>
      <c r="H193" t="s">
        <v>105</v>
      </c>
      <c r="I193" t="s">
        <v>106</v>
      </c>
      <c r="J193">
        <v>1552366800</v>
      </c>
      <c r="K193">
        <v>1552626000</v>
      </c>
      <c r="L193" t="b">
        <v>0</v>
      </c>
      <c r="M193" t="b">
        <v>0</v>
      </c>
      <c r="N193" t="s">
        <v>31</v>
      </c>
      <c r="O193">
        <f t="shared" si="9"/>
        <v>37.952380952380956</v>
      </c>
      <c r="P193" s="4">
        <f t="shared" si="12"/>
        <v>1637</v>
      </c>
      <c r="Q193" s="4" t="s">
        <v>2035</v>
      </c>
      <c r="R193" s="4" t="s">
        <v>2036</v>
      </c>
      <c r="S193" s="8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t="s">
        <v>12</v>
      </c>
      <c r="G194">
        <v>243</v>
      </c>
      <c r="H194" t="s">
        <v>19</v>
      </c>
      <c r="I194" t="s">
        <v>20</v>
      </c>
      <c r="J194">
        <v>1403845200</v>
      </c>
      <c r="K194">
        <v>1404190800</v>
      </c>
      <c r="L194" t="b">
        <v>0</v>
      </c>
      <c r="M194" t="b">
        <v>0</v>
      </c>
      <c r="N194" t="s">
        <v>21</v>
      </c>
      <c r="O194">
        <f t="shared" si="9"/>
        <v>19.992957746478872</v>
      </c>
      <c r="P194" s="4">
        <f t="shared" si="12"/>
        <v>4380</v>
      </c>
      <c r="Q194" s="4" t="s">
        <v>2031</v>
      </c>
      <c r="R194" s="4" t="s">
        <v>2032</v>
      </c>
      <c r="S194" s="8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t="s">
        <v>12</v>
      </c>
      <c r="G195">
        <v>65</v>
      </c>
      <c r="H195" t="s">
        <v>19</v>
      </c>
      <c r="I195" t="s">
        <v>20</v>
      </c>
      <c r="J195">
        <v>1523163600</v>
      </c>
      <c r="K195">
        <v>1523509200</v>
      </c>
      <c r="L195" t="b">
        <v>1</v>
      </c>
      <c r="M195" t="b">
        <v>0</v>
      </c>
      <c r="N195" t="s">
        <v>58</v>
      </c>
      <c r="O195">
        <f t="shared" ref="O195:O258" si="13">E195/D195*100</f>
        <v>45.636363636363633</v>
      </c>
      <c r="P195" s="4">
        <f t="shared" si="12"/>
        <v>1538.5</v>
      </c>
      <c r="Q195" s="4" t="s">
        <v>2031</v>
      </c>
      <c r="R195" s="4" t="s">
        <v>2041</v>
      </c>
      <c r="S195" s="8">
        <f t="shared" ref="S195:S258" si="14">DATE(1970,1,1)+(J195/86400)</f>
        <v>43198.208333333328</v>
      </c>
      <c r="T195" s="10">
        <f t="shared" ref="T195:T258" si="15">(K195/86400) +DATE(1970,1,1)</f>
        <v>43202.208333333328</v>
      </c>
    </row>
    <row r="196" spans="1:20" ht="17" x14ac:dyDescent="0.2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t="s">
        <v>18</v>
      </c>
      <c r="G196">
        <v>126</v>
      </c>
      <c r="H196" t="s">
        <v>19</v>
      </c>
      <c r="I196" t="s">
        <v>20</v>
      </c>
      <c r="J196">
        <v>1442206800</v>
      </c>
      <c r="K196">
        <v>1443589200</v>
      </c>
      <c r="L196" t="b">
        <v>0</v>
      </c>
      <c r="M196" t="b">
        <v>0</v>
      </c>
      <c r="N196" t="s">
        <v>146</v>
      </c>
      <c r="O196">
        <f t="shared" si="13"/>
        <v>122.7605633802817</v>
      </c>
      <c r="P196" s="4">
        <f t="shared" si="12"/>
        <v>4421</v>
      </c>
      <c r="Q196" s="4" t="s">
        <v>2031</v>
      </c>
      <c r="R196" s="4" t="s">
        <v>2053</v>
      </c>
      <c r="S196" s="8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t="s">
        <v>18</v>
      </c>
      <c r="G197">
        <v>524</v>
      </c>
      <c r="H197" t="s">
        <v>19</v>
      </c>
      <c r="I197" t="s">
        <v>20</v>
      </c>
      <c r="J197">
        <v>1532840400</v>
      </c>
      <c r="K197">
        <v>1533445200</v>
      </c>
      <c r="L197" t="b">
        <v>0</v>
      </c>
      <c r="M197" t="b">
        <v>0</v>
      </c>
      <c r="N197" t="s">
        <v>48</v>
      </c>
      <c r="O197">
        <f t="shared" si="13"/>
        <v>361.75316455696202</v>
      </c>
      <c r="P197" s="4">
        <f t="shared" si="12"/>
        <v>28840.5</v>
      </c>
      <c r="Q197" s="4" t="s">
        <v>2031</v>
      </c>
      <c r="R197" s="4" t="s">
        <v>2039</v>
      </c>
      <c r="S197" s="8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t="s">
        <v>12</v>
      </c>
      <c r="G198">
        <v>100</v>
      </c>
      <c r="H198" t="s">
        <v>34</v>
      </c>
      <c r="I198" t="s">
        <v>35</v>
      </c>
      <c r="J198">
        <v>1472878800</v>
      </c>
      <c r="K198">
        <v>1474520400</v>
      </c>
      <c r="L198" t="b">
        <v>0</v>
      </c>
      <c r="M198" t="b">
        <v>0</v>
      </c>
      <c r="N198" t="s">
        <v>63</v>
      </c>
      <c r="O198">
        <f t="shared" si="13"/>
        <v>63.146341463414636</v>
      </c>
      <c r="P198" s="4">
        <f t="shared" si="12"/>
        <v>2639</v>
      </c>
      <c r="Q198" s="4" t="s">
        <v>2033</v>
      </c>
      <c r="R198" s="4" t="s">
        <v>2042</v>
      </c>
      <c r="S198" s="8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t="s">
        <v>18</v>
      </c>
      <c r="G199">
        <v>1989</v>
      </c>
      <c r="H199" t="s">
        <v>19</v>
      </c>
      <c r="I199" t="s">
        <v>20</v>
      </c>
      <c r="J199">
        <v>1498194000</v>
      </c>
      <c r="K199">
        <v>1499403600</v>
      </c>
      <c r="L199" t="b">
        <v>0</v>
      </c>
      <c r="M199" t="b">
        <v>0</v>
      </c>
      <c r="N199" t="s">
        <v>51</v>
      </c>
      <c r="O199">
        <f t="shared" si="13"/>
        <v>298.20475319926874</v>
      </c>
      <c r="P199" s="4">
        <f t="shared" ref="P199:P262" si="16">AVERAGE(E199,G199)</f>
        <v>82553.5</v>
      </c>
      <c r="Q199" s="4" t="s">
        <v>2037</v>
      </c>
      <c r="R199" s="4" t="s">
        <v>2040</v>
      </c>
      <c r="S199" s="8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t="s">
        <v>12</v>
      </c>
      <c r="G200">
        <v>168</v>
      </c>
      <c r="H200" t="s">
        <v>19</v>
      </c>
      <c r="I200" t="s">
        <v>20</v>
      </c>
      <c r="J200">
        <v>1281070800</v>
      </c>
      <c r="K200">
        <v>1283576400</v>
      </c>
      <c r="L200" t="b">
        <v>0</v>
      </c>
      <c r="M200" t="b">
        <v>0</v>
      </c>
      <c r="N200" t="s">
        <v>48</v>
      </c>
      <c r="O200">
        <f t="shared" si="13"/>
        <v>9.5585443037974684</v>
      </c>
      <c r="P200" s="4">
        <f t="shared" si="16"/>
        <v>3104.5</v>
      </c>
      <c r="Q200" s="4" t="s">
        <v>2031</v>
      </c>
      <c r="R200" s="4" t="s">
        <v>2039</v>
      </c>
      <c r="S200" s="8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t="s">
        <v>12</v>
      </c>
      <c r="G201">
        <v>13</v>
      </c>
      <c r="H201" t="s">
        <v>19</v>
      </c>
      <c r="I201" t="s">
        <v>20</v>
      </c>
      <c r="J201">
        <v>1436245200</v>
      </c>
      <c r="K201">
        <v>1436590800</v>
      </c>
      <c r="L201" t="b">
        <v>0</v>
      </c>
      <c r="M201" t="b">
        <v>0</v>
      </c>
      <c r="N201" t="s">
        <v>21</v>
      </c>
      <c r="O201">
        <f t="shared" si="13"/>
        <v>53.777777777777779</v>
      </c>
      <c r="P201" s="4">
        <f t="shared" si="16"/>
        <v>490.5</v>
      </c>
      <c r="Q201" s="4" t="s">
        <v>2031</v>
      </c>
      <c r="R201" s="4" t="s">
        <v>2032</v>
      </c>
      <c r="S201" s="8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t="s">
        <v>12</v>
      </c>
      <c r="G202">
        <v>1</v>
      </c>
      <c r="H202" t="s">
        <v>13</v>
      </c>
      <c r="I202" t="s">
        <v>14</v>
      </c>
      <c r="J202">
        <v>1269493200</v>
      </c>
      <c r="K202">
        <v>1270443600</v>
      </c>
      <c r="L202" t="b">
        <v>0</v>
      </c>
      <c r="M202" t="b">
        <v>0</v>
      </c>
      <c r="N202" t="s">
        <v>31</v>
      </c>
      <c r="O202">
        <f t="shared" si="13"/>
        <v>2</v>
      </c>
      <c r="P202" s="4">
        <f t="shared" si="16"/>
        <v>1.5</v>
      </c>
      <c r="Q202" s="4" t="s">
        <v>2035</v>
      </c>
      <c r="R202" s="4" t="s">
        <v>2036</v>
      </c>
      <c r="S202" s="8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t="s">
        <v>18</v>
      </c>
      <c r="G203">
        <v>157</v>
      </c>
      <c r="H203" t="s">
        <v>19</v>
      </c>
      <c r="I203" t="s">
        <v>20</v>
      </c>
      <c r="J203">
        <v>1406264400</v>
      </c>
      <c r="K203">
        <v>1407819600</v>
      </c>
      <c r="L203" t="b">
        <v>0</v>
      </c>
      <c r="M203" t="b">
        <v>0</v>
      </c>
      <c r="N203" t="s">
        <v>26</v>
      </c>
      <c r="O203">
        <f t="shared" si="13"/>
        <v>681.19047619047615</v>
      </c>
      <c r="P203" s="4">
        <f t="shared" si="16"/>
        <v>7231</v>
      </c>
      <c r="Q203" s="4" t="s">
        <v>2033</v>
      </c>
      <c r="R203" s="4" t="s">
        <v>2034</v>
      </c>
      <c r="S203" s="8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t="s">
        <v>72</v>
      </c>
      <c r="G204">
        <v>82</v>
      </c>
      <c r="H204" t="s">
        <v>19</v>
      </c>
      <c r="I204" t="s">
        <v>20</v>
      </c>
      <c r="J204">
        <v>1317531600</v>
      </c>
      <c r="K204">
        <v>1317877200</v>
      </c>
      <c r="L204" t="b">
        <v>0</v>
      </c>
      <c r="M204" t="b">
        <v>0</v>
      </c>
      <c r="N204" t="s">
        <v>15</v>
      </c>
      <c r="O204">
        <f t="shared" si="13"/>
        <v>78.831325301204828</v>
      </c>
      <c r="P204" s="4">
        <f t="shared" si="16"/>
        <v>3312.5</v>
      </c>
      <c r="Q204" s="4" t="s">
        <v>2029</v>
      </c>
      <c r="R204" s="4" t="s">
        <v>2030</v>
      </c>
      <c r="S204" s="8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t="s">
        <v>18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31</v>
      </c>
      <c r="O205">
        <f t="shared" si="13"/>
        <v>134.40792216817235</v>
      </c>
      <c r="P205" s="4">
        <f t="shared" si="16"/>
        <v>98955.5</v>
      </c>
      <c r="Q205" s="4" t="s">
        <v>2035</v>
      </c>
      <c r="R205" s="4" t="s">
        <v>2036</v>
      </c>
      <c r="S205" s="8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t="s">
        <v>12</v>
      </c>
      <c r="G206">
        <v>40</v>
      </c>
      <c r="H206" t="s">
        <v>19</v>
      </c>
      <c r="I206" t="s">
        <v>20</v>
      </c>
      <c r="J206">
        <v>1301806800</v>
      </c>
      <c r="K206">
        <v>1302670800</v>
      </c>
      <c r="L206" t="b">
        <v>0</v>
      </c>
      <c r="M206" t="b">
        <v>0</v>
      </c>
      <c r="N206" t="s">
        <v>157</v>
      </c>
      <c r="O206">
        <f t="shared" si="13"/>
        <v>3.3719999999999999</v>
      </c>
      <c r="P206" s="4">
        <f t="shared" si="16"/>
        <v>1284.5</v>
      </c>
      <c r="Q206" s="4" t="s">
        <v>2031</v>
      </c>
      <c r="R206" s="4" t="s">
        <v>2054</v>
      </c>
      <c r="S206" s="8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t="s">
        <v>18</v>
      </c>
      <c r="G207">
        <v>80</v>
      </c>
      <c r="H207" t="s">
        <v>19</v>
      </c>
      <c r="I207" t="s">
        <v>20</v>
      </c>
      <c r="J207">
        <v>1539752400</v>
      </c>
      <c r="K207">
        <v>1540789200</v>
      </c>
      <c r="L207" t="b">
        <v>1</v>
      </c>
      <c r="M207" t="b">
        <v>0</v>
      </c>
      <c r="N207" t="s">
        <v>31</v>
      </c>
      <c r="O207">
        <f t="shared" si="13"/>
        <v>431.84615384615387</v>
      </c>
      <c r="P207" s="4">
        <f t="shared" si="16"/>
        <v>2847</v>
      </c>
      <c r="Q207" s="4" t="s">
        <v>2035</v>
      </c>
      <c r="R207" s="4" t="s">
        <v>2036</v>
      </c>
      <c r="S207" s="8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t="s">
        <v>72</v>
      </c>
      <c r="G208">
        <v>57</v>
      </c>
      <c r="H208" t="s">
        <v>19</v>
      </c>
      <c r="I208" t="s">
        <v>20</v>
      </c>
      <c r="J208">
        <v>1267250400</v>
      </c>
      <c r="K208">
        <v>1268028000</v>
      </c>
      <c r="L208" t="b">
        <v>0</v>
      </c>
      <c r="M208" t="b">
        <v>0</v>
      </c>
      <c r="N208" t="s">
        <v>117</v>
      </c>
      <c r="O208">
        <f t="shared" si="13"/>
        <v>38.844444444444441</v>
      </c>
      <c r="P208" s="4">
        <f t="shared" si="16"/>
        <v>1776.5</v>
      </c>
      <c r="Q208" s="4" t="s">
        <v>2043</v>
      </c>
      <c r="R208" s="4" t="s">
        <v>2049</v>
      </c>
      <c r="S208" s="8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t="s">
        <v>18</v>
      </c>
      <c r="G209">
        <v>43</v>
      </c>
      <c r="H209" t="s">
        <v>19</v>
      </c>
      <c r="I209" t="s">
        <v>20</v>
      </c>
      <c r="J209">
        <v>1535432400</v>
      </c>
      <c r="K209">
        <v>1537160400</v>
      </c>
      <c r="L209" t="b">
        <v>0</v>
      </c>
      <c r="M209" t="b">
        <v>1</v>
      </c>
      <c r="N209" t="s">
        <v>21</v>
      </c>
      <c r="O209">
        <f t="shared" si="13"/>
        <v>425.7</v>
      </c>
      <c r="P209" s="4">
        <f t="shared" si="16"/>
        <v>2150</v>
      </c>
      <c r="Q209" s="4" t="s">
        <v>2031</v>
      </c>
      <c r="R209" s="4" t="s">
        <v>2032</v>
      </c>
      <c r="S209" s="8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t="s">
        <v>18</v>
      </c>
      <c r="G210">
        <v>2053</v>
      </c>
      <c r="H210" t="s">
        <v>19</v>
      </c>
      <c r="I210" t="s">
        <v>20</v>
      </c>
      <c r="J210">
        <v>1510207200</v>
      </c>
      <c r="K210">
        <v>1512280800</v>
      </c>
      <c r="L210" t="b">
        <v>0</v>
      </c>
      <c r="M210" t="b">
        <v>0</v>
      </c>
      <c r="N210" t="s">
        <v>40</v>
      </c>
      <c r="O210">
        <f t="shared" si="13"/>
        <v>101.12239715591672</v>
      </c>
      <c r="P210" s="4">
        <f t="shared" si="16"/>
        <v>100581.5</v>
      </c>
      <c r="Q210" s="4" t="s">
        <v>2037</v>
      </c>
      <c r="R210" s="4" t="s">
        <v>2038</v>
      </c>
      <c r="S210" s="8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t="s">
        <v>45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40</v>
      </c>
      <c r="O211">
        <f t="shared" si="13"/>
        <v>21.188688946015425</v>
      </c>
      <c r="P211" s="4">
        <f t="shared" si="16"/>
        <v>21010</v>
      </c>
      <c r="Q211" s="4" t="s">
        <v>2037</v>
      </c>
      <c r="R211" s="4" t="s">
        <v>2038</v>
      </c>
      <c r="S211" s="8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t="s">
        <v>12</v>
      </c>
      <c r="G212">
        <v>226</v>
      </c>
      <c r="H212" t="s">
        <v>34</v>
      </c>
      <c r="I212" t="s">
        <v>35</v>
      </c>
      <c r="J212">
        <v>1488520800</v>
      </c>
      <c r="K212">
        <v>1490850000</v>
      </c>
      <c r="L212" t="b">
        <v>0</v>
      </c>
      <c r="M212" t="b">
        <v>0</v>
      </c>
      <c r="N212" t="s">
        <v>472</v>
      </c>
      <c r="O212">
        <f t="shared" si="13"/>
        <v>67.425531914893625</v>
      </c>
      <c r="P212" s="4">
        <f t="shared" si="16"/>
        <v>3282</v>
      </c>
      <c r="Q212" s="4" t="s">
        <v>2037</v>
      </c>
      <c r="R212" s="4" t="s">
        <v>2059</v>
      </c>
      <c r="S212" s="8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t="s">
        <v>12</v>
      </c>
      <c r="G213">
        <v>1625</v>
      </c>
      <c r="H213" t="s">
        <v>19</v>
      </c>
      <c r="I213" t="s">
        <v>20</v>
      </c>
      <c r="J213">
        <v>1377579600</v>
      </c>
      <c r="K213">
        <v>1379653200</v>
      </c>
      <c r="L213" t="b">
        <v>0</v>
      </c>
      <c r="M213" t="b">
        <v>0</v>
      </c>
      <c r="N213" t="s">
        <v>31</v>
      </c>
      <c r="O213">
        <f t="shared" si="13"/>
        <v>94.923371647509583</v>
      </c>
      <c r="P213" s="4">
        <f t="shared" si="16"/>
        <v>50362.5</v>
      </c>
      <c r="Q213" s="4" t="s">
        <v>2035</v>
      </c>
      <c r="R213" s="4" t="s">
        <v>2036</v>
      </c>
      <c r="S213" s="8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t="s">
        <v>18</v>
      </c>
      <c r="G214">
        <v>168</v>
      </c>
      <c r="H214" t="s">
        <v>19</v>
      </c>
      <c r="I214" t="s">
        <v>20</v>
      </c>
      <c r="J214">
        <v>1576389600</v>
      </c>
      <c r="K214">
        <v>1580364000</v>
      </c>
      <c r="L214" t="b">
        <v>0</v>
      </c>
      <c r="M214" t="b">
        <v>0</v>
      </c>
      <c r="N214" t="s">
        <v>31</v>
      </c>
      <c r="O214">
        <f t="shared" si="13"/>
        <v>151.85185185185185</v>
      </c>
      <c r="P214" s="4">
        <f t="shared" si="16"/>
        <v>6234</v>
      </c>
      <c r="Q214" s="4" t="s">
        <v>2035</v>
      </c>
      <c r="R214" s="4" t="s">
        <v>2036</v>
      </c>
      <c r="S214" s="8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t="s">
        <v>18</v>
      </c>
      <c r="G215">
        <v>4289</v>
      </c>
      <c r="H215" t="s">
        <v>19</v>
      </c>
      <c r="I215" t="s">
        <v>20</v>
      </c>
      <c r="J215">
        <v>1289019600</v>
      </c>
      <c r="K215">
        <v>1289714400</v>
      </c>
      <c r="L215" t="b">
        <v>0</v>
      </c>
      <c r="M215" t="b">
        <v>1</v>
      </c>
      <c r="N215" t="s">
        <v>58</v>
      </c>
      <c r="O215">
        <f t="shared" si="13"/>
        <v>195.16382252559728</v>
      </c>
      <c r="P215" s="4">
        <f t="shared" si="16"/>
        <v>87919</v>
      </c>
      <c r="Q215" s="4" t="s">
        <v>2031</v>
      </c>
      <c r="R215" s="4" t="s">
        <v>2041</v>
      </c>
      <c r="S215" s="8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t="s">
        <v>18</v>
      </c>
      <c r="G216">
        <v>165</v>
      </c>
      <c r="H216" t="s">
        <v>19</v>
      </c>
      <c r="I216" t="s">
        <v>20</v>
      </c>
      <c r="J216">
        <v>1282194000</v>
      </c>
      <c r="K216">
        <v>1282712400</v>
      </c>
      <c r="L216" t="b">
        <v>0</v>
      </c>
      <c r="M216" t="b">
        <v>0</v>
      </c>
      <c r="N216" t="s">
        <v>21</v>
      </c>
      <c r="O216">
        <f t="shared" si="13"/>
        <v>1023.1428571428571</v>
      </c>
      <c r="P216" s="4">
        <f t="shared" si="16"/>
        <v>7244.5</v>
      </c>
      <c r="Q216" s="4" t="s">
        <v>2031</v>
      </c>
      <c r="R216" s="4" t="s">
        <v>2032</v>
      </c>
      <c r="S216" s="8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t="s">
        <v>12</v>
      </c>
      <c r="G217">
        <v>143</v>
      </c>
      <c r="H217" t="s">
        <v>19</v>
      </c>
      <c r="I217" t="s">
        <v>20</v>
      </c>
      <c r="J217">
        <v>1550037600</v>
      </c>
      <c r="K217">
        <v>1550210400</v>
      </c>
      <c r="L217" t="b">
        <v>0</v>
      </c>
      <c r="M217" t="b">
        <v>0</v>
      </c>
      <c r="N217" t="s">
        <v>31</v>
      </c>
      <c r="O217">
        <f t="shared" si="13"/>
        <v>3.841836734693878</v>
      </c>
      <c r="P217" s="4">
        <f t="shared" si="16"/>
        <v>3083.5</v>
      </c>
      <c r="Q217" s="4" t="s">
        <v>2035</v>
      </c>
      <c r="R217" s="4" t="s">
        <v>2036</v>
      </c>
      <c r="S217" s="8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t="s">
        <v>18</v>
      </c>
      <c r="G218">
        <v>1815</v>
      </c>
      <c r="H218" t="s">
        <v>19</v>
      </c>
      <c r="I218" t="s">
        <v>20</v>
      </c>
      <c r="J218">
        <v>1321941600</v>
      </c>
      <c r="K218">
        <v>1322114400</v>
      </c>
      <c r="L218" t="b">
        <v>0</v>
      </c>
      <c r="M218" t="b">
        <v>0</v>
      </c>
      <c r="N218" t="s">
        <v>31</v>
      </c>
      <c r="O218">
        <f t="shared" si="13"/>
        <v>155.07066557107643</v>
      </c>
      <c r="P218" s="4">
        <f t="shared" si="16"/>
        <v>95268</v>
      </c>
      <c r="Q218" s="4" t="s">
        <v>2035</v>
      </c>
      <c r="R218" s="4" t="s">
        <v>2036</v>
      </c>
      <c r="S218" s="8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t="s">
        <v>12</v>
      </c>
      <c r="G219">
        <v>934</v>
      </c>
      <c r="H219" t="s">
        <v>19</v>
      </c>
      <c r="I219" t="s">
        <v>20</v>
      </c>
      <c r="J219">
        <v>1556427600</v>
      </c>
      <c r="K219">
        <v>1557205200</v>
      </c>
      <c r="L219" t="b">
        <v>0</v>
      </c>
      <c r="M219" t="b">
        <v>0</v>
      </c>
      <c r="N219" t="s">
        <v>472</v>
      </c>
      <c r="O219">
        <f t="shared" si="13"/>
        <v>44.753477588871718</v>
      </c>
      <c r="P219" s="4">
        <f t="shared" si="16"/>
        <v>29422.5</v>
      </c>
      <c r="Q219" s="4" t="s">
        <v>2037</v>
      </c>
      <c r="R219" s="4" t="s">
        <v>2059</v>
      </c>
      <c r="S219" s="8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t="s">
        <v>18</v>
      </c>
      <c r="G220">
        <v>397</v>
      </c>
      <c r="H220" t="s">
        <v>38</v>
      </c>
      <c r="I220" t="s">
        <v>39</v>
      </c>
      <c r="J220">
        <v>1320991200</v>
      </c>
      <c r="K220">
        <v>1323928800</v>
      </c>
      <c r="L220" t="b">
        <v>0</v>
      </c>
      <c r="M220" t="b">
        <v>1</v>
      </c>
      <c r="N220" t="s">
        <v>98</v>
      </c>
      <c r="O220">
        <f t="shared" si="13"/>
        <v>215.94736842105263</v>
      </c>
      <c r="P220" s="4">
        <f t="shared" si="16"/>
        <v>6353</v>
      </c>
      <c r="Q220" s="4" t="s">
        <v>2037</v>
      </c>
      <c r="R220" s="4" t="s">
        <v>2048</v>
      </c>
      <c r="S220" s="8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t="s">
        <v>18</v>
      </c>
      <c r="G221">
        <v>1539</v>
      </c>
      <c r="H221" t="s">
        <v>19</v>
      </c>
      <c r="I221" t="s">
        <v>20</v>
      </c>
      <c r="J221">
        <v>1345093200</v>
      </c>
      <c r="K221">
        <v>1346130000</v>
      </c>
      <c r="L221" t="b">
        <v>0</v>
      </c>
      <c r="M221" t="b">
        <v>0</v>
      </c>
      <c r="N221" t="s">
        <v>69</v>
      </c>
      <c r="O221">
        <f t="shared" si="13"/>
        <v>332.12709832134288</v>
      </c>
      <c r="P221" s="4">
        <f t="shared" si="16"/>
        <v>70018</v>
      </c>
      <c r="Q221" s="4" t="s">
        <v>2037</v>
      </c>
      <c r="R221" s="4" t="s">
        <v>2045</v>
      </c>
      <c r="S221" s="8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t="s">
        <v>12</v>
      </c>
      <c r="G222">
        <v>17</v>
      </c>
      <c r="H222" t="s">
        <v>19</v>
      </c>
      <c r="I222" t="s">
        <v>20</v>
      </c>
      <c r="J222">
        <v>1309496400</v>
      </c>
      <c r="K222">
        <v>1311051600</v>
      </c>
      <c r="L222" t="b">
        <v>1</v>
      </c>
      <c r="M222" t="b">
        <v>0</v>
      </c>
      <c r="N222" t="s">
        <v>31</v>
      </c>
      <c r="O222">
        <f t="shared" si="13"/>
        <v>8.4430379746835449</v>
      </c>
      <c r="P222" s="4">
        <f t="shared" si="16"/>
        <v>342</v>
      </c>
      <c r="Q222" s="4" t="s">
        <v>2035</v>
      </c>
      <c r="R222" s="4" t="s">
        <v>2036</v>
      </c>
      <c r="S222" s="8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t="s">
        <v>12</v>
      </c>
      <c r="G223">
        <v>2179</v>
      </c>
      <c r="H223" t="s">
        <v>19</v>
      </c>
      <c r="I223" t="s">
        <v>20</v>
      </c>
      <c r="J223">
        <v>1340254800</v>
      </c>
      <c r="K223">
        <v>1340427600</v>
      </c>
      <c r="L223" t="b">
        <v>1</v>
      </c>
      <c r="M223" t="b">
        <v>0</v>
      </c>
      <c r="N223" t="s">
        <v>15</v>
      </c>
      <c r="O223">
        <f t="shared" si="13"/>
        <v>98.625514403292186</v>
      </c>
      <c r="P223" s="4">
        <f t="shared" si="16"/>
        <v>61004.5</v>
      </c>
      <c r="Q223" s="4" t="s">
        <v>2029</v>
      </c>
      <c r="R223" s="4" t="s">
        <v>2030</v>
      </c>
      <c r="S223" s="8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t="s">
        <v>18</v>
      </c>
      <c r="G224">
        <v>138</v>
      </c>
      <c r="H224" t="s">
        <v>19</v>
      </c>
      <c r="I224" t="s">
        <v>20</v>
      </c>
      <c r="J224">
        <v>1412226000</v>
      </c>
      <c r="K224">
        <v>1412312400</v>
      </c>
      <c r="L224" t="b">
        <v>0</v>
      </c>
      <c r="M224" t="b">
        <v>0</v>
      </c>
      <c r="N224" t="s">
        <v>120</v>
      </c>
      <c r="O224">
        <f t="shared" si="13"/>
        <v>137.97916666666669</v>
      </c>
      <c r="P224" s="4">
        <f t="shared" si="16"/>
        <v>3380.5</v>
      </c>
      <c r="Q224" s="4" t="s">
        <v>2050</v>
      </c>
      <c r="R224" s="4" t="s">
        <v>2051</v>
      </c>
      <c r="S224" s="8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t="s">
        <v>12</v>
      </c>
      <c r="G225">
        <v>931</v>
      </c>
      <c r="H225" t="s">
        <v>19</v>
      </c>
      <c r="I225" t="s">
        <v>20</v>
      </c>
      <c r="J225">
        <v>1458104400</v>
      </c>
      <c r="K225">
        <v>1459314000</v>
      </c>
      <c r="L225" t="b">
        <v>0</v>
      </c>
      <c r="M225" t="b">
        <v>0</v>
      </c>
      <c r="N225" t="s">
        <v>31</v>
      </c>
      <c r="O225">
        <f t="shared" si="13"/>
        <v>93.81099656357388</v>
      </c>
      <c r="P225" s="4">
        <f t="shared" si="16"/>
        <v>41414</v>
      </c>
      <c r="Q225" s="4" t="s">
        <v>2035</v>
      </c>
      <c r="R225" s="4" t="s">
        <v>2036</v>
      </c>
      <c r="S225" s="8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t="s">
        <v>18</v>
      </c>
      <c r="G226">
        <v>3594</v>
      </c>
      <c r="H226" t="s">
        <v>19</v>
      </c>
      <c r="I226" t="s">
        <v>20</v>
      </c>
      <c r="J226">
        <v>1411534800</v>
      </c>
      <c r="K226">
        <v>1415426400</v>
      </c>
      <c r="L226" t="b">
        <v>0</v>
      </c>
      <c r="M226" t="b">
        <v>0</v>
      </c>
      <c r="N226" t="s">
        <v>472</v>
      </c>
      <c r="O226">
        <f t="shared" si="13"/>
        <v>403.63930885529157</v>
      </c>
      <c r="P226" s="4">
        <f t="shared" si="16"/>
        <v>95239.5</v>
      </c>
      <c r="Q226" s="4" t="s">
        <v>2037</v>
      </c>
      <c r="R226" s="4" t="s">
        <v>2059</v>
      </c>
      <c r="S226" s="8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t="s">
        <v>18</v>
      </c>
      <c r="G227">
        <v>5880</v>
      </c>
      <c r="H227" t="s">
        <v>19</v>
      </c>
      <c r="I227" t="s">
        <v>20</v>
      </c>
      <c r="J227">
        <v>1399093200</v>
      </c>
      <c r="K227">
        <v>1399093200</v>
      </c>
      <c r="L227" t="b">
        <v>1</v>
      </c>
      <c r="M227" t="b">
        <v>0</v>
      </c>
      <c r="N227" t="s">
        <v>21</v>
      </c>
      <c r="O227">
        <f t="shared" si="13"/>
        <v>260.1740412979351</v>
      </c>
      <c r="P227" s="4">
        <f t="shared" si="16"/>
        <v>91139</v>
      </c>
      <c r="Q227" s="4" t="s">
        <v>2031</v>
      </c>
      <c r="R227" s="4" t="s">
        <v>2032</v>
      </c>
      <c r="S227" s="8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t="s">
        <v>18</v>
      </c>
      <c r="G228">
        <v>112</v>
      </c>
      <c r="H228" t="s">
        <v>19</v>
      </c>
      <c r="I228" t="s">
        <v>20</v>
      </c>
      <c r="J228">
        <v>1270702800</v>
      </c>
      <c r="K228">
        <v>1273899600</v>
      </c>
      <c r="L228" t="b">
        <v>0</v>
      </c>
      <c r="M228" t="b">
        <v>0</v>
      </c>
      <c r="N228" t="s">
        <v>120</v>
      </c>
      <c r="O228">
        <f t="shared" si="13"/>
        <v>366.63333333333333</v>
      </c>
      <c r="P228" s="4">
        <f t="shared" si="16"/>
        <v>5555.5</v>
      </c>
      <c r="Q228" s="4" t="s">
        <v>2050</v>
      </c>
      <c r="R228" s="4" t="s">
        <v>2051</v>
      </c>
      <c r="S228" s="8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t="s">
        <v>18</v>
      </c>
      <c r="G229">
        <v>943</v>
      </c>
      <c r="H229" t="s">
        <v>19</v>
      </c>
      <c r="I229" t="s">
        <v>20</v>
      </c>
      <c r="J229">
        <v>1431666000</v>
      </c>
      <c r="K229">
        <v>1432184400</v>
      </c>
      <c r="L229" t="b">
        <v>0</v>
      </c>
      <c r="M229" t="b">
        <v>0</v>
      </c>
      <c r="N229" t="s">
        <v>290</v>
      </c>
      <c r="O229">
        <f t="shared" si="13"/>
        <v>168.72085385878489</v>
      </c>
      <c r="P229" s="4">
        <f t="shared" si="16"/>
        <v>51847</v>
      </c>
      <c r="Q229" s="4" t="s">
        <v>2046</v>
      </c>
      <c r="R229" s="4" t="s">
        <v>2057</v>
      </c>
      <c r="S229" s="8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t="s">
        <v>18</v>
      </c>
      <c r="G230">
        <v>2468</v>
      </c>
      <c r="H230" t="s">
        <v>19</v>
      </c>
      <c r="I230" t="s">
        <v>20</v>
      </c>
      <c r="J230">
        <v>1472619600</v>
      </c>
      <c r="K230">
        <v>1474779600</v>
      </c>
      <c r="L230" t="b">
        <v>0</v>
      </c>
      <c r="M230" t="b">
        <v>0</v>
      </c>
      <c r="N230" t="s">
        <v>69</v>
      </c>
      <c r="O230">
        <f t="shared" si="13"/>
        <v>119.90717911530093</v>
      </c>
      <c r="P230" s="4">
        <f t="shared" si="16"/>
        <v>83910</v>
      </c>
      <c r="Q230" s="4" t="s">
        <v>2037</v>
      </c>
      <c r="R230" s="4" t="s">
        <v>2045</v>
      </c>
      <c r="S230" s="8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t="s">
        <v>18</v>
      </c>
      <c r="G231">
        <v>2551</v>
      </c>
      <c r="H231" t="s">
        <v>19</v>
      </c>
      <c r="I231" t="s">
        <v>20</v>
      </c>
      <c r="J231">
        <v>1496293200</v>
      </c>
      <c r="K231">
        <v>1500440400</v>
      </c>
      <c r="L231" t="b">
        <v>0</v>
      </c>
      <c r="M231" t="b">
        <v>1</v>
      </c>
      <c r="N231" t="s">
        <v>290</v>
      </c>
      <c r="O231">
        <f t="shared" si="13"/>
        <v>193.68925233644859</v>
      </c>
      <c r="P231" s="4">
        <f t="shared" si="16"/>
        <v>84174.5</v>
      </c>
      <c r="Q231" s="4" t="s">
        <v>2046</v>
      </c>
      <c r="R231" s="4" t="s">
        <v>2057</v>
      </c>
      <c r="S231" s="8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t="s">
        <v>18</v>
      </c>
      <c r="G232">
        <v>101</v>
      </c>
      <c r="H232" t="s">
        <v>19</v>
      </c>
      <c r="I232" t="s">
        <v>20</v>
      </c>
      <c r="J232">
        <v>1575612000</v>
      </c>
      <c r="K232">
        <v>1575612000</v>
      </c>
      <c r="L232" t="b">
        <v>0</v>
      </c>
      <c r="M232" t="b">
        <v>0</v>
      </c>
      <c r="N232" t="s">
        <v>87</v>
      </c>
      <c r="O232">
        <f t="shared" si="13"/>
        <v>420.16666666666669</v>
      </c>
      <c r="P232" s="4">
        <f t="shared" si="16"/>
        <v>5092.5</v>
      </c>
      <c r="Q232" s="4" t="s">
        <v>2046</v>
      </c>
      <c r="R232" s="4" t="s">
        <v>2047</v>
      </c>
      <c r="S232" s="8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t="s">
        <v>72</v>
      </c>
      <c r="G233">
        <v>67</v>
      </c>
      <c r="H233" t="s">
        <v>19</v>
      </c>
      <c r="I233" t="s">
        <v>20</v>
      </c>
      <c r="J233">
        <v>1369112400</v>
      </c>
      <c r="K233">
        <v>1374123600</v>
      </c>
      <c r="L233" t="b">
        <v>0</v>
      </c>
      <c r="M233" t="b">
        <v>0</v>
      </c>
      <c r="N233" t="s">
        <v>31</v>
      </c>
      <c r="O233">
        <f t="shared" si="13"/>
        <v>76.708333333333329</v>
      </c>
      <c r="P233" s="4">
        <f t="shared" si="16"/>
        <v>2795</v>
      </c>
      <c r="Q233" s="4" t="s">
        <v>2035</v>
      </c>
      <c r="R233" s="4" t="s">
        <v>2036</v>
      </c>
      <c r="S233" s="8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t="s">
        <v>18</v>
      </c>
      <c r="G234">
        <v>92</v>
      </c>
      <c r="H234" t="s">
        <v>19</v>
      </c>
      <c r="I234" t="s">
        <v>20</v>
      </c>
      <c r="J234">
        <v>1469422800</v>
      </c>
      <c r="K234">
        <v>1469509200</v>
      </c>
      <c r="L234" t="b">
        <v>0</v>
      </c>
      <c r="M234" t="b">
        <v>0</v>
      </c>
      <c r="N234" t="s">
        <v>31</v>
      </c>
      <c r="O234">
        <f t="shared" si="13"/>
        <v>171.26470588235293</v>
      </c>
      <c r="P234" s="4">
        <f t="shared" si="16"/>
        <v>2957.5</v>
      </c>
      <c r="Q234" s="4" t="s">
        <v>2035</v>
      </c>
      <c r="R234" s="4" t="s">
        <v>2036</v>
      </c>
      <c r="S234" s="8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t="s">
        <v>18</v>
      </c>
      <c r="G235">
        <v>62</v>
      </c>
      <c r="H235" t="s">
        <v>19</v>
      </c>
      <c r="I235" t="s">
        <v>20</v>
      </c>
      <c r="J235">
        <v>1307854800</v>
      </c>
      <c r="K235">
        <v>1309237200</v>
      </c>
      <c r="L235" t="b">
        <v>0</v>
      </c>
      <c r="M235" t="b">
        <v>0</v>
      </c>
      <c r="N235" t="s">
        <v>69</v>
      </c>
      <c r="O235">
        <f t="shared" si="13"/>
        <v>157.89473684210526</v>
      </c>
      <c r="P235" s="4">
        <f t="shared" si="16"/>
        <v>3031</v>
      </c>
      <c r="Q235" s="4" t="s">
        <v>2037</v>
      </c>
      <c r="R235" s="4" t="s">
        <v>2045</v>
      </c>
      <c r="S235" s="8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t="s">
        <v>18</v>
      </c>
      <c r="G236">
        <v>149</v>
      </c>
      <c r="H236" t="s">
        <v>105</v>
      </c>
      <c r="I236" t="s">
        <v>106</v>
      </c>
      <c r="J236">
        <v>1503378000</v>
      </c>
      <c r="K236">
        <v>1503982800</v>
      </c>
      <c r="L236" t="b">
        <v>0</v>
      </c>
      <c r="M236" t="b">
        <v>1</v>
      </c>
      <c r="N236" t="s">
        <v>87</v>
      </c>
      <c r="O236">
        <f t="shared" si="13"/>
        <v>109.08</v>
      </c>
      <c r="P236" s="4">
        <f t="shared" si="16"/>
        <v>4165</v>
      </c>
      <c r="Q236" s="4" t="s">
        <v>2046</v>
      </c>
      <c r="R236" s="4" t="s">
        <v>2047</v>
      </c>
      <c r="S236" s="8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t="s">
        <v>12</v>
      </c>
      <c r="G237">
        <v>92</v>
      </c>
      <c r="H237" t="s">
        <v>19</v>
      </c>
      <c r="I237" t="s">
        <v>20</v>
      </c>
      <c r="J237">
        <v>1486965600</v>
      </c>
      <c r="K237">
        <v>1487397600</v>
      </c>
      <c r="L237" t="b">
        <v>0</v>
      </c>
      <c r="M237" t="b">
        <v>0</v>
      </c>
      <c r="N237" t="s">
        <v>69</v>
      </c>
      <c r="O237">
        <f t="shared" si="13"/>
        <v>41.732558139534881</v>
      </c>
      <c r="P237" s="4">
        <f t="shared" si="16"/>
        <v>1840.5</v>
      </c>
      <c r="Q237" s="4" t="s">
        <v>2037</v>
      </c>
      <c r="R237" s="4" t="s">
        <v>2045</v>
      </c>
      <c r="S237" s="8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t="s">
        <v>12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21</v>
      </c>
      <c r="O238">
        <f t="shared" si="13"/>
        <v>10.944303797468354</v>
      </c>
      <c r="P238" s="4">
        <f t="shared" si="16"/>
        <v>2190</v>
      </c>
      <c r="Q238" s="4" t="s">
        <v>2031</v>
      </c>
      <c r="R238" s="4" t="s">
        <v>2032</v>
      </c>
      <c r="S238" s="8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t="s">
        <v>18</v>
      </c>
      <c r="G239">
        <v>329</v>
      </c>
      <c r="H239" t="s">
        <v>19</v>
      </c>
      <c r="I239" t="s">
        <v>20</v>
      </c>
      <c r="J239">
        <v>1398402000</v>
      </c>
      <c r="K239">
        <v>1398574800</v>
      </c>
      <c r="L239" t="b">
        <v>0</v>
      </c>
      <c r="M239" t="b">
        <v>0</v>
      </c>
      <c r="N239" t="s">
        <v>69</v>
      </c>
      <c r="O239">
        <f t="shared" si="13"/>
        <v>159.3763440860215</v>
      </c>
      <c r="P239" s="4">
        <f t="shared" si="16"/>
        <v>7575.5</v>
      </c>
      <c r="Q239" s="4" t="s">
        <v>2037</v>
      </c>
      <c r="R239" s="4" t="s">
        <v>2045</v>
      </c>
      <c r="S239" s="8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t="s">
        <v>18</v>
      </c>
      <c r="G240">
        <v>97</v>
      </c>
      <c r="H240" t="s">
        <v>34</v>
      </c>
      <c r="I240" t="s">
        <v>35</v>
      </c>
      <c r="J240">
        <v>1513231200</v>
      </c>
      <c r="K240">
        <v>1515391200</v>
      </c>
      <c r="L240" t="b">
        <v>0</v>
      </c>
      <c r="M240" t="b">
        <v>1</v>
      </c>
      <c r="N240" t="s">
        <v>31</v>
      </c>
      <c r="O240">
        <f t="shared" si="13"/>
        <v>422.41666666666669</v>
      </c>
      <c r="P240" s="4">
        <f t="shared" si="16"/>
        <v>5117.5</v>
      </c>
      <c r="Q240" s="4" t="s">
        <v>2035</v>
      </c>
      <c r="R240" s="4" t="s">
        <v>2036</v>
      </c>
      <c r="S240" s="8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t="s">
        <v>12</v>
      </c>
      <c r="G241">
        <v>41</v>
      </c>
      <c r="H241" t="s">
        <v>19</v>
      </c>
      <c r="I241" t="s">
        <v>20</v>
      </c>
      <c r="J241">
        <v>1440824400</v>
      </c>
      <c r="K241">
        <v>1441170000</v>
      </c>
      <c r="L241" t="b">
        <v>0</v>
      </c>
      <c r="M241" t="b">
        <v>0</v>
      </c>
      <c r="N241" t="s">
        <v>63</v>
      </c>
      <c r="O241">
        <f t="shared" si="13"/>
        <v>97.71875</v>
      </c>
      <c r="P241" s="4">
        <f t="shared" si="16"/>
        <v>1584</v>
      </c>
      <c r="Q241" s="4" t="s">
        <v>2033</v>
      </c>
      <c r="R241" s="4" t="s">
        <v>2042</v>
      </c>
      <c r="S241" s="8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t="s">
        <v>18</v>
      </c>
      <c r="G242">
        <v>1784</v>
      </c>
      <c r="H242" t="s">
        <v>19</v>
      </c>
      <c r="I242" t="s">
        <v>20</v>
      </c>
      <c r="J242">
        <v>1281070800</v>
      </c>
      <c r="K242">
        <v>1281157200</v>
      </c>
      <c r="L242" t="b">
        <v>0</v>
      </c>
      <c r="M242" t="b">
        <v>0</v>
      </c>
      <c r="N242" t="s">
        <v>31</v>
      </c>
      <c r="O242">
        <f t="shared" si="13"/>
        <v>418.78911564625849</v>
      </c>
      <c r="P242" s="4">
        <f t="shared" si="16"/>
        <v>62454</v>
      </c>
      <c r="Q242" s="4" t="s">
        <v>2035</v>
      </c>
      <c r="R242" s="4" t="s">
        <v>2036</v>
      </c>
      <c r="S242" s="8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t="s">
        <v>18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66</v>
      </c>
      <c r="O243">
        <f t="shared" si="13"/>
        <v>101.91632047477745</v>
      </c>
      <c r="P243" s="4">
        <f t="shared" si="16"/>
        <v>86706.5</v>
      </c>
      <c r="Q243" s="4" t="s">
        <v>2043</v>
      </c>
      <c r="R243" s="4" t="s">
        <v>2044</v>
      </c>
      <c r="S243" s="8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t="s">
        <v>18</v>
      </c>
      <c r="G244">
        <v>250</v>
      </c>
      <c r="H244" t="s">
        <v>19</v>
      </c>
      <c r="I244" t="s">
        <v>20</v>
      </c>
      <c r="J244">
        <v>1494392400</v>
      </c>
      <c r="K244">
        <v>1495256400</v>
      </c>
      <c r="L244" t="b">
        <v>0</v>
      </c>
      <c r="M244" t="b">
        <v>1</v>
      </c>
      <c r="N244" t="s">
        <v>21</v>
      </c>
      <c r="O244">
        <f t="shared" si="13"/>
        <v>127.72619047619047</v>
      </c>
      <c r="P244" s="4">
        <f t="shared" si="16"/>
        <v>5489.5</v>
      </c>
      <c r="Q244" s="4" t="s">
        <v>2031</v>
      </c>
      <c r="R244" s="4" t="s">
        <v>2032</v>
      </c>
      <c r="S244" s="8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t="s">
        <v>18</v>
      </c>
      <c r="G245">
        <v>238</v>
      </c>
      <c r="H245" t="s">
        <v>19</v>
      </c>
      <c r="I245" t="s">
        <v>20</v>
      </c>
      <c r="J245">
        <v>1520143200</v>
      </c>
      <c r="K245">
        <v>1520402400</v>
      </c>
      <c r="L245" t="b">
        <v>0</v>
      </c>
      <c r="M245" t="b">
        <v>0</v>
      </c>
      <c r="N245" t="s">
        <v>31</v>
      </c>
      <c r="O245">
        <f t="shared" si="13"/>
        <v>445.21739130434781</v>
      </c>
      <c r="P245" s="4">
        <f t="shared" si="16"/>
        <v>5239</v>
      </c>
      <c r="Q245" s="4" t="s">
        <v>2035</v>
      </c>
      <c r="R245" s="4" t="s">
        <v>2036</v>
      </c>
      <c r="S245" s="8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t="s">
        <v>18</v>
      </c>
      <c r="G246">
        <v>53</v>
      </c>
      <c r="H246" t="s">
        <v>19</v>
      </c>
      <c r="I246" t="s">
        <v>20</v>
      </c>
      <c r="J246">
        <v>1405314000</v>
      </c>
      <c r="K246">
        <v>1409806800</v>
      </c>
      <c r="L246" t="b">
        <v>0</v>
      </c>
      <c r="M246" t="b">
        <v>0</v>
      </c>
      <c r="N246" t="s">
        <v>31</v>
      </c>
      <c r="O246">
        <f t="shared" si="13"/>
        <v>569.71428571428578</v>
      </c>
      <c r="P246" s="4">
        <f t="shared" si="16"/>
        <v>2020.5</v>
      </c>
      <c r="Q246" s="4" t="s">
        <v>2035</v>
      </c>
      <c r="R246" s="4" t="s">
        <v>2036</v>
      </c>
      <c r="S246" s="8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t="s">
        <v>18</v>
      </c>
      <c r="G247">
        <v>214</v>
      </c>
      <c r="H247" t="s">
        <v>19</v>
      </c>
      <c r="I247" t="s">
        <v>20</v>
      </c>
      <c r="J247">
        <v>1396846800</v>
      </c>
      <c r="K247">
        <v>1396933200</v>
      </c>
      <c r="L247" t="b">
        <v>0</v>
      </c>
      <c r="M247" t="b">
        <v>0</v>
      </c>
      <c r="N247" t="s">
        <v>31</v>
      </c>
      <c r="O247">
        <f t="shared" si="13"/>
        <v>509.34482758620686</v>
      </c>
      <c r="P247" s="4">
        <f t="shared" si="16"/>
        <v>7492.5</v>
      </c>
      <c r="Q247" s="4" t="s">
        <v>2035</v>
      </c>
      <c r="R247" s="4" t="s">
        <v>2036</v>
      </c>
      <c r="S247" s="8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t="s">
        <v>18</v>
      </c>
      <c r="G248">
        <v>222</v>
      </c>
      <c r="H248" t="s">
        <v>19</v>
      </c>
      <c r="I248" t="s">
        <v>20</v>
      </c>
      <c r="J248">
        <v>1375678800</v>
      </c>
      <c r="K248">
        <v>1376024400</v>
      </c>
      <c r="L248" t="b">
        <v>0</v>
      </c>
      <c r="M248" t="b">
        <v>0</v>
      </c>
      <c r="N248" t="s">
        <v>26</v>
      </c>
      <c r="O248">
        <f t="shared" si="13"/>
        <v>325.5333333333333</v>
      </c>
      <c r="P248" s="4">
        <f t="shared" si="16"/>
        <v>7435.5</v>
      </c>
      <c r="Q248" s="4" t="s">
        <v>2033</v>
      </c>
      <c r="R248" s="4" t="s">
        <v>2034</v>
      </c>
      <c r="S248" s="8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t="s">
        <v>18</v>
      </c>
      <c r="G249">
        <v>1884</v>
      </c>
      <c r="H249" t="s">
        <v>19</v>
      </c>
      <c r="I249" t="s">
        <v>20</v>
      </c>
      <c r="J249">
        <v>1482386400</v>
      </c>
      <c r="K249">
        <v>1483682400</v>
      </c>
      <c r="L249" t="b">
        <v>0</v>
      </c>
      <c r="M249" t="b">
        <v>1</v>
      </c>
      <c r="N249" t="s">
        <v>117</v>
      </c>
      <c r="O249">
        <f t="shared" si="13"/>
        <v>932.61616161616166</v>
      </c>
      <c r="P249" s="4">
        <f t="shared" si="16"/>
        <v>93271</v>
      </c>
      <c r="Q249" s="4" t="s">
        <v>2043</v>
      </c>
      <c r="R249" s="4" t="s">
        <v>2049</v>
      </c>
      <c r="S249" s="8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t="s">
        <v>18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290</v>
      </c>
      <c r="O250">
        <f t="shared" si="13"/>
        <v>211.33870967741933</v>
      </c>
      <c r="P250" s="4">
        <f t="shared" si="16"/>
        <v>6660.5</v>
      </c>
      <c r="Q250" s="4" t="s">
        <v>2046</v>
      </c>
      <c r="R250" s="4" t="s">
        <v>2057</v>
      </c>
      <c r="S250" s="8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t="s">
        <v>18</v>
      </c>
      <c r="G251">
        <v>6465</v>
      </c>
      <c r="H251" t="s">
        <v>19</v>
      </c>
      <c r="I251" t="s">
        <v>20</v>
      </c>
      <c r="J251">
        <v>1420178400</v>
      </c>
      <c r="K251">
        <v>1420783200</v>
      </c>
      <c r="L251" t="b">
        <v>0</v>
      </c>
      <c r="M251" t="b">
        <v>0</v>
      </c>
      <c r="N251" t="s">
        <v>204</v>
      </c>
      <c r="O251">
        <f t="shared" si="13"/>
        <v>273.32520325203251</v>
      </c>
      <c r="P251" s="4">
        <f t="shared" si="16"/>
        <v>87280</v>
      </c>
      <c r="Q251" s="4" t="s">
        <v>2043</v>
      </c>
      <c r="R251" s="4" t="s">
        <v>2055</v>
      </c>
      <c r="S251" s="8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t="s">
        <v>12</v>
      </c>
      <c r="G252">
        <v>1</v>
      </c>
      <c r="H252" t="s">
        <v>19</v>
      </c>
      <c r="I252" t="s">
        <v>20</v>
      </c>
      <c r="J252">
        <v>1264399200</v>
      </c>
      <c r="K252">
        <v>1267423200</v>
      </c>
      <c r="L252" t="b">
        <v>0</v>
      </c>
      <c r="M252" t="b">
        <v>0</v>
      </c>
      <c r="N252" t="s">
        <v>21</v>
      </c>
      <c r="O252">
        <f t="shared" si="13"/>
        <v>3</v>
      </c>
      <c r="P252" s="4">
        <f t="shared" si="16"/>
        <v>2</v>
      </c>
      <c r="Q252" s="4" t="s">
        <v>2031</v>
      </c>
      <c r="R252" s="4" t="s">
        <v>2032</v>
      </c>
      <c r="S252" s="8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t="s">
        <v>12</v>
      </c>
      <c r="G253">
        <v>101</v>
      </c>
      <c r="H253" t="s">
        <v>19</v>
      </c>
      <c r="I253" t="s">
        <v>20</v>
      </c>
      <c r="J253">
        <v>1355032800</v>
      </c>
      <c r="K253">
        <v>1355205600</v>
      </c>
      <c r="L253" t="b">
        <v>0</v>
      </c>
      <c r="M253" t="b">
        <v>0</v>
      </c>
      <c r="N253" t="s">
        <v>31</v>
      </c>
      <c r="O253">
        <f t="shared" si="13"/>
        <v>54.084507042253513</v>
      </c>
      <c r="P253" s="4">
        <f t="shared" si="16"/>
        <v>1970.5</v>
      </c>
      <c r="Q253" s="4" t="s">
        <v>2035</v>
      </c>
      <c r="R253" s="4" t="s">
        <v>2036</v>
      </c>
      <c r="S253" s="8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t="s">
        <v>18</v>
      </c>
      <c r="G254">
        <v>59</v>
      </c>
      <c r="H254" t="s">
        <v>19</v>
      </c>
      <c r="I254" t="s">
        <v>20</v>
      </c>
      <c r="J254">
        <v>1382677200</v>
      </c>
      <c r="K254">
        <v>1383109200</v>
      </c>
      <c r="L254" t="b">
        <v>0</v>
      </c>
      <c r="M254" t="b">
        <v>0</v>
      </c>
      <c r="N254" t="s">
        <v>31</v>
      </c>
      <c r="O254">
        <f t="shared" si="13"/>
        <v>626.29999999999995</v>
      </c>
      <c r="P254" s="4">
        <f t="shared" si="16"/>
        <v>3161</v>
      </c>
      <c r="Q254" s="4" t="s">
        <v>2035</v>
      </c>
      <c r="R254" s="4" t="s">
        <v>2036</v>
      </c>
      <c r="S254" s="8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t="s">
        <v>12</v>
      </c>
      <c r="G255">
        <v>1335</v>
      </c>
      <c r="H255" t="s">
        <v>13</v>
      </c>
      <c r="I255" t="s">
        <v>14</v>
      </c>
      <c r="J255">
        <v>1302238800</v>
      </c>
      <c r="K255">
        <v>1303275600</v>
      </c>
      <c r="L255" t="b">
        <v>0</v>
      </c>
      <c r="M255" t="b">
        <v>0</v>
      </c>
      <c r="N255" t="s">
        <v>51</v>
      </c>
      <c r="O255">
        <f t="shared" si="13"/>
        <v>89.021399176954731</v>
      </c>
      <c r="P255" s="4">
        <f t="shared" si="16"/>
        <v>54748</v>
      </c>
      <c r="Q255" s="4" t="s">
        <v>2037</v>
      </c>
      <c r="R255" s="4" t="s">
        <v>2040</v>
      </c>
      <c r="S255" s="8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t="s">
        <v>18</v>
      </c>
      <c r="G256">
        <v>88</v>
      </c>
      <c r="H256" t="s">
        <v>19</v>
      </c>
      <c r="I256" t="s">
        <v>20</v>
      </c>
      <c r="J256">
        <v>1487656800</v>
      </c>
      <c r="K256">
        <v>1487829600</v>
      </c>
      <c r="L256" t="b">
        <v>0</v>
      </c>
      <c r="M256" t="b">
        <v>0</v>
      </c>
      <c r="N256" t="s">
        <v>66</v>
      </c>
      <c r="O256">
        <f t="shared" si="13"/>
        <v>184.89130434782609</v>
      </c>
      <c r="P256" s="4">
        <f t="shared" si="16"/>
        <v>4296.5</v>
      </c>
      <c r="Q256" s="4" t="s">
        <v>2043</v>
      </c>
      <c r="R256" s="4" t="s">
        <v>2044</v>
      </c>
      <c r="S256" s="8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t="s">
        <v>18</v>
      </c>
      <c r="G257">
        <v>1697</v>
      </c>
      <c r="H257" t="s">
        <v>19</v>
      </c>
      <c r="I257" t="s">
        <v>20</v>
      </c>
      <c r="J257">
        <v>1297836000</v>
      </c>
      <c r="K257">
        <v>1298268000</v>
      </c>
      <c r="L257" t="b">
        <v>0</v>
      </c>
      <c r="M257" t="b">
        <v>1</v>
      </c>
      <c r="N257" t="s">
        <v>21</v>
      </c>
      <c r="O257">
        <f t="shared" si="13"/>
        <v>120.16770186335404</v>
      </c>
      <c r="P257" s="4">
        <f t="shared" si="16"/>
        <v>49216</v>
      </c>
      <c r="Q257" s="4" t="s">
        <v>2031</v>
      </c>
      <c r="R257" s="4" t="s">
        <v>2032</v>
      </c>
      <c r="S257" s="8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t="s">
        <v>12</v>
      </c>
      <c r="G258">
        <v>15</v>
      </c>
      <c r="H258" t="s">
        <v>38</v>
      </c>
      <c r="I258" t="s">
        <v>39</v>
      </c>
      <c r="J258">
        <v>1453615200</v>
      </c>
      <c r="K258">
        <v>1456812000</v>
      </c>
      <c r="L258" t="b">
        <v>0</v>
      </c>
      <c r="M258" t="b">
        <v>0</v>
      </c>
      <c r="N258" t="s">
        <v>21</v>
      </c>
      <c r="O258">
        <f t="shared" si="13"/>
        <v>23.390243902439025</v>
      </c>
      <c r="P258" s="4">
        <f t="shared" si="16"/>
        <v>487</v>
      </c>
      <c r="Q258" s="4" t="s">
        <v>2031</v>
      </c>
      <c r="R258" s="4" t="s">
        <v>2032</v>
      </c>
      <c r="S258" s="8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t="s">
        <v>18</v>
      </c>
      <c r="G259">
        <v>92</v>
      </c>
      <c r="H259" t="s">
        <v>19</v>
      </c>
      <c r="I259" t="s">
        <v>20</v>
      </c>
      <c r="J259">
        <v>1362463200</v>
      </c>
      <c r="K259">
        <v>1363669200</v>
      </c>
      <c r="L259" t="b">
        <v>0</v>
      </c>
      <c r="M259" t="b">
        <v>0</v>
      </c>
      <c r="N259" t="s">
        <v>31</v>
      </c>
      <c r="O259">
        <f t="shared" ref="O259:O322" si="17">E259/D259*100</f>
        <v>146</v>
      </c>
      <c r="P259" s="4">
        <f t="shared" si="16"/>
        <v>4207</v>
      </c>
      <c r="Q259" s="4" t="s">
        <v>2035</v>
      </c>
      <c r="R259" s="4" t="s">
        <v>2036</v>
      </c>
      <c r="S259" s="8">
        <f t="shared" ref="S259:S322" si="18">DATE(1970,1,1)+(J259/86400)</f>
        <v>41338.25</v>
      </c>
      <c r="T259" s="10">
        <f t="shared" ref="T259:T322" si="19">(K259/86400) +DATE(1970,1,1)</f>
        <v>41352.208333333336</v>
      </c>
    </row>
    <row r="260" spans="1:20" ht="17" x14ac:dyDescent="0.2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t="s">
        <v>18</v>
      </c>
      <c r="G260">
        <v>186</v>
      </c>
      <c r="H260" t="s">
        <v>19</v>
      </c>
      <c r="I260" t="s">
        <v>20</v>
      </c>
      <c r="J260">
        <v>1481176800</v>
      </c>
      <c r="K260">
        <v>1482904800</v>
      </c>
      <c r="L260" t="b">
        <v>0</v>
      </c>
      <c r="M260" t="b">
        <v>1</v>
      </c>
      <c r="N260" t="s">
        <v>31</v>
      </c>
      <c r="O260">
        <f t="shared" si="17"/>
        <v>268.48</v>
      </c>
      <c r="P260" s="4">
        <f t="shared" si="16"/>
        <v>6805</v>
      </c>
      <c r="Q260" s="4" t="s">
        <v>2035</v>
      </c>
      <c r="R260" s="4" t="s">
        <v>2036</v>
      </c>
      <c r="S260" s="8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t="s">
        <v>18</v>
      </c>
      <c r="G261">
        <v>138</v>
      </c>
      <c r="H261" t="s">
        <v>19</v>
      </c>
      <c r="I261" t="s">
        <v>20</v>
      </c>
      <c r="J261">
        <v>1354946400</v>
      </c>
      <c r="K261">
        <v>1356588000</v>
      </c>
      <c r="L261" t="b">
        <v>1</v>
      </c>
      <c r="M261" t="b">
        <v>0</v>
      </c>
      <c r="N261" t="s">
        <v>120</v>
      </c>
      <c r="O261">
        <f t="shared" si="17"/>
        <v>597.5</v>
      </c>
      <c r="P261" s="4">
        <f t="shared" si="16"/>
        <v>5446.5</v>
      </c>
      <c r="Q261" s="4" t="s">
        <v>2050</v>
      </c>
      <c r="R261" s="4" t="s">
        <v>2051</v>
      </c>
      <c r="S261" s="8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t="s">
        <v>18</v>
      </c>
      <c r="G262">
        <v>261</v>
      </c>
      <c r="H262" t="s">
        <v>19</v>
      </c>
      <c r="I262" t="s">
        <v>20</v>
      </c>
      <c r="J262">
        <v>1348808400</v>
      </c>
      <c r="K262">
        <v>1349845200</v>
      </c>
      <c r="L262" t="b">
        <v>0</v>
      </c>
      <c r="M262" t="b">
        <v>0</v>
      </c>
      <c r="N262" t="s">
        <v>21</v>
      </c>
      <c r="O262">
        <f t="shared" si="17"/>
        <v>157.69841269841268</v>
      </c>
      <c r="P262" s="4">
        <f t="shared" si="16"/>
        <v>5098</v>
      </c>
      <c r="Q262" s="4" t="s">
        <v>2031</v>
      </c>
      <c r="R262" s="4" t="s">
        <v>2032</v>
      </c>
      <c r="S262" s="8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t="s">
        <v>12</v>
      </c>
      <c r="G263">
        <v>454</v>
      </c>
      <c r="H263" t="s">
        <v>19</v>
      </c>
      <c r="I263" t="s">
        <v>20</v>
      </c>
      <c r="J263">
        <v>1282712400</v>
      </c>
      <c r="K263">
        <v>1283058000</v>
      </c>
      <c r="L263" t="b">
        <v>0</v>
      </c>
      <c r="M263" t="b">
        <v>1</v>
      </c>
      <c r="N263" t="s">
        <v>21</v>
      </c>
      <c r="O263">
        <f t="shared" si="17"/>
        <v>31.201660735468568</v>
      </c>
      <c r="P263" s="4">
        <f t="shared" ref="P263:P326" si="20">AVERAGE(E263,G263)</f>
        <v>13378.5</v>
      </c>
      <c r="Q263" s="4" t="s">
        <v>2031</v>
      </c>
      <c r="R263" s="4" t="s">
        <v>2032</v>
      </c>
      <c r="S263" s="8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t="s">
        <v>18</v>
      </c>
      <c r="G264">
        <v>107</v>
      </c>
      <c r="H264" t="s">
        <v>19</v>
      </c>
      <c r="I264" t="s">
        <v>20</v>
      </c>
      <c r="J264">
        <v>1301979600</v>
      </c>
      <c r="K264">
        <v>1304226000</v>
      </c>
      <c r="L264" t="b">
        <v>0</v>
      </c>
      <c r="M264" t="b">
        <v>1</v>
      </c>
      <c r="N264" t="s">
        <v>58</v>
      </c>
      <c r="O264">
        <f t="shared" si="17"/>
        <v>313.41176470588238</v>
      </c>
      <c r="P264" s="4">
        <f t="shared" si="20"/>
        <v>2717.5</v>
      </c>
      <c r="Q264" s="4" t="s">
        <v>2031</v>
      </c>
      <c r="R264" s="4" t="s">
        <v>2041</v>
      </c>
      <c r="S264" s="8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t="s">
        <v>18</v>
      </c>
      <c r="G265">
        <v>199</v>
      </c>
      <c r="H265" t="s">
        <v>19</v>
      </c>
      <c r="I265" t="s">
        <v>20</v>
      </c>
      <c r="J265">
        <v>1263016800</v>
      </c>
      <c r="K265">
        <v>1263016800</v>
      </c>
      <c r="L265" t="b">
        <v>0</v>
      </c>
      <c r="M265" t="b">
        <v>0</v>
      </c>
      <c r="N265" t="s">
        <v>120</v>
      </c>
      <c r="O265">
        <f t="shared" si="17"/>
        <v>370.89655172413791</v>
      </c>
      <c r="P265" s="4">
        <f t="shared" si="20"/>
        <v>5477.5</v>
      </c>
      <c r="Q265" s="4" t="s">
        <v>2050</v>
      </c>
      <c r="R265" s="4" t="s">
        <v>2051</v>
      </c>
      <c r="S265" s="8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t="s">
        <v>18</v>
      </c>
      <c r="G266">
        <v>5512</v>
      </c>
      <c r="H266" t="s">
        <v>19</v>
      </c>
      <c r="I266" t="s">
        <v>20</v>
      </c>
      <c r="J266">
        <v>1360648800</v>
      </c>
      <c r="K266">
        <v>1362031200</v>
      </c>
      <c r="L266" t="b">
        <v>0</v>
      </c>
      <c r="M266" t="b">
        <v>0</v>
      </c>
      <c r="N266" t="s">
        <v>31</v>
      </c>
      <c r="O266">
        <f t="shared" si="17"/>
        <v>362.66447368421052</v>
      </c>
      <c r="P266" s="4">
        <f t="shared" si="20"/>
        <v>85443.5</v>
      </c>
      <c r="Q266" s="4" t="s">
        <v>2035</v>
      </c>
      <c r="R266" s="4" t="s">
        <v>2036</v>
      </c>
      <c r="S266" s="8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t="s">
        <v>18</v>
      </c>
      <c r="G267">
        <v>86</v>
      </c>
      <c r="H267" t="s">
        <v>19</v>
      </c>
      <c r="I267" t="s">
        <v>20</v>
      </c>
      <c r="J267">
        <v>1451800800</v>
      </c>
      <c r="K267">
        <v>1455602400</v>
      </c>
      <c r="L267" t="b">
        <v>0</v>
      </c>
      <c r="M267" t="b">
        <v>0</v>
      </c>
      <c r="N267" t="s">
        <v>31</v>
      </c>
      <c r="O267">
        <f t="shared" si="17"/>
        <v>123.08163265306122</v>
      </c>
      <c r="P267" s="4">
        <f t="shared" si="20"/>
        <v>3058.5</v>
      </c>
      <c r="Q267" s="4" t="s">
        <v>2035</v>
      </c>
      <c r="R267" s="4" t="s">
        <v>2036</v>
      </c>
      <c r="S267" s="8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t="s">
        <v>12</v>
      </c>
      <c r="G268">
        <v>3182</v>
      </c>
      <c r="H268" t="s">
        <v>105</v>
      </c>
      <c r="I268" t="s">
        <v>106</v>
      </c>
      <c r="J268">
        <v>1415340000</v>
      </c>
      <c r="K268">
        <v>1418191200</v>
      </c>
      <c r="L268" t="b">
        <v>0</v>
      </c>
      <c r="M268" t="b">
        <v>1</v>
      </c>
      <c r="N268" t="s">
        <v>157</v>
      </c>
      <c r="O268">
        <f t="shared" si="17"/>
        <v>76.766756032171585</v>
      </c>
      <c r="P268" s="4">
        <f t="shared" si="20"/>
        <v>44542</v>
      </c>
      <c r="Q268" s="4" t="s">
        <v>2031</v>
      </c>
      <c r="R268" s="4" t="s">
        <v>2054</v>
      </c>
      <c r="S268" s="8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t="s">
        <v>18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31</v>
      </c>
      <c r="O269">
        <f t="shared" si="17"/>
        <v>233.62012987012989</v>
      </c>
      <c r="P269" s="4">
        <f t="shared" si="20"/>
        <v>73339</v>
      </c>
      <c r="Q269" s="4" t="s">
        <v>2035</v>
      </c>
      <c r="R269" s="4" t="s">
        <v>2036</v>
      </c>
      <c r="S269" s="8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t="s">
        <v>18</v>
      </c>
      <c r="G270">
        <v>48</v>
      </c>
      <c r="H270" t="s">
        <v>19</v>
      </c>
      <c r="I270" t="s">
        <v>20</v>
      </c>
      <c r="J270">
        <v>1349326800</v>
      </c>
      <c r="K270">
        <v>1353304800</v>
      </c>
      <c r="L270" t="b">
        <v>0</v>
      </c>
      <c r="M270" t="b">
        <v>0</v>
      </c>
      <c r="N270" t="s">
        <v>40</v>
      </c>
      <c r="O270">
        <f t="shared" si="17"/>
        <v>180.53333333333333</v>
      </c>
      <c r="P270" s="4">
        <f t="shared" si="20"/>
        <v>1378</v>
      </c>
      <c r="Q270" s="4" t="s">
        <v>2037</v>
      </c>
      <c r="R270" s="4" t="s">
        <v>2038</v>
      </c>
      <c r="S270" s="8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t="s">
        <v>18</v>
      </c>
      <c r="G271">
        <v>87</v>
      </c>
      <c r="H271" t="s">
        <v>19</v>
      </c>
      <c r="I271" t="s">
        <v>20</v>
      </c>
      <c r="J271">
        <v>1548914400</v>
      </c>
      <c r="K271">
        <v>1550728800</v>
      </c>
      <c r="L271" t="b">
        <v>0</v>
      </c>
      <c r="M271" t="b">
        <v>0</v>
      </c>
      <c r="N271" t="s">
        <v>267</v>
      </c>
      <c r="O271">
        <f t="shared" si="17"/>
        <v>252.62857142857143</v>
      </c>
      <c r="P271" s="4">
        <f t="shared" si="20"/>
        <v>4464.5</v>
      </c>
      <c r="Q271" s="4" t="s">
        <v>2037</v>
      </c>
      <c r="R271" s="4" t="s">
        <v>2056</v>
      </c>
      <c r="S271" s="8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t="s">
        <v>72</v>
      </c>
      <c r="G272">
        <v>1890</v>
      </c>
      <c r="H272" t="s">
        <v>19</v>
      </c>
      <c r="I272" t="s">
        <v>20</v>
      </c>
      <c r="J272">
        <v>1291269600</v>
      </c>
      <c r="K272">
        <v>1291442400</v>
      </c>
      <c r="L272" t="b">
        <v>0</v>
      </c>
      <c r="M272" t="b">
        <v>0</v>
      </c>
      <c r="N272" t="s">
        <v>87</v>
      </c>
      <c r="O272">
        <f t="shared" si="17"/>
        <v>27.176538240368025</v>
      </c>
      <c r="P272" s="4">
        <f t="shared" si="20"/>
        <v>24575</v>
      </c>
      <c r="Q272" s="4" t="s">
        <v>2046</v>
      </c>
      <c r="R272" s="4" t="s">
        <v>2047</v>
      </c>
      <c r="S272" s="8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t="s">
        <v>45</v>
      </c>
      <c r="G273">
        <v>61</v>
      </c>
      <c r="H273" t="s">
        <v>19</v>
      </c>
      <c r="I273" t="s">
        <v>20</v>
      </c>
      <c r="J273">
        <v>1449468000</v>
      </c>
      <c r="K273">
        <v>1452146400</v>
      </c>
      <c r="L273" t="b">
        <v>0</v>
      </c>
      <c r="M273" t="b">
        <v>0</v>
      </c>
      <c r="N273" t="s">
        <v>120</v>
      </c>
      <c r="O273">
        <f t="shared" si="17"/>
        <v>1.2706571242680547</v>
      </c>
      <c r="P273" s="4">
        <f t="shared" si="20"/>
        <v>1007</v>
      </c>
      <c r="Q273" s="4" t="s">
        <v>2050</v>
      </c>
      <c r="R273" s="4" t="s">
        <v>2051</v>
      </c>
      <c r="S273" s="8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t="s">
        <v>18</v>
      </c>
      <c r="G274">
        <v>1894</v>
      </c>
      <c r="H274" t="s">
        <v>19</v>
      </c>
      <c r="I274" t="s">
        <v>20</v>
      </c>
      <c r="J274">
        <v>1562734800</v>
      </c>
      <c r="K274">
        <v>1564894800</v>
      </c>
      <c r="L274" t="b">
        <v>0</v>
      </c>
      <c r="M274" t="b">
        <v>1</v>
      </c>
      <c r="N274" t="s">
        <v>31</v>
      </c>
      <c r="O274">
        <f t="shared" si="17"/>
        <v>304.0097847358121</v>
      </c>
      <c r="P274" s="4">
        <f t="shared" si="20"/>
        <v>78621.5</v>
      </c>
      <c r="Q274" s="4" t="s">
        <v>2035</v>
      </c>
      <c r="R274" s="4" t="s">
        <v>2036</v>
      </c>
      <c r="S274" s="8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t="s">
        <v>18</v>
      </c>
      <c r="G275">
        <v>282</v>
      </c>
      <c r="H275" t="s">
        <v>13</v>
      </c>
      <c r="I275" t="s">
        <v>14</v>
      </c>
      <c r="J275">
        <v>1505624400</v>
      </c>
      <c r="K275">
        <v>1505883600</v>
      </c>
      <c r="L275" t="b">
        <v>0</v>
      </c>
      <c r="M275" t="b">
        <v>0</v>
      </c>
      <c r="N275" t="s">
        <v>31</v>
      </c>
      <c r="O275">
        <f t="shared" si="17"/>
        <v>137.23076923076923</v>
      </c>
      <c r="P275" s="4">
        <f t="shared" si="20"/>
        <v>5493</v>
      </c>
      <c r="Q275" s="4" t="s">
        <v>2035</v>
      </c>
      <c r="R275" s="4" t="s">
        <v>2036</v>
      </c>
      <c r="S275" s="8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t="s">
        <v>12</v>
      </c>
      <c r="G276">
        <v>15</v>
      </c>
      <c r="H276" t="s">
        <v>19</v>
      </c>
      <c r="I276" t="s">
        <v>20</v>
      </c>
      <c r="J276">
        <v>1509948000</v>
      </c>
      <c r="K276">
        <v>1510380000</v>
      </c>
      <c r="L276" t="b">
        <v>0</v>
      </c>
      <c r="M276" t="b">
        <v>0</v>
      </c>
      <c r="N276" t="s">
        <v>31</v>
      </c>
      <c r="O276">
        <f t="shared" si="17"/>
        <v>32.208333333333336</v>
      </c>
      <c r="P276" s="4">
        <f t="shared" si="20"/>
        <v>394</v>
      </c>
      <c r="Q276" s="4" t="s">
        <v>2035</v>
      </c>
      <c r="R276" s="4" t="s">
        <v>2036</v>
      </c>
      <c r="S276" s="8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t="s">
        <v>18</v>
      </c>
      <c r="G277">
        <v>116</v>
      </c>
      <c r="H277" t="s">
        <v>19</v>
      </c>
      <c r="I277" t="s">
        <v>20</v>
      </c>
      <c r="J277">
        <v>1554526800</v>
      </c>
      <c r="K277">
        <v>1555218000</v>
      </c>
      <c r="L277" t="b">
        <v>0</v>
      </c>
      <c r="M277" t="b">
        <v>0</v>
      </c>
      <c r="N277" t="s">
        <v>204</v>
      </c>
      <c r="O277">
        <f t="shared" si="17"/>
        <v>241.51282051282053</v>
      </c>
      <c r="P277" s="4">
        <f t="shared" si="20"/>
        <v>4767.5</v>
      </c>
      <c r="Q277" s="4" t="s">
        <v>2043</v>
      </c>
      <c r="R277" s="4" t="s">
        <v>2055</v>
      </c>
      <c r="S277" s="8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t="s">
        <v>12</v>
      </c>
      <c r="G278">
        <v>133</v>
      </c>
      <c r="H278" t="s">
        <v>19</v>
      </c>
      <c r="I278" t="s">
        <v>20</v>
      </c>
      <c r="J278">
        <v>1334811600</v>
      </c>
      <c r="K278">
        <v>1335243600</v>
      </c>
      <c r="L278" t="b">
        <v>0</v>
      </c>
      <c r="M278" t="b">
        <v>1</v>
      </c>
      <c r="N278" t="s">
        <v>87</v>
      </c>
      <c r="O278">
        <f t="shared" si="17"/>
        <v>96.8</v>
      </c>
      <c r="P278" s="4">
        <f t="shared" si="20"/>
        <v>2728.5</v>
      </c>
      <c r="Q278" s="4" t="s">
        <v>2046</v>
      </c>
      <c r="R278" s="4" t="s">
        <v>2047</v>
      </c>
      <c r="S278" s="8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t="s">
        <v>18</v>
      </c>
      <c r="G279">
        <v>83</v>
      </c>
      <c r="H279" t="s">
        <v>19</v>
      </c>
      <c r="I279" t="s">
        <v>20</v>
      </c>
      <c r="J279">
        <v>1279515600</v>
      </c>
      <c r="K279">
        <v>1279688400</v>
      </c>
      <c r="L279" t="b">
        <v>0</v>
      </c>
      <c r="M279" t="b">
        <v>0</v>
      </c>
      <c r="N279" t="s">
        <v>31</v>
      </c>
      <c r="O279">
        <f t="shared" si="17"/>
        <v>1066.4285714285716</v>
      </c>
      <c r="P279" s="4">
        <f t="shared" si="20"/>
        <v>3774</v>
      </c>
      <c r="Q279" s="4" t="s">
        <v>2035</v>
      </c>
      <c r="R279" s="4" t="s">
        <v>2036</v>
      </c>
      <c r="S279" s="8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t="s">
        <v>18</v>
      </c>
      <c r="G280">
        <v>91</v>
      </c>
      <c r="H280" t="s">
        <v>19</v>
      </c>
      <c r="I280" t="s">
        <v>20</v>
      </c>
      <c r="J280">
        <v>1353909600</v>
      </c>
      <c r="K280">
        <v>1356069600</v>
      </c>
      <c r="L280" t="b">
        <v>0</v>
      </c>
      <c r="M280" t="b">
        <v>0</v>
      </c>
      <c r="N280" t="s">
        <v>26</v>
      </c>
      <c r="O280">
        <f t="shared" si="17"/>
        <v>325.88888888888891</v>
      </c>
      <c r="P280" s="4">
        <f t="shared" si="20"/>
        <v>4445</v>
      </c>
      <c r="Q280" s="4" t="s">
        <v>2033</v>
      </c>
      <c r="R280" s="4" t="s">
        <v>2034</v>
      </c>
      <c r="S280" s="8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t="s">
        <v>18</v>
      </c>
      <c r="G281">
        <v>546</v>
      </c>
      <c r="H281" t="s">
        <v>19</v>
      </c>
      <c r="I281" t="s">
        <v>20</v>
      </c>
      <c r="J281">
        <v>1535950800</v>
      </c>
      <c r="K281">
        <v>1536210000</v>
      </c>
      <c r="L281" t="b">
        <v>0</v>
      </c>
      <c r="M281" t="b">
        <v>0</v>
      </c>
      <c r="N281" t="s">
        <v>31</v>
      </c>
      <c r="O281">
        <f t="shared" si="17"/>
        <v>170.70000000000002</v>
      </c>
      <c r="P281" s="4">
        <f t="shared" si="20"/>
        <v>7101</v>
      </c>
      <c r="Q281" s="4" t="s">
        <v>2035</v>
      </c>
      <c r="R281" s="4" t="s">
        <v>2036</v>
      </c>
      <c r="S281" s="8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t="s">
        <v>18</v>
      </c>
      <c r="G282">
        <v>393</v>
      </c>
      <c r="H282" t="s">
        <v>19</v>
      </c>
      <c r="I282" t="s">
        <v>20</v>
      </c>
      <c r="J282">
        <v>1511244000</v>
      </c>
      <c r="K282">
        <v>1511762400</v>
      </c>
      <c r="L282" t="b">
        <v>0</v>
      </c>
      <c r="M282" t="b">
        <v>0</v>
      </c>
      <c r="N282" t="s">
        <v>69</v>
      </c>
      <c r="O282">
        <f t="shared" si="17"/>
        <v>581.44000000000005</v>
      </c>
      <c r="P282" s="4">
        <f t="shared" si="20"/>
        <v>7464.5</v>
      </c>
      <c r="Q282" s="4" t="s">
        <v>2037</v>
      </c>
      <c r="R282" s="4" t="s">
        <v>2045</v>
      </c>
      <c r="S282" s="8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t="s">
        <v>12</v>
      </c>
      <c r="G283">
        <v>2062</v>
      </c>
      <c r="H283" t="s">
        <v>19</v>
      </c>
      <c r="I283" t="s">
        <v>20</v>
      </c>
      <c r="J283">
        <v>1331445600</v>
      </c>
      <c r="K283">
        <v>1333256400</v>
      </c>
      <c r="L283" t="b">
        <v>0</v>
      </c>
      <c r="M283" t="b">
        <v>1</v>
      </c>
      <c r="N283" t="s">
        <v>31</v>
      </c>
      <c r="O283">
        <f t="shared" si="17"/>
        <v>91.520972644376897</v>
      </c>
      <c r="P283" s="4">
        <f t="shared" si="20"/>
        <v>76307</v>
      </c>
      <c r="Q283" s="4" t="s">
        <v>2035</v>
      </c>
      <c r="R283" s="4" t="s">
        <v>2036</v>
      </c>
      <c r="S283" s="8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t="s">
        <v>18</v>
      </c>
      <c r="G284">
        <v>133</v>
      </c>
      <c r="H284" t="s">
        <v>19</v>
      </c>
      <c r="I284" t="s">
        <v>20</v>
      </c>
      <c r="J284">
        <v>1480226400</v>
      </c>
      <c r="K284">
        <v>1480744800</v>
      </c>
      <c r="L284" t="b">
        <v>0</v>
      </c>
      <c r="M284" t="b">
        <v>1</v>
      </c>
      <c r="N284" t="s">
        <v>267</v>
      </c>
      <c r="O284">
        <f t="shared" si="17"/>
        <v>108.04761904761904</v>
      </c>
      <c r="P284" s="4">
        <f t="shared" si="20"/>
        <v>4604.5</v>
      </c>
      <c r="Q284" s="4" t="s">
        <v>2037</v>
      </c>
      <c r="R284" s="4" t="s">
        <v>2056</v>
      </c>
      <c r="S284" s="8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t="s">
        <v>12</v>
      </c>
      <c r="G285">
        <v>29</v>
      </c>
      <c r="H285" t="s">
        <v>34</v>
      </c>
      <c r="I285" t="s">
        <v>35</v>
      </c>
      <c r="J285">
        <v>1464584400</v>
      </c>
      <c r="K285">
        <v>1465016400</v>
      </c>
      <c r="L285" t="b">
        <v>0</v>
      </c>
      <c r="M285" t="b">
        <v>0</v>
      </c>
      <c r="N285" t="s">
        <v>21</v>
      </c>
      <c r="O285">
        <f t="shared" si="17"/>
        <v>18.728395061728396</v>
      </c>
      <c r="P285" s="4">
        <f t="shared" si="20"/>
        <v>773</v>
      </c>
      <c r="Q285" s="4" t="s">
        <v>2031</v>
      </c>
      <c r="R285" s="4" t="s">
        <v>2032</v>
      </c>
      <c r="S285" s="8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t="s">
        <v>12</v>
      </c>
      <c r="G286">
        <v>132</v>
      </c>
      <c r="H286" t="s">
        <v>19</v>
      </c>
      <c r="I286" t="s">
        <v>20</v>
      </c>
      <c r="J286">
        <v>1335848400</v>
      </c>
      <c r="K286">
        <v>1336280400</v>
      </c>
      <c r="L286" t="b">
        <v>0</v>
      </c>
      <c r="M286" t="b">
        <v>0</v>
      </c>
      <c r="N286" t="s">
        <v>26</v>
      </c>
      <c r="O286">
        <f t="shared" si="17"/>
        <v>83.193877551020407</v>
      </c>
      <c r="P286" s="4">
        <f t="shared" si="20"/>
        <v>4142.5</v>
      </c>
      <c r="Q286" s="4" t="s">
        <v>2033</v>
      </c>
      <c r="R286" s="4" t="s">
        <v>2034</v>
      </c>
      <c r="S286" s="8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t="s">
        <v>18</v>
      </c>
      <c r="G287">
        <v>254</v>
      </c>
      <c r="H287" t="s">
        <v>19</v>
      </c>
      <c r="I287" t="s">
        <v>20</v>
      </c>
      <c r="J287">
        <v>1473483600</v>
      </c>
      <c r="K287">
        <v>1476766800</v>
      </c>
      <c r="L287" t="b">
        <v>0</v>
      </c>
      <c r="M287" t="b">
        <v>0</v>
      </c>
      <c r="N287" t="s">
        <v>31</v>
      </c>
      <c r="O287">
        <f t="shared" si="17"/>
        <v>706.33333333333337</v>
      </c>
      <c r="P287" s="4">
        <f t="shared" si="20"/>
        <v>3305.5</v>
      </c>
      <c r="Q287" s="4" t="s">
        <v>2035</v>
      </c>
      <c r="R287" s="4" t="s">
        <v>2036</v>
      </c>
      <c r="S287" s="8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t="s">
        <v>72</v>
      </c>
      <c r="G288">
        <v>184</v>
      </c>
      <c r="H288" t="s">
        <v>19</v>
      </c>
      <c r="I288" t="s">
        <v>20</v>
      </c>
      <c r="J288">
        <v>1479880800</v>
      </c>
      <c r="K288">
        <v>1480485600</v>
      </c>
      <c r="L288" t="b">
        <v>0</v>
      </c>
      <c r="M288" t="b">
        <v>0</v>
      </c>
      <c r="N288" t="s">
        <v>31</v>
      </c>
      <c r="O288">
        <f t="shared" si="17"/>
        <v>17.446030330062445</v>
      </c>
      <c r="P288" s="4">
        <f t="shared" si="20"/>
        <v>9870.5</v>
      </c>
      <c r="Q288" s="4" t="s">
        <v>2035</v>
      </c>
      <c r="R288" s="4" t="s">
        <v>2036</v>
      </c>
      <c r="S288" s="8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t="s">
        <v>18</v>
      </c>
      <c r="G289">
        <v>176</v>
      </c>
      <c r="H289" t="s">
        <v>19</v>
      </c>
      <c r="I289" t="s">
        <v>20</v>
      </c>
      <c r="J289">
        <v>1430197200</v>
      </c>
      <c r="K289">
        <v>1430197200</v>
      </c>
      <c r="L289" t="b">
        <v>0</v>
      </c>
      <c r="M289" t="b">
        <v>0</v>
      </c>
      <c r="N289" t="s">
        <v>48</v>
      </c>
      <c r="O289">
        <f t="shared" si="17"/>
        <v>209.73015873015873</v>
      </c>
      <c r="P289" s="4">
        <f t="shared" si="20"/>
        <v>6694.5</v>
      </c>
      <c r="Q289" s="4" t="s">
        <v>2031</v>
      </c>
      <c r="R289" s="4" t="s">
        <v>2039</v>
      </c>
      <c r="S289" s="8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t="s">
        <v>12</v>
      </c>
      <c r="G290">
        <v>137</v>
      </c>
      <c r="H290" t="s">
        <v>34</v>
      </c>
      <c r="I290" t="s">
        <v>35</v>
      </c>
      <c r="J290">
        <v>1331701200</v>
      </c>
      <c r="K290">
        <v>1331787600</v>
      </c>
      <c r="L290" t="b">
        <v>0</v>
      </c>
      <c r="M290" t="b">
        <v>1</v>
      </c>
      <c r="N290" t="s">
        <v>146</v>
      </c>
      <c r="O290">
        <f t="shared" si="17"/>
        <v>97.785714285714292</v>
      </c>
      <c r="P290" s="4">
        <f t="shared" si="20"/>
        <v>2806.5</v>
      </c>
      <c r="Q290" s="4" t="s">
        <v>2031</v>
      </c>
      <c r="R290" s="4" t="s">
        <v>2053</v>
      </c>
      <c r="S290" s="8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t="s">
        <v>18</v>
      </c>
      <c r="G291">
        <v>337</v>
      </c>
      <c r="H291" t="s">
        <v>13</v>
      </c>
      <c r="I291" t="s">
        <v>14</v>
      </c>
      <c r="J291">
        <v>1438578000</v>
      </c>
      <c r="K291">
        <v>1438837200</v>
      </c>
      <c r="L291" t="b">
        <v>0</v>
      </c>
      <c r="M291" t="b">
        <v>0</v>
      </c>
      <c r="N291" t="s">
        <v>31</v>
      </c>
      <c r="O291">
        <f t="shared" si="17"/>
        <v>1684.25</v>
      </c>
      <c r="P291" s="4">
        <f t="shared" si="20"/>
        <v>6905.5</v>
      </c>
      <c r="Q291" s="4" t="s">
        <v>2035</v>
      </c>
      <c r="R291" s="4" t="s">
        <v>2036</v>
      </c>
      <c r="S291" s="8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t="s">
        <v>12</v>
      </c>
      <c r="G292">
        <v>908</v>
      </c>
      <c r="H292" t="s">
        <v>19</v>
      </c>
      <c r="I292" t="s">
        <v>20</v>
      </c>
      <c r="J292">
        <v>1368162000</v>
      </c>
      <c r="K292">
        <v>1370926800</v>
      </c>
      <c r="L292" t="b">
        <v>0</v>
      </c>
      <c r="M292" t="b">
        <v>1</v>
      </c>
      <c r="N292" t="s">
        <v>40</v>
      </c>
      <c r="O292">
        <f t="shared" si="17"/>
        <v>54.402135231316727</v>
      </c>
      <c r="P292" s="4">
        <f t="shared" si="20"/>
        <v>46315</v>
      </c>
      <c r="Q292" s="4" t="s">
        <v>2037</v>
      </c>
      <c r="R292" s="4" t="s">
        <v>2038</v>
      </c>
      <c r="S292" s="8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t="s">
        <v>18</v>
      </c>
      <c r="G293">
        <v>107</v>
      </c>
      <c r="H293" t="s">
        <v>19</v>
      </c>
      <c r="I293" t="s">
        <v>20</v>
      </c>
      <c r="J293">
        <v>1318654800</v>
      </c>
      <c r="K293">
        <v>1319000400</v>
      </c>
      <c r="L293" t="b">
        <v>1</v>
      </c>
      <c r="M293" t="b">
        <v>0</v>
      </c>
      <c r="N293" t="s">
        <v>26</v>
      </c>
      <c r="O293">
        <f t="shared" si="17"/>
        <v>456.61111111111109</v>
      </c>
      <c r="P293" s="4">
        <f t="shared" si="20"/>
        <v>4163</v>
      </c>
      <c r="Q293" s="4" t="s">
        <v>2033</v>
      </c>
      <c r="R293" s="4" t="s">
        <v>2034</v>
      </c>
      <c r="S293" s="8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t="s">
        <v>12</v>
      </c>
      <c r="G294">
        <v>10</v>
      </c>
      <c r="H294" t="s">
        <v>19</v>
      </c>
      <c r="I294" t="s">
        <v>20</v>
      </c>
      <c r="J294">
        <v>1331874000</v>
      </c>
      <c r="K294">
        <v>1333429200</v>
      </c>
      <c r="L294" t="b">
        <v>0</v>
      </c>
      <c r="M294" t="b">
        <v>0</v>
      </c>
      <c r="N294" t="s">
        <v>15</v>
      </c>
      <c r="O294">
        <f t="shared" si="17"/>
        <v>9.8219178082191778</v>
      </c>
      <c r="P294" s="4">
        <f t="shared" si="20"/>
        <v>363.5</v>
      </c>
      <c r="Q294" s="4" t="s">
        <v>2029</v>
      </c>
      <c r="R294" s="4" t="s">
        <v>2030</v>
      </c>
      <c r="S294" s="8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t="s">
        <v>72</v>
      </c>
      <c r="G295">
        <v>32</v>
      </c>
      <c r="H295" t="s">
        <v>105</v>
      </c>
      <c r="I295" t="s">
        <v>106</v>
      </c>
      <c r="J295">
        <v>1286254800</v>
      </c>
      <c r="K295">
        <v>1287032400</v>
      </c>
      <c r="L295" t="b">
        <v>0</v>
      </c>
      <c r="M295" t="b">
        <v>0</v>
      </c>
      <c r="N295" t="s">
        <v>31</v>
      </c>
      <c r="O295">
        <f t="shared" si="17"/>
        <v>16.384615384615383</v>
      </c>
      <c r="P295" s="4">
        <f t="shared" si="20"/>
        <v>548.5</v>
      </c>
      <c r="Q295" s="4" t="s">
        <v>2035</v>
      </c>
      <c r="R295" s="4" t="s">
        <v>2036</v>
      </c>
      <c r="S295" s="8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t="s">
        <v>18</v>
      </c>
      <c r="G296">
        <v>183</v>
      </c>
      <c r="H296" t="s">
        <v>19</v>
      </c>
      <c r="I296" t="s">
        <v>20</v>
      </c>
      <c r="J296">
        <v>1540530000</v>
      </c>
      <c r="K296">
        <v>1541570400</v>
      </c>
      <c r="L296" t="b">
        <v>0</v>
      </c>
      <c r="M296" t="b">
        <v>0</v>
      </c>
      <c r="N296" t="s">
        <v>31</v>
      </c>
      <c r="O296">
        <f t="shared" si="17"/>
        <v>1339.6666666666667</v>
      </c>
      <c r="P296" s="4">
        <f t="shared" si="20"/>
        <v>4110.5</v>
      </c>
      <c r="Q296" s="4" t="s">
        <v>2035</v>
      </c>
      <c r="R296" s="4" t="s">
        <v>2036</v>
      </c>
      <c r="S296" s="8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t="s">
        <v>12</v>
      </c>
      <c r="G297">
        <v>1910</v>
      </c>
      <c r="H297" t="s">
        <v>96</v>
      </c>
      <c r="I297" t="s">
        <v>97</v>
      </c>
      <c r="J297">
        <v>1381813200</v>
      </c>
      <c r="K297">
        <v>1383976800</v>
      </c>
      <c r="L297" t="b">
        <v>0</v>
      </c>
      <c r="M297" t="b">
        <v>0</v>
      </c>
      <c r="N297" t="s">
        <v>31</v>
      </c>
      <c r="O297">
        <f t="shared" si="17"/>
        <v>35.650077760497666</v>
      </c>
      <c r="P297" s="4">
        <f t="shared" si="20"/>
        <v>35339.5</v>
      </c>
      <c r="Q297" s="4" t="s">
        <v>2035</v>
      </c>
      <c r="R297" s="4" t="s">
        <v>2036</v>
      </c>
      <c r="S297" s="8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t="s">
        <v>12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31</v>
      </c>
      <c r="O298">
        <f t="shared" si="17"/>
        <v>54.950819672131146</v>
      </c>
      <c r="P298" s="4">
        <f t="shared" si="20"/>
        <v>1695</v>
      </c>
      <c r="Q298" s="4" t="s">
        <v>2035</v>
      </c>
      <c r="R298" s="4" t="s">
        <v>2036</v>
      </c>
      <c r="S298" s="8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t="s">
        <v>12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31</v>
      </c>
      <c r="O299">
        <f t="shared" si="17"/>
        <v>94.236111111111114</v>
      </c>
      <c r="P299" s="4">
        <f t="shared" si="20"/>
        <v>3444.5</v>
      </c>
      <c r="Q299" s="4" t="s">
        <v>2035</v>
      </c>
      <c r="R299" s="4" t="s">
        <v>2036</v>
      </c>
      <c r="S299" s="8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t="s">
        <v>18</v>
      </c>
      <c r="G300">
        <v>72</v>
      </c>
      <c r="H300" t="s">
        <v>19</v>
      </c>
      <c r="I300" t="s">
        <v>20</v>
      </c>
      <c r="J300">
        <v>1456466400</v>
      </c>
      <c r="K300">
        <v>1458018000</v>
      </c>
      <c r="L300" t="b">
        <v>0</v>
      </c>
      <c r="M300" t="b">
        <v>1</v>
      </c>
      <c r="N300" t="s">
        <v>21</v>
      </c>
      <c r="O300">
        <f t="shared" si="17"/>
        <v>143.91428571428571</v>
      </c>
      <c r="P300" s="4">
        <f t="shared" si="20"/>
        <v>2554.5</v>
      </c>
      <c r="Q300" s="4" t="s">
        <v>2031</v>
      </c>
      <c r="R300" s="4" t="s">
        <v>2032</v>
      </c>
      <c r="S300" s="8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t="s">
        <v>12</v>
      </c>
      <c r="G301">
        <v>49</v>
      </c>
      <c r="H301" t="s">
        <v>19</v>
      </c>
      <c r="I301" t="s">
        <v>20</v>
      </c>
      <c r="J301">
        <v>1456984800</v>
      </c>
      <c r="K301">
        <v>1461819600</v>
      </c>
      <c r="L301" t="b">
        <v>0</v>
      </c>
      <c r="M301" t="b">
        <v>0</v>
      </c>
      <c r="N301" t="s">
        <v>15</v>
      </c>
      <c r="O301">
        <f t="shared" si="17"/>
        <v>51.421052631578945</v>
      </c>
      <c r="P301" s="4">
        <f t="shared" si="20"/>
        <v>1001.5</v>
      </c>
      <c r="Q301" s="4" t="s">
        <v>2029</v>
      </c>
      <c r="R301" s="4" t="s">
        <v>2030</v>
      </c>
      <c r="S301" s="8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t="s">
        <v>12</v>
      </c>
      <c r="G302">
        <v>1</v>
      </c>
      <c r="H302" t="s">
        <v>34</v>
      </c>
      <c r="I302" t="s">
        <v>35</v>
      </c>
      <c r="J302">
        <v>1504069200</v>
      </c>
      <c r="K302">
        <v>1504155600</v>
      </c>
      <c r="L302" t="b">
        <v>0</v>
      </c>
      <c r="M302" t="b">
        <v>1</v>
      </c>
      <c r="N302" t="s">
        <v>66</v>
      </c>
      <c r="O302">
        <f t="shared" si="17"/>
        <v>5</v>
      </c>
      <c r="P302" s="4">
        <f t="shared" si="20"/>
        <v>3</v>
      </c>
      <c r="Q302" s="4" t="s">
        <v>2043</v>
      </c>
      <c r="R302" s="4" t="s">
        <v>2044</v>
      </c>
      <c r="S302" s="8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t="s">
        <v>18</v>
      </c>
      <c r="G303">
        <v>295</v>
      </c>
      <c r="H303" t="s">
        <v>19</v>
      </c>
      <c r="I303" t="s">
        <v>20</v>
      </c>
      <c r="J303">
        <v>1424930400</v>
      </c>
      <c r="K303">
        <v>1426395600</v>
      </c>
      <c r="L303" t="b">
        <v>0</v>
      </c>
      <c r="M303" t="b">
        <v>0</v>
      </c>
      <c r="N303" t="s">
        <v>40</v>
      </c>
      <c r="O303">
        <f t="shared" si="17"/>
        <v>1344.6666666666667</v>
      </c>
      <c r="P303" s="4">
        <f t="shared" si="20"/>
        <v>6198.5</v>
      </c>
      <c r="Q303" s="4" t="s">
        <v>2037</v>
      </c>
      <c r="R303" s="4" t="s">
        <v>2038</v>
      </c>
      <c r="S303" s="8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t="s">
        <v>12</v>
      </c>
      <c r="G304">
        <v>245</v>
      </c>
      <c r="H304" t="s">
        <v>19</v>
      </c>
      <c r="I304" t="s">
        <v>20</v>
      </c>
      <c r="J304">
        <v>1535864400</v>
      </c>
      <c r="K304">
        <v>1537074000</v>
      </c>
      <c r="L304" t="b">
        <v>0</v>
      </c>
      <c r="M304" t="b">
        <v>0</v>
      </c>
      <c r="N304" t="s">
        <v>31</v>
      </c>
      <c r="O304">
        <f t="shared" si="17"/>
        <v>31.844940867279899</v>
      </c>
      <c r="P304" s="4">
        <f t="shared" si="20"/>
        <v>12239.5</v>
      </c>
      <c r="Q304" s="4" t="s">
        <v>2035</v>
      </c>
      <c r="R304" s="4" t="s">
        <v>2036</v>
      </c>
      <c r="S304" s="8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t="s">
        <v>12</v>
      </c>
      <c r="G305">
        <v>32</v>
      </c>
      <c r="H305" t="s">
        <v>19</v>
      </c>
      <c r="I305" t="s">
        <v>20</v>
      </c>
      <c r="J305">
        <v>1452146400</v>
      </c>
      <c r="K305">
        <v>1452578400</v>
      </c>
      <c r="L305" t="b">
        <v>0</v>
      </c>
      <c r="M305" t="b">
        <v>0</v>
      </c>
      <c r="N305" t="s">
        <v>58</v>
      </c>
      <c r="O305">
        <f t="shared" si="17"/>
        <v>82.617647058823536</v>
      </c>
      <c r="P305" s="4">
        <f t="shared" si="20"/>
        <v>1420.5</v>
      </c>
      <c r="Q305" s="4" t="s">
        <v>2031</v>
      </c>
      <c r="R305" s="4" t="s">
        <v>2041</v>
      </c>
      <c r="S305" s="8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t="s">
        <v>18</v>
      </c>
      <c r="G306">
        <v>142</v>
      </c>
      <c r="H306" t="s">
        <v>19</v>
      </c>
      <c r="I306" t="s">
        <v>20</v>
      </c>
      <c r="J306">
        <v>1470546000</v>
      </c>
      <c r="K306">
        <v>1474088400</v>
      </c>
      <c r="L306" t="b">
        <v>0</v>
      </c>
      <c r="M306" t="b">
        <v>0</v>
      </c>
      <c r="N306" t="s">
        <v>40</v>
      </c>
      <c r="O306">
        <f t="shared" si="17"/>
        <v>546.14285714285722</v>
      </c>
      <c r="P306" s="4">
        <f t="shared" si="20"/>
        <v>5805.5</v>
      </c>
      <c r="Q306" s="4" t="s">
        <v>2037</v>
      </c>
      <c r="R306" s="4" t="s">
        <v>2038</v>
      </c>
      <c r="S306" s="8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t="s">
        <v>18</v>
      </c>
      <c r="G307">
        <v>85</v>
      </c>
      <c r="H307" t="s">
        <v>19</v>
      </c>
      <c r="I307" t="s">
        <v>20</v>
      </c>
      <c r="J307">
        <v>1458363600</v>
      </c>
      <c r="K307">
        <v>1461906000</v>
      </c>
      <c r="L307" t="b">
        <v>0</v>
      </c>
      <c r="M307" t="b">
        <v>0</v>
      </c>
      <c r="N307" t="s">
        <v>31</v>
      </c>
      <c r="O307">
        <f t="shared" si="17"/>
        <v>286.21428571428572</v>
      </c>
      <c r="P307" s="4">
        <f t="shared" si="20"/>
        <v>4049.5</v>
      </c>
      <c r="Q307" s="4" t="s">
        <v>2035</v>
      </c>
      <c r="R307" s="4" t="s">
        <v>2036</v>
      </c>
      <c r="S307" s="8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t="s">
        <v>12</v>
      </c>
      <c r="G308">
        <v>7</v>
      </c>
      <c r="H308" t="s">
        <v>19</v>
      </c>
      <c r="I308" t="s">
        <v>20</v>
      </c>
      <c r="J308">
        <v>1500008400</v>
      </c>
      <c r="K308">
        <v>1500267600</v>
      </c>
      <c r="L308" t="b">
        <v>0</v>
      </c>
      <c r="M308" t="b">
        <v>1</v>
      </c>
      <c r="N308" t="s">
        <v>31</v>
      </c>
      <c r="O308">
        <f t="shared" si="17"/>
        <v>7.9076923076923071</v>
      </c>
      <c r="P308" s="4">
        <f t="shared" si="20"/>
        <v>260.5</v>
      </c>
      <c r="Q308" s="4" t="s">
        <v>2035</v>
      </c>
      <c r="R308" s="4" t="s">
        <v>2036</v>
      </c>
      <c r="S308" s="8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t="s">
        <v>18</v>
      </c>
      <c r="G309">
        <v>659</v>
      </c>
      <c r="H309" t="s">
        <v>34</v>
      </c>
      <c r="I309" t="s">
        <v>35</v>
      </c>
      <c r="J309">
        <v>1338958800</v>
      </c>
      <c r="K309">
        <v>1340686800</v>
      </c>
      <c r="L309" t="b">
        <v>0</v>
      </c>
      <c r="M309" t="b">
        <v>1</v>
      </c>
      <c r="N309" t="s">
        <v>117</v>
      </c>
      <c r="O309">
        <f t="shared" si="17"/>
        <v>132.13677811550153</v>
      </c>
      <c r="P309" s="4">
        <f t="shared" si="20"/>
        <v>22066</v>
      </c>
      <c r="Q309" s="4" t="s">
        <v>2043</v>
      </c>
      <c r="R309" s="4" t="s">
        <v>2049</v>
      </c>
      <c r="S309" s="8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t="s">
        <v>12</v>
      </c>
      <c r="G310">
        <v>803</v>
      </c>
      <c r="H310" t="s">
        <v>19</v>
      </c>
      <c r="I310" t="s">
        <v>20</v>
      </c>
      <c r="J310">
        <v>1303102800</v>
      </c>
      <c r="K310">
        <v>1303189200</v>
      </c>
      <c r="L310" t="b">
        <v>0</v>
      </c>
      <c r="M310" t="b">
        <v>0</v>
      </c>
      <c r="N310" t="s">
        <v>31</v>
      </c>
      <c r="O310">
        <f t="shared" si="17"/>
        <v>74.077834179357026</v>
      </c>
      <c r="P310" s="4">
        <f t="shared" si="20"/>
        <v>44181.5</v>
      </c>
      <c r="Q310" s="4" t="s">
        <v>2035</v>
      </c>
      <c r="R310" s="4" t="s">
        <v>2036</v>
      </c>
      <c r="S310" s="8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t="s">
        <v>72</v>
      </c>
      <c r="G311">
        <v>75</v>
      </c>
      <c r="H311" t="s">
        <v>19</v>
      </c>
      <c r="I311" t="s">
        <v>20</v>
      </c>
      <c r="J311">
        <v>1316581200</v>
      </c>
      <c r="K311">
        <v>1318309200</v>
      </c>
      <c r="L311" t="b">
        <v>0</v>
      </c>
      <c r="M311" t="b">
        <v>1</v>
      </c>
      <c r="N311" t="s">
        <v>58</v>
      </c>
      <c r="O311">
        <f t="shared" si="17"/>
        <v>75.292682926829272</v>
      </c>
      <c r="P311" s="4">
        <f t="shared" si="20"/>
        <v>1581</v>
      </c>
      <c r="Q311" s="4" t="s">
        <v>2031</v>
      </c>
      <c r="R311" s="4" t="s">
        <v>2041</v>
      </c>
      <c r="S311" s="8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t="s">
        <v>12</v>
      </c>
      <c r="G312">
        <v>16</v>
      </c>
      <c r="H312" t="s">
        <v>19</v>
      </c>
      <c r="I312" t="s">
        <v>20</v>
      </c>
      <c r="J312">
        <v>1270789200</v>
      </c>
      <c r="K312">
        <v>1272171600</v>
      </c>
      <c r="L312" t="b">
        <v>0</v>
      </c>
      <c r="M312" t="b">
        <v>0</v>
      </c>
      <c r="N312" t="s">
        <v>87</v>
      </c>
      <c r="O312">
        <f t="shared" si="17"/>
        <v>20.333333333333332</v>
      </c>
      <c r="P312" s="4">
        <f t="shared" si="20"/>
        <v>801</v>
      </c>
      <c r="Q312" s="4" t="s">
        <v>2046</v>
      </c>
      <c r="R312" s="4" t="s">
        <v>2047</v>
      </c>
      <c r="S312" s="8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t="s">
        <v>18</v>
      </c>
      <c r="G313">
        <v>121</v>
      </c>
      <c r="H313" t="s">
        <v>19</v>
      </c>
      <c r="I313" t="s">
        <v>20</v>
      </c>
      <c r="J313">
        <v>1297836000</v>
      </c>
      <c r="K313">
        <v>1298872800</v>
      </c>
      <c r="L313" t="b">
        <v>0</v>
      </c>
      <c r="M313" t="b">
        <v>0</v>
      </c>
      <c r="N313" t="s">
        <v>31</v>
      </c>
      <c r="O313">
        <f t="shared" si="17"/>
        <v>203.36507936507937</v>
      </c>
      <c r="P313" s="4">
        <f t="shared" si="20"/>
        <v>6466.5</v>
      </c>
      <c r="Q313" s="4" t="s">
        <v>2035</v>
      </c>
      <c r="R313" s="4" t="s">
        <v>2036</v>
      </c>
      <c r="S313" s="8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t="s">
        <v>18</v>
      </c>
      <c r="G314">
        <v>3742</v>
      </c>
      <c r="H314" t="s">
        <v>19</v>
      </c>
      <c r="I314" t="s">
        <v>20</v>
      </c>
      <c r="J314">
        <v>1382677200</v>
      </c>
      <c r="K314">
        <v>1383282000</v>
      </c>
      <c r="L314" t="b">
        <v>0</v>
      </c>
      <c r="M314" t="b">
        <v>0</v>
      </c>
      <c r="N314" t="s">
        <v>31</v>
      </c>
      <c r="O314">
        <f t="shared" si="17"/>
        <v>310.2284263959391</v>
      </c>
      <c r="P314" s="4">
        <f t="shared" si="20"/>
        <v>93543.5</v>
      </c>
      <c r="Q314" s="4" t="s">
        <v>2035</v>
      </c>
      <c r="R314" s="4" t="s">
        <v>2036</v>
      </c>
      <c r="S314" s="8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t="s">
        <v>18</v>
      </c>
      <c r="G315">
        <v>223</v>
      </c>
      <c r="H315" t="s">
        <v>19</v>
      </c>
      <c r="I315" t="s">
        <v>20</v>
      </c>
      <c r="J315">
        <v>1330322400</v>
      </c>
      <c r="K315">
        <v>1330495200</v>
      </c>
      <c r="L315" t="b">
        <v>0</v>
      </c>
      <c r="M315" t="b">
        <v>0</v>
      </c>
      <c r="N315" t="s">
        <v>21</v>
      </c>
      <c r="O315">
        <f t="shared" si="17"/>
        <v>395.31818181818181</v>
      </c>
      <c r="P315" s="4">
        <f t="shared" si="20"/>
        <v>4460</v>
      </c>
      <c r="Q315" s="4" t="s">
        <v>2031</v>
      </c>
      <c r="R315" s="4" t="s">
        <v>2032</v>
      </c>
      <c r="S315" s="8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t="s">
        <v>18</v>
      </c>
      <c r="G316">
        <v>133</v>
      </c>
      <c r="H316" t="s">
        <v>19</v>
      </c>
      <c r="I316" t="s">
        <v>20</v>
      </c>
      <c r="J316">
        <v>1552366800</v>
      </c>
      <c r="K316">
        <v>1552798800</v>
      </c>
      <c r="L316" t="b">
        <v>0</v>
      </c>
      <c r="M316" t="b">
        <v>1</v>
      </c>
      <c r="N316" t="s">
        <v>40</v>
      </c>
      <c r="O316">
        <f t="shared" si="17"/>
        <v>294.71428571428572</v>
      </c>
      <c r="P316" s="4">
        <f t="shared" si="20"/>
        <v>2129.5</v>
      </c>
      <c r="Q316" s="4" t="s">
        <v>2037</v>
      </c>
      <c r="R316" s="4" t="s">
        <v>2038</v>
      </c>
      <c r="S316" s="8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t="s">
        <v>12</v>
      </c>
      <c r="G317">
        <v>31</v>
      </c>
      <c r="H317" t="s">
        <v>19</v>
      </c>
      <c r="I317" t="s">
        <v>20</v>
      </c>
      <c r="J317">
        <v>1400907600</v>
      </c>
      <c r="K317">
        <v>1403413200</v>
      </c>
      <c r="L317" t="b">
        <v>0</v>
      </c>
      <c r="M317" t="b">
        <v>0</v>
      </c>
      <c r="N317" t="s">
        <v>31</v>
      </c>
      <c r="O317">
        <f t="shared" si="17"/>
        <v>33.89473684210526</v>
      </c>
      <c r="P317" s="4">
        <f t="shared" si="20"/>
        <v>1625.5</v>
      </c>
      <c r="Q317" s="4" t="s">
        <v>2035</v>
      </c>
      <c r="R317" s="4" t="s">
        <v>2036</v>
      </c>
      <c r="S317" s="8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t="s">
        <v>12</v>
      </c>
      <c r="G318">
        <v>108</v>
      </c>
      <c r="H318" t="s">
        <v>105</v>
      </c>
      <c r="I318" t="s">
        <v>106</v>
      </c>
      <c r="J318">
        <v>1574143200</v>
      </c>
      <c r="K318">
        <v>1574229600</v>
      </c>
      <c r="L318" t="b">
        <v>0</v>
      </c>
      <c r="M318" t="b">
        <v>1</v>
      </c>
      <c r="N318" t="s">
        <v>15</v>
      </c>
      <c r="O318">
        <f t="shared" si="17"/>
        <v>66.677083333333329</v>
      </c>
      <c r="P318" s="4">
        <f t="shared" si="20"/>
        <v>3254.5</v>
      </c>
      <c r="Q318" s="4" t="s">
        <v>2029</v>
      </c>
      <c r="R318" s="4" t="s">
        <v>2030</v>
      </c>
      <c r="S318" s="8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t="s">
        <v>12</v>
      </c>
      <c r="G319">
        <v>30</v>
      </c>
      <c r="H319" t="s">
        <v>19</v>
      </c>
      <c r="I319" t="s">
        <v>20</v>
      </c>
      <c r="J319">
        <v>1494738000</v>
      </c>
      <c r="K319">
        <v>1495861200</v>
      </c>
      <c r="L319" t="b">
        <v>0</v>
      </c>
      <c r="M319" t="b">
        <v>0</v>
      </c>
      <c r="N319" t="s">
        <v>31</v>
      </c>
      <c r="O319">
        <f t="shared" si="17"/>
        <v>19.227272727272727</v>
      </c>
      <c r="P319" s="4">
        <f t="shared" si="20"/>
        <v>649.5</v>
      </c>
      <c r="Q319" s="4" t="s">
        <v>2035</v>
      </c>
      <c r="R319" s="4" t="s">
        <v>2036</v>
      </c>
      <c r="S319" s="8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t="s">
        <v>12</v>
      </c>
      <c r="G320">
        <v>17</v>
      </c>
      <c r="H320" t="s">
        <v>19</v>
      </c>
      <c r="I320" t="s">
        <v>20</v>
      </c>
      <c r="J320">
        <v>1392357600</v>
      </c>
      <c r="K320">
        <v>1392530400</v>
      </c>
      <c r="L320" t="b">
        <v>0</v>
      </c>
      <c r="M320" t="b">
        <v>0</v>
      </c>
      <c r="N320" t="s">
        <v>21</v>
      </c>
      <c r="O320">
        <f t="shared" si="17"/>
        <v>15.842105263157894</v>
      </c>
      <c r="P320" s="4">
        <f t="shared" si="20"/>
        <v>460</v>
      </c>
      <c r="Q320" s="4" t="s">
        <v>2031</v>
      </c>
      <c r="R320" s="4" t="s">
        <v>2032</v>
      </c>
      <c r="S320" s="8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t="s">
        <v>72</v>
      </c>
      <c r="G321">
        <v>64</v>
      </c>
      <c r="H321" t="s">
        <v>19</v>
      </c>
      <c r="I321" t="s">
        <v>20</v>
      </c>
      <c r="J321">
        <v>1281589200</v>
      </c>
      <c r="K321">
        <v>1283662800</v>
      </c>
      <c r="L321" t="b">
        <v>0</v>
      </c>
      <c r="M321" t="b">
        <v>0</v>
      </c>
      <c r="N321" t="s">
        <v>26</v>
      </c>
      <c r="O321">
        <f t="shared" si="17"/>
        <v>38.702380952380956</v>
      </c>
      <c r="P321" s="4">
        <f t="shared" si="20"/>
        <v>1657.5</v>
      </c>
      <c r="Q321" s="4" t="s">
        <v>2033</v>
      </c>
      <c r="R321" s="4" t="s">
        <v>2034</v>
      </c>
      <c r="S321" s="8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t="s">
        <v>12</v>
      </c>
      <c r="G322">
        <v>80</v>
      </c>
      <c r="H322" t="s">
        <v>19</v>
      </c>
      <c r="I322" t="s">
        <v>20</v>
      </c>
      <c r="J322">
        <v>1305003600</v>
      </c>
      <c r="K322">
        <v>1305781200</v>
      </c>
      <c r="L322" t="b">
        <v>0</v>
      </c>
      <c r="M322" t="b">
        <v>0</v>
      </c>
      <c r="N322" t="s">
        <v>117</v>
      </c>
      <c r="O322">
        <f t="shared" si="17"/>
        <v>9.5876777251184837</v>
      </c>
      <c r="P322" s="4">
        <f t="shared" si="20"/>
        <v>4086</v>
      </c>
      <c r="Q322" s="4" t="s">
        <v>2043</v>
      </c>
      <c r="R322" s="4" t="s">
        <v>2049</v>
      </c>
      <c r="S322" s="8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t="s">
        <v>12</v>
      </c>
      <c r="G323">
        <v>2468</v>
      </c>
      <c r="H323" t="s">
        <v>19</v>
      </c>
      <c r="I323" t="s">
        <v>20</v>
      </c>
      <c r="J323">
        <v>1301634000</v>
      </c>
      <c r="K323">
        <v>1302325200</v>
      </c>
      <c r="L323" t="b">
        <v>0</v>
      </c>
      <c r="M323" t="b">
        <v>0</v>
      </c>
      <c r="N323" t="s">
        <v>98</v>
      </c>
      <c r="O323">
        <f t="shared" ref="O323:O386" si="21">E323/D323*100</f>
        <v>94.144366197183089</v>
      </c>
      <c r="P323" s="4">
        <f t="shared" si="20"/>
        <v>81445</v>
      </c>
      <c r="Q323" s="4" t="s">
        <v>2037</v>
      </c>
      <c r="R323" s="4" t="s">
        <v>2048</v>
      </c>
      <c r="S323" s="8">
        <f t="shared" ref="S323:S386" si="22">DATE(1970,1,1)+(J323/86400)</f>
        <v>40634.208333333336</v>
      </c>
      <c r="T323" s="10">
        <f t="shared" ref="T323:T386" si="23">(K323/86400) +DATE(1970,1,1)</f>
        <v>40642.208333333336</v>
      </c>
    </row>
    <row r="324" spans="1:20" ht="34" x14ac:dyDescent="0.2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t="s">
        <v>18</v>
      </c>
      <c r="G324">
        <v>5168</v>
      </c>
      <c r="H324" t="s">
        <v>19</v>
      </c>
      <c r="I324" t="s">
        <v>20</v>
      </c>
      <c r="J324">
        <v>1290664800</v>
      </c>
      <c r="K324">
        <v>1291788000</v>
      </c>
      <c r="L324" t="b">
        <v>0</v>
      </c>
      <c r="M324" t="b">
        <v>0</v>
      </c>
      <c r="N324" t="s">
        <v>31</v>
      </c>
      <c r="O324">
        <f t="shared" si="21"/>
        <v>166.56234096692114</v>
      </c>
      <c r="P324" s="4">
        <f t="shared" si="20"/>
        <v>100772.5</v>
      </c>
      <c r="Q324" s="4" t="s">
        <v>2035</v>
      </c>
      <c r="R324" s="4" t="s">
        <v>2036</v>
      </c>
      <c r="S324" s="8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t="s">
        <v>12</v>
      </c>
      <c r="G325">
        <v>26</v>
      </c>
      <c r="H325" t="s">
        <v>38</v>
      </c>
      <c r="I325" t="s">
        <v>39</v>
      </c>
      <c r="J325">
        <v>1395896400</v>
      </c>
      <c r="K325">
        <v>1396069200</v>
      </c>
      <c r="L325" t="b">
        <v>0</v>
      </c>
      <c r="M325" t="b">
        <v>0</v>
      </c>
      <c r="N325" t="s">
        <v>40</v>
      </c>
      <c r="O325">
        <f t="shared" si="21"/>
        <v>24.134831460674157</v>
      </c>
      <c r="P325" s="4">
        <f t="shared" si="20"/>
        <v>1087</v>
      </c>
      <c r="Q325" s="4" t="s">
        <v>2037</v>
      </c>
      <c r="R325" s="4" t="s">
        <v>2038</v>
      </c>
      <c r="S325" s="8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t="s">
        <v>18</v>
      </c>
      <c r="G326">
        <v>307</v>
      </c>
      <c r="H326" t="s">
        <v>19</v>
      </c>
      <c r="I326" t="s">
        <v>20</v>
      </c>
      <c r="J326">
        <v>1434862800</v>
      </c>
      <c r="K326">
        <v>1435899600</v>
      </c>
      <c r="L326" t="b">
        <v>0</v>
      </c>
      <c r="M326" t="b">
        <v>1</v>
      </c>
      <c r="N326" t="s">
        <v>31</v>
      </c>
      <c r="O326">
        <f t="shared" si="21"/>
        <v>164.05633802816902</v>
      </c>
      <c r="P326" s="4">
        <f t="shared" si="20"/>
        <v>5977.5</v>
      </c>
      <c r="Q326" s="4" t="s">
        <v>2035</v>
      </c>
      <c r="R326" s="4" t="s">
        <v>2036</v>
      </c>
      <c r="S326" s="8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t="s">
        <v>12</v>
      </c>
      <c r="G327">
        <v>73</v>
      </c>
      <c r="H327" t="s">
        <v>19</v>
      </c>
      <c r="I327" t="s">
        <v>20</v>
      </c>
      <c r="J327">
        <v>1529125200</v>
      </c>
      <c r="K327">
        <v>1531112400</v>
      </c>
      <c r="L327" t="b">
        <v>0</v>
      </c>
      <c r="M327" t="b">
        <v>1</v>
      </c>
      <c r="N327" t="s">
        <v>31</v>
      </c>
      <c r="O327">
        <f t="shared" si="21"/>
        <v>90.723076923076931</v>
      </c>
      <c r="P327" s="4">
        <f t="shared" ref="P327:P390" si="24">AVERAGE(E327,G327)</f>
        <v>2985</v>
      </c>
      <c r="Q327" s="4" t="s">
        <v>2035</v>
      </c>
      <c r="R327" s="4" t="s">
        <v>2036</v>
      </c>
      <c r="S327" s="8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t="s">
        <v>12</v>
      </c>
      <c r="G328">
        <v>128</v>
      </c>
      <c r="H328" t="s">
        <v>19</v>
      </c>
      <c r="I328" t="s">
        <v>20</v>
      </c>
      <c r="J328">
        <v>1451109600</v>
      </c>
      <c r="K328">
        <v>1451628000</v>
      </c>
      <c r="L328" t="b">
        <v>0</v>
      </c>
      <c r="M328" t="b">
        <v>0</v>
      </c>
      <c r="N328" t="s">
        <v>69</v>
      </c>
      <c r="O328">
        <f t="shared" si="21"/>
        <v>46.194444444444443</v>
      </c>
      <c r="P328" s="4">
        <f t="shared" si="24"/>
        <v>1727</v>
      </c>
      <c r="Q328" s="4" t="s">
        <v>2037</v>
      </c>
      <c r="R328" s="4" t="s">
        <v>2045</v>
      </c>
      <c r="S328" s="8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t="s">
        <v>12</v>
      </c>
      <c r="G329">
        <v>33</v>
      </c>
      <c r="H329" t="s">
        <v>19</v>
      </c>
      <c r="I329" t="s">
        <v>20</v>
      </c>
      <c r="J329">
        <v>1566968400</v>
      </c>
      <c r="K329">
        <v>1567314000</v>
      </c>
      <c r="L329" t="b">
        <v>0</v>
      </c>
      <c r="M329" t="b">
        <v>1</v>
      </c>
      <c r="N329" t="s">
        <v>31</v>
      </c>
      <c r="O329">
        <f t="shared" si="21"/>
        <v>38.53846153846154</v>
      </c>
      <c r="P329" s="4">
        <f t="shared" si="24"/>
        <v>517.5</v>
      </c>
      <c r="Q329" s="4" t="s">
        <v>2035</v>
      </c>
      <c r="R329" s="4" t="s">
        <v>2036</v>
      </c>
      <c r="S329" s="8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t="s">
        <v>18</v>
      </c>
      <c r="G330">
        <v>2441</v>
      </c>
      <c r="H330" t="s">
        <v>19</v>
      </c>
      <c r="I330" t="s">
        <v>20</v>
      </c>
      <c r="J330">
        <v>1543557600</v>
      </c>
      <c r="K330">
        <v>1544508000</v>
      </c>
      <c r="L330" t="b">
        <v>0</v>
      </c>
      <c r="M330" t="b">
        <v>0</v>
      </c>
      <c r="N330" t="s">
        <v>21</v>
      </c>
      <c r="O330">
        <f t="shared" si="21"/>
        <v>133.56231003039514</v>
      </c>
      <c r="P330" s="4">
        <f t="shared" si="24"/>
        <v>67133.5</v>
      </c>
      <c r="Q330" s="4" t="s">
        <v>2031</v>
      </c>
      <c r="R330" s="4" t="s">
        <v>2032</v>
      </c>
      <c r="S330" s="8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t="s">
        <v>45</v>
      </c>
      <c r="G331">
        <v>211</v>
      </c>
      <c r="H331" t="s">
        <v>19</v>
      </c>
      <c r="I331" t="s">
        <v>20</v>
      </c>
      <c r="J331">
        <v>1481522400</v>
      </c>
      <c r="K331">
        <v>1482472800</v>
      </c>
      <c r="L331" t="b">
        <v>0</v>
      </c>
      <c r="M331" t="b">
        <v>0</v>
      </c>
      <c r="N331" t="s">
        <v>87</v>
      </c>
      <c r="O331">
        <f t="shared" si="21"/>
        <v>22.896588486140725</v>
      </c>
      <c r="P331" s="4">
        <f t="shared" si="24"/>
        <v>10844</v>
      </c>
      <c r="Q331" s="4" t="s">
        <v>2046</v>
      </c>
      <c r="R331" s="4" t="s">
        <v>2047</v>
      </c>
      <c r="S331" s="8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t="s">
        <v>18</v>
      </c>
      <c r="G332">
        <v>1385</v>
      </c>
      <c r="H332" t="s">
        <v>38</v>
      </c>
      <c r="I332" t="s">
        <v>39</v>
      </c>
      <c r="J332">
        <v>1512712800</v>
      </c>
      <c r="K332">
        <v>1512799200</v>
      </c>
      <c r="L332" t="b">
        <v>0</v>
      </c>
      <c r="M332" t="b">
        <v>0</v>
      </c>
      <c r="N332" t="s">
        <v>40</v>
      </c>
      <c r="O332">
        <f t="shared" si="21"/>
        <v>184.95548961424333</v>
      </c>
      <c r="P332" s="4">
        <f t="shared" si="24"/>
        <v>31857.5</v>
      </c>
      <c r="Q332" s="4" t="s">
        <v>2037</v>
      </c>
      <c r="R332" s="4" t="s">
        <v>2038</v>
      </c>
      <c r="S332" s="8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t="s">
        <v>18</v>
      </c>
      <c r="G333">
        <v>190</v>
      </c>
      <c r="H333" t="s">
        <v>19</v>
      </c>
      <c r="I333" t="s">
        <v>20</v>
      </c>
      <c r="J333">
        <v>1324274400</v>
      </c>
      <c r="K333">
        <v>1324360800</v>
      </c>
      <c r="L333" t="b">
        <v>0</v>
      </c>
      <c r="M333" t="b">
        <v>0</v>
      </c>
      <c r="N333" t="s">
        <v>15</v>
      </c>
      <c r="O333">
        <f t="shared" si="21"/>
        <v>443.72727272727275</v>
      </c>
      <c r="P333" s="4">
        <f t="shared" si="24"/>
        <v>7416.5</v>
      </c>
      <c r="Q333" s="4" t="s">
        <v>2029</v>
      </c>
      <c r="R333" s="4" t="s">
        <v>2030</v>
      </c>
      <c r="S333" s="8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t="s">
        <v>18</v>
      </c>
      <c r="G334">
        <v>470</v>
      </c>
      <c r="H334" t="s">
        <v>19</v>
      </c>
      <c r="I334" t="s">
        <v>20</v>
      </c>
      <c r="J334">
        <v>1364446800</v>
      </c>
      <c r="K334">
        <v>1364533200</v>
      </c>
      <c r="L334" t="b">
        <v>0</v>
      </c>
      <c r="M334" t="b">
        <v>0</v>
      </c>
      <c r="N334" t="s">
        <v>63</v>
      </c>
      <c r="O334">
        <f t="shared" si="21"/>
        <v>199.9806763285024</v>
      </c>
      <c r="P334" s="4">
        <f t="shared" si="24"/>
        <v>20933</v>
      </c>
      <c r="Q334" s="4" t="s">
        <v>2033</v>
      </c>
      <c r="R334" s="4" t="s">
        <v>2042</v>
      </c>
      <c r="S334" s="8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t="s">
        <v>18</v>
      </c>
      <c r="G335">
        <v>253</v>
      </c>
      <c r="H335" t="s">
        <v>19</v>
      </c>
      <c r="I335" t="s">
        <v>20</v>
      </c>
      <c r="J335">
        <v>1542693600</v>
      </c>
      <c r="K335">
        <v>1545112800</v>
      </c>
      <c r="L335" t="b">
        <v>0</v>
      </c>
      <c r="M335" t="b">
        <v>0</v>
      </c>
      <c r="N335" t="s">
        <v>31</v>
      </c>
      <c r="O335">
        <f t="shared" si="21"/>
        <v>123.95833333333333</v>
      </c>
      <c r="P335" s="4">
        <f t="shared" si="24"/>
        <v>6076.5</v>
      </c>
      <c r="Q335" s="4" t="s">
        <v>2035</v>
      </c>
      <c r="R335" s="4" t="s">
        <v>2036</v>
      </c>
      <c r="S335" s="8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t="s">
        <v>18</v>
      </c>
      <c r="G336">
        <v>1113</v>
      </c>
      <c r="H336" t="s">
        <v>19</v>
      </c>
      <c r="I336" t="s">
        <v>20</v>
      </c>
      <c r="J336">
        <v>1515564000</v>
      </c>
      <c r="K336">
        <v>1516168800</v>
      </c>
      <c r="L336" t="b">
        <v>0</v>
      </c>
      <c r="M336" t="b">
        <v>0</v>
      </c>
      <c r="N336" t="s">
        <v>21</v>
      </c>
      <c r="O336">
        <f t="shared" si="21"/>
        <v>186.61329305135951</v>
      </c>
      <c r="P336" s="4">
        <f t="shared" si="24"/>
        <v>62325.5</v>
      </c>
      <c r="Q336" s="4" t="s">
        <v>2031</v>
      </c>
      <c r="R336" s="4" t="s">
        <v>2032</v>
      </c>
      <c r="S336" s="8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t="s">
        <v>18</v>
      </c>
      <c r="G337">
        <v>2283</v>
      </c>
      <c r="H337" t="s">
        <v>19</v>
      </c>
      <c r="I337" t="s">
        <v>20</v>
      </c>
      <c r="J337">
        <v>1573797600</v>
      </c>
      <c r="K337">
        <v>1574920800</v>
      </c>
      <c r="L337" t="b">
        <v>0</v>
      </c>
      <c r="M337" t="b">
        <v>0</v>
      </c>
      <c r="N337" t="s">
        <v>21</v>
      </c>
      <c r="O337">
        <f t="shared" si="21"/>
        <v>114.28538550057536</v>
      </c>
      <c r="P337" s="4">
        <f t="shared" si="24"/>
        <v>100455.5</v>
      </c>
      <c r="Q337" s="4" t="s">
        <v>2031</v>
      </c>
      <c r="R337" s="4" t="s">
        <v>2032</v>
      </c>
      <c r="S337" s="8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t="s">
        <v>12</v>
      </c>
      <c r="G338">
        <v>1072</v>
      </c>
      <c r="H338" t="s">
        <v>19</v>
      </c>
      <c r="I338" t="s">
        <v>20</v>
      </c>
      <c r="J338">
        <v>1292392800</v>
      </c>
      <c r="K338">
        <v>1292479200</v>
      </c>
      <c r="L338" t="b">
        <v>0</v>
      </c>
      <c r="M338" t="b">
        <v>1</v>
      </c>
      <c r="N338" t="s">
        <v>21</v>
      </c>
      <c r="O338">
        <f t="shared" si="21"/>
        <v>97.032531824611041</v>
      </c>
      <c r="P338" s="4">
        <f t="shared" si="24"/>
        <v>34837</v>
      </c>
      <c r="Q338" s="4" t="s">
        <v>2031</v>
      </c>
      <c r="R338" s="4" t="s">
        <v>2032</v>
      </c>
      <c r="S338" s="8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t="s">
        <v>18</v>
      </c>
      <c r="G339">
        <v>1095</v>
      </c>
      <c r="H339" t="s">
        <v>19</v>
      </c>
      <c r="I339" t="s">
        <v>20</v>
      </c>
      <c r="J339">
        <v>1573452000</v>
      </c>
      <c r="K339">
        <v>1573538400</v>
      </c>
      <c r="L339" t="b">
        <v>0</v>
      </c>
      <c r="M339" t="b">
        <v>0</v>
      </c>
      <c r="N339" t="s">
        <v>31</v>
      </c>
      <c r="O339">
        <f t="shared" si="21"/>
        <v>122.81904761904762</v>
      </c>
      <c r="P339" s="4">
        <f t="shared" si="24"/>
        <v>58579.5</v>
      </c>
      <c r="Q339" s="4" t="s">
        <v>2035</v>
      </c>
      <c r="R339" s="4" t="s">
        <v>2036</v>
      </c>
      <c r="S339" s="8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t="s">
        <v>18</v>
      </c>
      <c r="G340">
        <v>1690</v>
      </c>
      <c r="H340" t="s">
        <v>19</v>
      </c>
      <c r="I340" t="s">
        <v>20</v>
      </c>
      <c r="J340">
        <v>1317790800</v>
      </c>
      <c r="K340">
        <v>1320382800</v>
      </c>
      <c r="L340" t="b">
        <v>0</v>
      </c>
      <c r="M340" t="b">
        <v>0</v>
      </c>
      <c r="N340" t="s">
        <v>31</v>
      </c>
      <c r="O340">
        <f t="shared" si="21"/>
        <v>179.14326647564468</v>
      </c>
      <c r="P340" s="4">
        <f t="shared" si="24"/>
        <v>63366</v>
      </c>
      <c r="Q340" s="4" t="s">
        <v>2035</v>
      </c>
      <c r="R340" s="4" t="s">
        <v>2036</v>
      </c>
      <c r="S340" s="8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t="s">
        <v>72</v>
      </c>
      <c r="G341">
        <v>1297</v>
      </c>
      <c r="H341" t="s">
        <v>13</v>
      </c>
      <c r="I341" t="s">
        <v>14</v>
      </c>
      <c r="J341">
        <v>1501650000</v>
      </c>
      <c r="K341">
        <v>1502859600</v>
      </c>
      <c r="L341" t="b">
        <v>0</v>
      </c>
      <c r="M341" t="b">
        <v>0</v>
      </c>
      <c r="N341" t="s">
        <v>31</v>
      </c>
      <c r="O341">
        <f t="shared" si="21"/>
        <v>79.951577402787962</v>
      </c>
      <c r="P341" s="4">
        <f t="shared" si="24"/>
        <v>55135.5</v>
      </c>
      <c r="Q341" s="4" t="s">
        <v>2035</v>
      </c>
      <c r="R341" s="4" t="s">
        <v>2036</v>
      </c>
      <c r="S341" s="8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t="s">
        <v>12</v>
      </c>
      <c r="G342">
        <v>393</v>
      </c>
      <c r="H342" t="s">
        <v>19</v>
      </c>
      <c r="I342" t="s">
        <v>20</v>
      </c>
      <c r="J342">
        <v>1323669600</v>
      </c>
      <c r="K342">
        <v>1323756000</v>
      </c>
      <c r="L342" t="b">
        <v>0</v>
      </c>
      <c r="M342" t="b">
        <v>0</v>
      </c>
      <c r="N342" t="s">
        <v>120</v>
      </c>
      <c r="O342">
        <f t="shared" si="21"/>
        <v>94.242587601078171</v>
      </c>
      <c r="P342" s="4">
        <f t="shared" si="24"/>
        <v>17678.5</v>
      </c>
      <c r="Q342" s="4" t="s">
        <v>2050</v>
      </c>
      <c r="R342" s="4" t="s">
        <v>2051</v>
      </c>
      <c r="S342" s="8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t="s">
        <v>12</v>
      </c>
      <c r="G343">
        <v>1257</v>
      </c>
      <c r="H343" t="s">
        <v>19</v>
      </c>
      <c r="I343" t="s">
        <v>20</v>
      </c>
      <c r="J343">
        <v>1440738000</v>
      </c>
      <c r="K343">
        <v>1441342800</v>
      </c>
      <c r="L343" t="b">
        <v>0</v>
      </c>
      <c r="M343" t="b">
        <v>0</v>
      </c>
      <c r="N343" t="s">
        <v>58</v>
      </c>
      <c r="O343">
        <f t="shared" si="21"/>
        <v>84.669291338582681</v>
      </c>
      <c r="P343" s="4">
        <f t="shared" si="24"/>
        <v>49017</v>
      </c>
      <c r="Q343" s="4" t="s">
        <v>2031</v>
      </c>
      <c r="R343" s="4" t="s">
        <v>2041</v>
      </c>
      <c r="S343" s="8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t="s">
        <v>12</v>
      </c>
      <c r="G344">
        <v>328</v>
      </c>
      <c r="H344" t="s">
        <v>19</v>
      </c>
      <c r="I344" t="s">
        <v>20</v>
      </c>
      <c r="J344">
        <v>1374296400</v>
      </c>
      <c r="K344">
        <v>1375333200</v>
      </c>
      <c r="L344" t="b">
        <v>0</v>
      </c>
      <c r="M344" t="b">
        <v>0</v>
      </c>
      <c r="N344" t="s">
        <v>31</v>
      </c>
      <c r="O344">
        <f t="shared" si="21"/>
        <v>66.521920668058456</v>
      </c>
      <c r="P344" s="4">
        <f t="shared" si="24"/>
        <v>16096</v>
      </c>
      <c r="Q344" s="4" t="s">
        <v>2035</v>
      </c>
      <c r="R344" s="4" t="s">
        <v>2036</v>
      </c>
      <c r="S344" s="8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t="s">
        <v>12</v>
      </c>
      <c r="G345">
        <v>147</v>
      </c>
      <c r="H345" t="s">
        <v>19</v>
      </c>
      <c r="I345" t="s">
        <v>20</v>
      </c>
      <c r="J345">
        <v>1384840800</v>
      </c>
      <c r="K345">
        <v>1389420000</v>
      </c>
      <c r="L345" t="b">
        <v>0</v>
      </c>
      <c r="M345" t="b">
        <v>0</v>
      </c>
      <c r="N345" t="s">
        <v>31</v>
      </c>
      <c r="O345">
        <f t="shared" si="21"/>
        <v>53.922222222222224</v>
      </c>
      <c r="P345" s="4">
        <f t="shared" si="24"/>
        <v>2500</v>
      </c>
      <c r="Q345" s="4" t="s">
        <v>2035</v>
      </c>
      <c r="R345" s="4" t="s">
        <v>2036</v>
      </c>
      <c r="S345" s="8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t="s">
        <v>12</v>
      </c>
      <c r="G346">
        <v>830</v>
      </c>
      <c r="H346" t="s">
        <v>19</v>
      </c>
      <c r="I346" t="s">
        <v>20</v>
      </c>
      <c r="J346">
        <v>1516600800</v>
      </c>
      <c r="K346">
        <v>1520056800</v>
      </c>
      <c r="L346" t="b">
        <v>0</v>
      </c>
      <c r="M346" t="b">
        <v>0</v>
      </c>
      <c r="N346" t="s">
        <v>87</v>
      </c>
      <c r="O346">
        <f t="shared" si="21"/>
        <v>41.983299595141702</v>
      </c>
      <c r="P346" s="4">
        <f t="shared" si="24"/>
        <v>41894.5</v>
      </c>
      <c r="Q346" s="4" t="s">
        <v>2046</v>
      </c>
      <c r="R346" s="4" t="s">
        <v>2047</v>
      </c>
      <c r="S346" s="8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t="s">
        <v>12</v>
      </c>
      <c r="G347">
        <v>331</v>
      </c>
      <c r="H347" t="s">
        <v>38</v>
      </c>
      <c r="I347" t="s">
        <v>39</v>
      </c>
      <c r="J347">
        <v>1436418000</v>
      </c>
      <c r="K347">
        <v>1436504400</v>
      </c>
      <c r="L347" t="b">
        <v>0</v>
      </c>
      <c r="M347" t="b">
        <v>0</v>
      </c>
      <c r="N347" t="s">
        <v>51</v>
      </c>
      <c r="O347">
        <f t="shared" si="21"/>
        <v>14.69479695431472</v>
      </c>
      <c r="P347" s="4">
        <f t="shared" si="24"/>
        <v>11745</v>
      </c>
      <c r="Q347" s="4" t="s">
        <v>2037</v>
      </c>
      <c r="R347" s="4" t="s">
        <v>2040</v>
      </c>
      <c r="S347" s="8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t="s">
        <v>12</v>
      </c>
      <c r="G348">
        <v>25</v>
      </c>
      <c r="H348" t="s">
        <v>19</v>
      </c>
      <c r="I348" t="s">
        <v>20</v>
      </c>
      <c r="J348">
        <v>1503550800</v>
      </c>
      <c r="K348">
        <v>1508302800</v>
      </c>
      <c r="L348" t="b">
        <v>0</v>
      </c>
      <c r="M348" t="b">
        <v>1</v>
      </c>
      <c r="N348" t="s">
        <v>58</v>
      </c>
      <c r="O348">
        <f t="shared" si="21"/>
        <v>34.475000000000001</v>
      </c>
      <c r="P348" s="4">
        <f t="shared" si="24"/>
        <v>1391.5</v>
      </c>
      <c r="Q348" s="4" t="s">
        <v>2031</v>
      </c>
      <c r="R348" s="4" t="s">
        <v>2041</v>
      </c>
      <c r="S348" s="8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t="s">
        <v>18</v>
      </c>
      <c r="G349">
        <v>191</v>
      </c>
      <c r="H349" t="s">
        <v>19</v>
      </c>
      <c r="I349" t="s">
        <v>20</v>
      </c>
      <c r="J349">
        <v>1423634400</v>
      </c>
      <c r="K349">
        <v>1425708000</v>
      </c>
      <c r="L349" t="b">
        <v>0</v>
      </c>
      <c r="M349" t="b">
        <v>0</v>
      </c>
      <c r="N349" t="s">
        <v>26</v>
      </c>
      <c r="O349">
        <f t="shared" si="21"/>
        <v>1400.7777777777778</v>
      </c>
      <c r="P349" s="4">
        <f t="shared" si="24"/>
        <v>6399</v>
      </c>
      <c r="Q349" s="4" t="s">
        <v>2033</v>
      </c>
      <c r="R349" s="4" t="s">
        <v>2034</v>
      </c>
      <c r="S349" s="8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t="s">
        <v>12</v>
      </c>
      <c r="G350">
        <v>3483</v>
      </c>
      <c r="H350" t="s">
        <v>19</v>
      </c>
      <c r="I350" t="s">
        <v>20</v>
      </c>
      <c r="J350">
        <v>1487224800</v>
      </c>
      <c r="K350">
        <v>1488348000</v>
      </c>
      <c r="L350" t="b">
        <v>0</v>
      </c>
      <c r="M350" t="b">
        <v>0</v>
      </c>
      <c r="N350" t="s">
        <v>15</v>
      </c>
      <c r="O350">
        <f t="shared" si="21"/>
        <v>71.770351758793964</v>
      </c>
      <c r="P350" s="4">
        <f t="shared" si="24"/>
        <v>73153</v>
      </c>
      <c r="Q350" s="4" t="s">
        <v>2029</v>
      </c>
      <c r="R350" s="4" t="s">
        <v>2030</v>
      </c>
      <c r="S350" s="8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t="s">
        <v>12</v>
      </c>
      <c r="G351">
        <v>923</v>
      </c>
      <c r="H351" t="s">
        <v>19</v>
      </c>
      <c r="I351" t="s">
        <v>20</v>
      </c>
      <c r="J351">
        <v>1500008400</v>
      </c>
      <c r="K351">
        <v>1502600400</v>
      </c>
      <c r="L351" t="b">
        <v>0</v>
      </c>
      <c r="M351" t="b">
        <v>0</v>
      </c>
      <c r="N351" t="s">
        <v>31</v>
      </c>
      <c r="O351">
        <f t="shared" si="21"/>
        <v>53.074115044247783</v>
      </c>
      <c r="P351" s="4">
        <f t="shared" si="24"/>
        <v>48440.5</v>
      </c>
      <c r="Q351" s="4" t="s">
        <v>2035</v>
      </c>
      <c r="R351" s="4" t="s">
        <v>2036</v>
      </c>
      <c r="S351" s="8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t="s">
        <v>12</v>
      </c>
      <c r="G352">
        <v>1</v>
      </c>
      <c r="H352" t="s">
        <v>19</v>
      </c>
      <c r="I352" t="s">
        <v>20</v>
      </c>
      <c r="J352">
        <v>1432098000</v>
      </c>
      <c r="K352">
        <v>1433653200</v>
      </c>
      <c r="L352" t="b">
        <v>0</v>
      </c>
      <c r="M352" t="b">
        <v>1</v>
      </c>
      <c r="N352" t="s">
        <v>157</v>
      </c>
      <c r="O352">
        <f t="shared" si="21"/>
        <v>5</v>
      </c>
      <c r="P352" s="4">
        <f t="shared" si="24"/>
        <v>3</v>
      </c>
      <c r="Q352" s="4" t="s">
        <v>2031</v>
      </c>
      <c r="R352" s="4" t="s">
        <v>2054</v>
      </c>
      <c r="S352" s="8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t="s">
        <v>18</v>
      </c>
      <c r="G353">
        <v>2013</v>
      </c>
      <c r="H353" t="s">
        <v>19</v>
      </c>
      <c r="I353" t="s">
        <v>20</v>
      </c>
      <c r="J353">
        <v>1440392400</v>
      </c>
      <c r="K353">
        <v>1441602000</v>
      </c>
      <c r="L353" t="b">
        <v>0</v>
      </c>
      <c r="M353" t="b">
        <v>0</v>
      </c>
      <c r="N353" t="s">
        <v>21</v>
      </c>
      <c r="O353">
        <f t="shared" si="21"/>
        <v>127.70715249662618</v>
      </c>
      <c r="P353" s="4">
        <f t="shared" si="24"/>
        <v>48322</v>
      </c>
      <c r="Q353" s="4" t="s">
        <v>2031</v>
      </c>
      <c r="R353" s="4" t="s">
        <v>2032</v>
      </c>
      <c r="S353" s="8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t="s">
        <v>12</v>
      </c>
      <c r="G354">
        <v>33</v>
      </c>
      <c r="H354" t="s">
        <v>13</v>
      </c>
      <c r="I354" t="s">
        <v>14</v>
      </c>
      <c r="J354">
        <v>1446876000</v>
      </c>
      <c r="K354">
        <v>1447567200</v>
      </c>
      <c r="L354" t="b">
        <v>0</v>
      </c>
      <c r="M354" t="b">
        <v>0</v>
      </c>
      <c r="N354" t="s">
        <v>31</v>
      </c>
      <c r="O354">
        <f t="shared" si="21"/>
        <v>34.892857142857139</v>
      </c>
      <c r="P354" s="4">
        <f t="shared" si="24"/>
        <v>505</v>
      </c>
      <c r="Q354" s="4" t="s">
        <v>2035</v>
      </c>
      <c r="R354" s="4" t="s">
        <v>2036</v>
      </c>
      <c r="S354" s="8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t="s">
        <v>18</v>
      </c>
      <c r="G355">
        <v>1703</v>
      </c>
      <c r="H355" t="s">
        <v>19</v>
      </c>
      <c r="I355" t="s">
        <v>20</v>
      </c>
      <c r="J355">
        <v>1562302800</v>
      </c>
      <c r="K355">
        <v>1562389200</v>
      </c>
      <c r="L355" t="b">
        <v>0</v>
      </c>
      <c r="M355" t="b">
        <v>0</v>
      </c>
      <c r="N355" t="s">
        <v>31</v>
      </c>
      <c r="O355">
        <f t="shared" si="21"/>
        <v>410.59821428571428</v>
      </c>
      <c r="P355" s="4">
        <f t="shared" si="24"/>
        <v>69832</v>
      </c>
      <c r="Q355" s="4" t="s">
        <v>2035</v>
      </c>
      <c r="R355" s="4" t="s">
        <v>2036</v>
      </c>
      <c r="S355" s="8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t="s">
        <v>18</v>
      </c>
      <c r="G356">
        <v>80</v>
      </c>
      <c r="H356" t="s">
        <v>34</v>
      </c>
      <c r="I356" t="s">
        <v>35</v>
      </c>
      <c r="J356">
        <v>1378184400</v>
      </c>
      <c r="K356">
        <v>1378789200</v>
      </c>
      <c r="L356" t="b">
        <v>0</v>
      </c>
      <c r="M356" t="b">
        <v>0</v>
      </c>
      <c r="N356" t="s">
        <v>40</v>
      </c>
      <c r="O356">
        <f t="shared" si="21"/>
        <v>123.73770491803278</v>
      </c>
      <c r="P356" s="4">
        <f t="shared" si="24"/>
        <v>3814</v>
      </c>
      <c r="Q356" s="4" t="s">
        <v>2037</v>
      </c>
      <c r="R356" s="4" t="s">
        <v>2038</v>
      </c>
      <c r="S356" s="8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t="s">
        <v>45</v>
      </c>
      <c r="G357">
        <v>86</v>
      </c>
      <c r="H357" t="s">
        <v>19</v>
      </c>
      <c r="I357" t="s">
        <v>20</v>
      </c>
      <c r="J357">
        <v>1485064800</v>
      </c>
      <c r="K357">
        <v>1488520800</v>
      </c>
      <c r="L357" t="b">
        <v>0</v>
      </c>
      <c r="M357" t="b">
        <v>0</v>
      </c>
      <c r="N357" t="s">
        <v>63</v>
      </c>
      <c r="O357">
        <f t="shared" si="21"/>
        <v>58.973684210526315</v>
      </c>
      <c r="P357" s="4">
        <f t="shared" si="24"/>
        <v>1163.5</v>
      </c>
      <c r="Q357" s="4" t="s">
        <v>2033</v>
      </c>
      <c r="R357" s="4" t="s">
        <v>2042</v>
      </c>
      <c r="S357" s="8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t="s">
        <v>12</v>
      </c>
      <c r="G358">
        <v>40</v>
      </c>
      <c r="H358" t="s">
        <v>105</v>
      </c>
      <c r="I358" t="s">
        <v>106</v>
      </c>
      <c r="J358">
        <v>1326520800</v>
      </c>
      <c r="K358">
        <v>1327298400</v>
      </c>
      <c r="L358" t="b">
        <v>0</v>
      </c>
      <c r="M358" t="b">
        <v>0</v>
      </c>
      <c r="N358" t="s">
        <v>31</v>
      </c>
      <c r="O358">
        <f t="shared" si="21"/>
        <v>36.892473118279568</v>
      </c>
      <c r="P358" s="4">
        <f t="shared" si="24"/>
        <v>1735.5</v>
      </c>
      <c r="Q358" s="4" t="s">
        <v>2035</v>
      </c>
      <c r="R358" s="4" t="s">
        <v>2036</v>
      </c>
      <c r="S358" s="8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t="s">
        <v>18</v>
      </c>
      <c r="G359">
        <v>41</v>
      </c>
      <c r="H359" t="s">
        <v>19</v>
      </c>
      <c r="I359" t="s">
        <v>20</v>
      </c>
      <c r="J359">
        <v>1441256400</v>
      </c>
      <c r="K359">
        <v>1443416400</v>
      </c>
      <c r="L359" t="b">
        <v>0</v>
      </c>
      <c r="M359" t="b">
        <v>0</v>
      </c>
      <c r="N359" t="s">
        <v>87</v>
      </c>
      <c r="O359">
        <f t="shared" si="21"/>
        <v>184.91304347826087</v>
      </c>
      <c r="P359" s="4">
        <f t="shared" si="24"/>
        <v>2147</v>
      </c>
      <c r="Q359" s="4" t="s">
        <v>2046</v>
      </c>
      <c r="R359" s="4" t="s">
        <v>2047</v>
      </c>
      <c r="S359" s="8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t="s">
        <v>12</v>
      </c>
      <c r="G360">
        <v>23</v>
      </c>
      <c r="H360" t="s">
        <v>13</v>
      </c>
      <c r="I360" t="s">
        <v>14</v>
      </c>
      <c r="J360">
        <v>1533877200</v>
      </c>
      <c r="K360">
        <v>1534136400</v>
      </c>
      <c r="L360" t="b">
        <v>1</v>
      </c>
      <c r="M360" t="b">
        <v>0</v>
      </c>
      <c r="N360" t="s">
        <v>120</v>
      </c>
      <c r="O360">
        <f t="shared" si="21"/>
        <v>11.814432989690722</v>
      </c>
      <c r="P360" s="4">
        <f t="shared" si="24"/>
        <v>584.5</v>
      </c>
      <c r="Q360" s="4" t="s">
        <v>2050</v>
      </c>
      <c r="R360" s="4" t="s">
        <v>2051</v>
      </c>
      <c r="S360" s="8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t="s">
        <v>18</v>
      </c>
      <c r="G361">
        <v>187</v>
      </c>
      <c r="H361" t="s">
        <v>19</v>
      </c>
      <c r="I361" t="s">
        <v>20</v>
      </c>
      <c r="J361">
        <v>1314421200</v>
      </c>
      <c r="K361">
        <v>1315026000</v>
      </c>
      <c r="L361" t="b">
        <v>0</v>
      </c>
      <c r="M361" t="b">
        <v>0</v>
      </c>
      <c r="N361" t="s">
        <v>69</v>
      </c>
      <c r="O361">
        <f t="shared" si="21"/>
        <v>298.7</v>
      </c>
      <c r="P361" s="4">
        <f t="shared" si="24"/>
        <v>6067.5</v>
      </c>
      <c r="Q361" s="4" t="s">
        <v>2037</v>
      </c>
      <c r="R361" s="4" t="s">
        <v>2045</v>
      </c>
      <c r="S361" s="8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t="s">
        <v>18</v>
      </c>
      <c r="G362">
        <v>2875</v>
      </c>
      <c r="H362" t="s">
        <v>38</v>
      </c>
      <c r="I362" t="s">
        <v>39</v>
      </c>
      <c r="J362">
        <v>1293861600</v>
      </c>
      <c r="K362">
        <v>1295071200</v>
      </c>
      <c r="L362" t="b">
        <v>0</v>
      </c>
      <c r="M362" t="b">
        <v>1</v>
      </c>
      <c r="N362" t="s">
        <v>31</v>
      </c>
      <c r="O362">
        <f t="shared" si="21"/>
        <v>226.35175879396985</v>
      </c>
      <c r="P362" s="4">
        <f t="shared" si="24"/>
        <v>69003.5</v>
      </c>
      <c r="Q362" s="4" t="s">
        <v>2035</v>
      </c>
      <c r="R362" s="4" t="s">
        <v>2036</v>
      </c>
      <c r="S362" s="8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t="s">
        <v>18</v>
      </c>
      <c r="G363">
        <v>88</v>
      </c>
      <c r="H363" t="s">
        <v>19</v>
      </c>
      <c r="I363" t="s">
        <v>20</v>
      </c>
      <c r="J363">
        <v>1507352400</v>
      </c>
      <c r="K363">
        <v>1509426000</v>
      </c>
      <c r="L363" t="b">
        <v>0</v>
      </c>
      <c r="M363" t="b">
        <v>0</v>
      </c>
      <c r="N363" t="s">
        <v>31</v>
      </c>
      <c r="O363">
        <f t="shared" si="21"/>
        <v>173.56363636363636</v>
      </c>
      <c r="P363" s="4">
        <f t="shared" si="24"/>
        <v>4817</v>
      </c>
      <c r="Q363" s="4" t="s">
        <v>2035</v>
      </c>
      <c r="R363" s="4" t="s">
        <v>2036</v>
      </c>
      <c r="S363" s="8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t="s">
        <v>18</v>
      </c>
      <c r="G364">
        <v>191</v>
      </c>
      <c r="H364" t="s">
        <v>19</v>
      </c>
      <c r="I364" t="s">
        <v>20</v>
      </c>
      <c r="J364">
        <v>1296108000</v>
      </c>
      <c r="K364">
        <v>1299391200</v>
      </c>
      <c r="L364" t="b">
        <v>0</v>
      </c>
      <c r="M364" t="b">
        <v>0</v>
      </c>
      <c r="N364" t="s">
        <v>21</v>
      </c>
      <c r="O364">
        <f t="shared" si="21"/>
        <v>371.75675675675677</v>
      </c>
      <c r="P364" s="4">
        <f t="shared" si="24"/>
        <v>6973</v>
      </c>
      <c r="Q364" s="4" t="s">
        <v>2031</v>
      </c>
      <c r="R364" s="4" t="s">
        <v>2032</v>
      </c>
      <c r="S364" s="8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t="s">
        <v>18</v>
      </c>
      <c r="G365">
        <v>139</v>
      </c>
      <c r="H365" t="s">
        <v>19</v>
      </c>
      <c r="I365" t="s">
        <v>20</v>
      </c>
      <c r="J365">
        <v>1324965600</v>
      </c>
      <c r="K365">
        <v>1325052000</v>
      </c>
      <c r="L365" t="b">
        <v>0</v>
      </c>
      <c r="M365" t="b">
        <v>0</v>
      </c>
      <c r="N365" t="s">
        <v>21</v>
      </c>
      <c r="O365">
        <f t="shared" si="21"/>
        <v>160.19230769230771</v>
      </c>
      <c r="P365" s="4">
        <f t="shared" si="24"/>
        <v>4234.5</v>
      </c>
      <c r="Q365" s="4" t="s">
        <v>2031</v>
      </c>
      <c r="R365" s="4" t="s">
        <v>2032</v>
      </c>
      <c r="S365" s="8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t="s">
        <v>18</v>
      </c>
      <c r="G366">
        <v>186</v>
      </c>
      <c r="H366" t="s">
        <v>19</v>
      </c>
      <c r="I366" t="s">
        <v>20</v>
      </c>
      <c r="J366">
        <v>1520229600</v>
      </c>
      <c r="K366">
        <v>1522818000</v>
      </c>
      <c r="L366" t="b">
        <v>0</v>
      </c>
      <c r="M366" t="b">
        <v>0</v>
      </c>
      <c r="N366" t="s">
        <v>58</v>
      </c>
      <c r="O366">
        <f t="shared" si="21"/>
        <v>1616.3333333333335</v>
      </c>
      <c r="P366" s="4">
        <f t="shared" si="24"/>
        <v>7366.5</v>
      </c>
      <c r="Q366" s="4" t="s">
        <v>2031</v>
      </c>
      <c r="R366" s="4" t="s">
        <v>2041</v>
      </c>
      <c r="S366" s="8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t="s">
        <v>18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31</v>
      </c>
      <c r="O367">
        <f t="shared" si="21"/>
        <v>733.4375</v>
      </c>
      <c r="P367" s="4">
        <f t="shared" si="24"/>
        <v>5923.5</v>
      </c>
      <c r="Q367" s="4" t="s">
        <v>2035</v>
      </c>
      <c r="R367" s="4" t="s">
        <v>2036</v>
      </c>
      <c r="S367" s="8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t="s">
        <v>18</v>
      </c>
      <c r="G368">
        <v>101</v>
      </c>
      <c r="H368" t="s">
        <v>19</v>
      </c>
      <c r="I368" t="s">
        <v>20</v>
      </c>
      <c r="J368">
        <v>1294034400</v>
      </c>
      <c r="K368">
        <v>1294120800</v>
      </c>
      <c r="L368" t="b">
        <v>0</v>
      </c>
      <c r="M368" t="b">
        <v>1</v>
      </c>
      <c r="N368" t="s">
        <v>31</v>
      </c>
      <c r="O368">
        <f t="shared" si="21"/>
        <v>592.11111111111109</v>
      </c>
      <c r="P368" s="4">
        <f t="shared" si="24"/>
        <v>5379.5</v>
      </c>
      <c r="Q368" s="4" t="s">
        <v>2035</v>
      </c>
      <c r="R368" s="4" t="s">
        <v>2036</v>
      </c>
      <c r="S368" s="8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t="s">
        <v>12</v>
      </c>
      <c r="G369">
        <v>75</v>
      </c>
      <c r="H369" t="s">
        <v>19</v>
      </c>
      <c r="I369" t="s">
        <v>20</v>
      </c>
      <c r="J369">
        <v>1413608400</v>
      </c>
      <c r="K369">
        <v>1415685600</v>
      </c>
      <c r="L369" t="b">
        <v>0</v>
      </c>
      <c r="M369" t="b">
        <v>1</v>
      </c>
      <c r="N369" t="s">
        <v>31</v>
      </c>
      <c r="O369">
        <f t="shared" si="21"/>
        <v>18.888888888888889</v>
      </c>
      <c r="P369" s="4">
        <f t="shared" si="24"/>
        <v>972.5</v>
      </c>
      <c r="Q369" s="4" t="s">
        <v>2035</v>
      </c>
      <c r="R369" s="4" t="s">
        <v>2036</v>
      </c>
      <c r="S369" s="8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t="s">
        <v>18</v>
      </c>
      <c r="G370">
        <v>206</v>
      </c>
      <c r="H370" t="s">
        <v>38</v>
      </c>
      <c r="I370" t="s">
        <v>39</v>
      </c>
      <c r="J370">
        <v>1286946000</v>
      </c>
      <c r="K370">
        <v>1288933200</v>
      </c>
      <c r="L370" t="b">
        <v>0</v>
      </c>
      <c r="M370" t="b">
        <v>1</v>
      </c>
      <c r="N370" t="s">
        <v>40</v>
      </c>
      <c r="O370">
        <f t="shared" si="21"/>
        <v>276.80769230769232</v>
      </c>
      <c r="P370" s="4">
        <f t="shared" si="24"/>
        <v>7300</v>
      </c>
      <c r="Q370" s="4" t="s">
        <v>2037</v>
      </c>
      <c r="R370" s="4" t="s">
        <v>2038</v>
      </c>
      <c r="S370" s="8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t="s">
        <v>18</v>
      </c>
      <c r="G371">
        <v>154</v>
      </c>
      <c r="H371" t="s">
        <v>19</v>
      </c>
      <c r="I371" t="s">
        <v>20</v>
      </c>
      <c r="J371">
        <v>1359871200</v>
      </c>
      <c r="K371">
        <v>1363237200</v>
      </c>
      <c r="L371" t="b">
        <v>0</v>
      </c>
      <c r="M371" t="b">
        <v>1</v>
      </c>
      <c r="N371" t="s">
        <v>267</v>
      </c>
      <c r="O371">
        <f t="shared" si="21"/>
        <v>273.01851851851848</v>
      </c>
      <c r="P371" s="4">
        <f t="shared" si="24"/>
        <v>7448.5</v>
      </c>
      <c r="Q371" s="4" t="s">
        <v>2037</v>
      </c>
      <c r="R371" s="4" t="s">
        <v>2056</v>
      </c>
      <c r="S371" s="8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t="s">
        <v>18</v>
      </c>
      <c r="G372">
        <v>5966</v>
      </c>
      <c r="H372" t="s">
        <v>19</v>
      </c>
      <c r="I372" t="s">
        <v>20</v>
      </c>
      <c r="J372">
        <v>1555304400</v>
      </c>
      <c r="K372">
        <v>1555822800</v>
      </c>
      <c r="L372" t="b">
        <v>0</v>
      </c>
      <c r="M372" t="b">
        <v>0</v>
      </c>
      <c r="N372" t="s">
        <v>31</v>
      </c>
      <c r="O372">
        <f t="shared" si="21"/>
        <v>159.36331255565449</v>
      </c>
      <c r="P372" s="4">
        <f t="shared" si="24"/>
        <v>92465.5</v>
      </c>
      <c r="Q372" s="4" t="s">
        <v>2035</v>
      </c>
      <c r="R372" s="4" t="s">
        <v>2036</v>
      </c>
      <c r="S372" s="8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t="s">
        <v>12</v>
      </c>
      <c r="G373">
        <v>2176</v>
      </c>
      <c r="H373" t="s">
        <v>19</v>
      </c>
      <c r="I373" t="s">
        <v>20</v>
      </c>
      <c r="J373">
        <v>1423375200</v>
      </c>
      <c r="K373">
        <v>1427778000</v>
      </c>
      <c r="L373" t="b">
        <v>0</v>
      </c>
      <c r="M373" t="b">
        <v>0</v>
      </c>
      <c r="N373" t="s">
        <v>31</v>
      </c>
      <c r="O373">
        <f t="shared" si="21"/>
        <v>67.869978858350947</v>
      </c>
      <c r="P373" s="4">
        <f t="shared" si="24"/>
        <v>65293</v>
      </c>
      <c r="Q373" s="4" t="s">
        <v>2035</v>
      </c>
      <c r="R373" s="4" t="s">
        <v>2036</v>
      </c>
      <c r="S373" s="8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t="s">
        <v>18</v>
      </c>
      <c r="G374">
        <v>169</v>
      </c>
      <c r="H374" t="s">
        <v>19</v>
      </c>
      <c r="I374" t="s">
        <v>20</v>
      </c>
      <c r="J374">
        <v>1420696800</v>
      </c>
      <c r="K374">
        <v>1422424800</v>
      </c>
      <c r="L374" t="b">
        <v>0</v>
      </c>
      <c r="M374" t="b">
        <v>1</v>
      </c>
      <c r="N374" t="s">
        <v>40</v>
      </c>
      <c r="O374">
        <f t="shared" si="21"/>
        <v>1591.5555555555554</v>
      </c>
      <c r="P374" s="4">
        <f t="shared" si="24"/>
        <v>7246.5</v>
      </c>
      <c r="Q374" s="4" t="s">
        <v>2037</v>
      </c>
      <c r="R374" s="4" t="s">
        <v>2038</v>
      </c>
      <c r="S374" s="8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t="s">
        <v>18</v>
      </c>
      <c r="G375">
        <v>2106</v>
      </c>
      <c r="H375" t="s">
        <v>19</v>
      </c>
      <c r="I375" t="s">
        <v>20</v>
      </c>
      <c r="J375">
        <v>1502946000</v>
      </c>
      <c r="K375">
        <v>1503637200</v>
      </c>
      <c r="L375" t="b">
        <v>0</v>
      </c>
      <c r="M375" t="b">
        <v>0</v>
      </c>
      <c r="N375" t="s">
        <v>31</v>
      </c>
      <c r="O375">
        <f t="shared" si="21"/>
        <v>730.18222222222221</v>
      </c>
      <c r="P375" s="4">
        <f t="shared" si="24"/>
        <v>83198.5</v>
      </c>
      <c r="Q375" s="4" t="s">
        <v>2035</v>
      </c>
      <c r="R375" s="4" t="s">
        <v>2036</v>
      </c>
      <c r="S375" s="8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t="s">
        <v>12</v>
      </c>
      <c r="G376">
        <v>441</v>
      </c>
      <c r="H376" t="s">
        <v>19</v>
      </c>
      <c r="I376" t="s">
        <v>20</v>
      </c>
      <c r="J376">
        <v>1547186400</v>
      </c>
      <c r="K376">
        <v>1547618400</v>
      </c>
      <c r="L376" t="b">
        <v>0</v>
      </c>
      <c r="M376" t="b">
        <v>1</v>
      </c>
      <c r="N376" t="s">
        <v>40</v>
      </c>
      <c r="O376">
        <f t="shared" si="21"/>
        <v>13.185782556750297</v>
      </c>
      <c r="P376" s="4">
        <f t="shared" si="24"/>
        <v>11257</v>
      </c>
      <c r="Q376" s="4" t="s">
        <v>2037</v>
      </c>
      <c r="R376" s="4" t="s">
        <v>2038</v>
      </c>
      <c r="S376" s="8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t="s">
        <v>12</v>
      </c>
      <c r="G377">
        <v>25</v>
      </c>
      <c r="H377" t="s">
        <v>19</v>
      </c>
      <c r="I377" t="s">
        <v>20</v>
      </c>
      <c r="J377">
        <v>1444971600</v>
      </c>
      <c r="K377">
        <v>1449900000</v>
      </c>
      <c r="L377" t="b">
        <v>0</v>
      </c>
      <c r="M377" t="b">
        <v>0</v>
      </c>
      <c r="N377" t="s">
        <v>58</v>
      </c>
      <c r="O377">
        <f t="shared" si="21"/>
        <v>54.777777777777779</v>
      </c>
      <c r="P377" s="4">
        <f t="shared" si="24"/>
        <v>752</v>
      </c>
      <c r="Q377" s="4" t="s">
        <v>2031</v>
      </c>
      <c r="R377" s="4" t="s">
        <v>2041</v>
      </c>
      <c r="S377" s="8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t="s">
        <v>18</v>
      </c>
      <c r="G378">
        <v>131</v>
      </c>
      <c r="H378" t="s">
        <v>19</v>
      </c>
      <c r="I378" t="s">
        <v>20</v>
      </c>
      <c r="J378">
        <v>1404622800</v>
      </c>
      <c r="K378">
        <v>1405141200</v>
      </c>
      <c r="L378" t="b">
        <v>0</v>
      </c>
      <c r="M378" t="b">
        <v>0</v>
      </c>
      <c r="N378" t="s">
        <v>21</v>
      </c>
      <c r="O378">
        <f t="shared" si="21"/>
        <v>361.02941176470591</v>
      </c>
      <c r="P378" s="4">
        <f t="shared" si="24"/>
        <v>6203</v>
      </c>
      <c r="Q378" s="4" t="s">
        <v>2031</v>
      </c>
      <c r="R378" s="4" t="s">
        <v>2032</v>
      </c>
      <c r="S378" s="8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t="s">
        <v>12</v>
      </c>
      <c r="G379">
        <v>127</v>
      </c>
      <c r="H379" t="s">
        <v>19</v>
      </c>
      <c r="I379" t="s">
        <v>20</v>
      </c>
      <c r="J379">
        <v>1571720400</v>
      </c>
      <c r="K379">
        <v>1572933600</v>
      </c>
      <c r="L379" t="b">
        <v>0</v>
      </c>
      <c r="M379" t="b">
        <v>0</v>
      </c>
      <c r="N379" t="s">
        <v>31</v>
      </c>
      <c r="O379">
        <f t="shared" si="21"/>
        <v>10.257545271629779</v>
      </c>
      <c r="P379" s="4">
        <f t="shared" si="24"/>
        <v>2612.5</v>
      </c>
      <c r="Q379" s="4" t="s">
        <v>2035</v>
      </c>
      <c r="R379" s="4" t="s">
        <v>2036</v>
      </c>
      <c r="S379" s="8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t="s">
        <v>12</v>
      </c>
      <c r="G380">
        <v>355</v>
      </c>
      <c r="H380" t="s">
        <v>19</v>
      </c>
      <c r="I380" t="s">
        <v>20</v>
      </c>
      <c r="J380">
        <v>1526878800</v>
      </c>
      <c r="K380">
        <v>1530162000</v>
      </c>
      <c r="L380" t="b">
        <v>0</v>
      </c>
      <c r="M380" t="b">
        <v>0</v>
      </c>
      <c r="N380" t="s">
        <v>40</v>
      </c>
      <c r="O380">
        <f t="shared" si="21"/>
        <v>13.962962962962964</v>
      </c>
      <c r="P380" s="4">
        <f t="shared" si="24"/>
        <v>12618.5</v>
      </c>
      <c r="Q380" s="4" t="s">
        <v>2037</v>
      </c>
      <c r="R380" s="4" t="s">
        <v>2038</v>
      </c>
      <c r="S380" s="8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t="s">
        <v>12</v>
      </c>
      <c r="G381">
        <v>44</v>
      </c>
      <c r="H381" t="s">
        <v>38</v>
      </c>
      <c r="I381" t="s">
        <v>39</v>
      </c>
      <c r="J381">
        <v>1319691600</v>
      </c>
      <c r="K381">
        <v>1320904800</v>
      </c>
      <c r="L381" t="b">
        <v>0</v>
      </c>
      <c r="M381" t="b">
        <v>0</v>
      </c>
      <c r="N381" t="s">
        <v>31</v>
      </c>
      <c r="O381">
        <f t="shared" si="21"/>
        <v>40.444444444444443</v>
      </c>
      <c r="P381" s="4">
        <f t="shared" si="24"/>
        <v>1478</v>
      </c>
      <c r="Q381" s="4" t="s">
        <v>2035</v>
      </c>
      <c r="R381" s="4" t="s">
        <v>2036</v>
      </c>
      <c r="S381" s="8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t="s">
        <v>18</v>
      </c>
      <c r="G382">
        <v>84</v>
      </c>
      <c r="H382" t="s">
        <v>19</v>
      </c>
      <c r="I382" t="s">
        <v>20</v>
      </c>
      <c r="J382">
        <v>1371963600</v>
      </c>
      <c r="K382">
        <v>1372395600</v>
      </c>
      <c r="L382" t="b">
        <v>0</v>
      </c>
      <c r="M382" t="b">
        <v>0</v>
      </c>
      <c r="N382" t="s">
        <v>31</v>
      </c>
      <c r="O382">
        <f t="shared" si="21"/>
        <v>160.32</v>
      </c>
      <c r="P382" s="4">
        <f t="shared" si="24"/>
        <v>2046</v>
      </c>
      <c r="Q382" s="4" t="s">
        <v>2035</v>
      </c>
      <c r="R382" s="4" t="s">
        <v>2036</v>
      </c>
      <c r="S382" s="8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t="s">
        <v>18</v>
      </c>
      <c r="G383">
        <v>155</v>
      </c>
      <c r="H383" t="s">
        <v>19</v>
      </c>
      <c r="I383" t="s">
        <v>20</v>
      </c>
      <c r="J383">
        <v>1433739600</v>
      </c>
      <c r="K383">
        <v>1437714000</v>
      </c>
      <c r="L383" t="b">
        <v>0</v>
      </c>
      <c r="M383" t="b">
        <v>0</v>
      </c>
      <c r="N383" t="s">
        <v>31</v>
      </c>
      <c r="O383">
        <f t="shared" si="21"/>
        <v>183.9433962264151</v>
      </c>
      <c r="P383" s="4">
        <f t="shared" si="24"/>
        <v>4952</v>
      </c>
      <c r="Q383" s="4" t="s">
        <v>2035</v>
      </c>
      <c r="R383" s="4" t="s">
        <v>2036</v>
      </c>
      <c r="S383" s="8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t="s">
        <v>12</v>
      </c>
      <c r="G384">
        <v>67</v>
      </c>
      <c r="H384" t="s">
        <v>19</v>
      </c>
      <c r="I384" t="s">
        <v>20</v>
      </c>
      <c r="J384">
        <v>1508130000</v>
      </c>
      <c r="K384">
        <v>1509771600</v>
      </c>
      <c r="L384" t="b">
        <v>0</v>
      </c>
      <c r="M384" t="b">
        <v>0</v>
      </c>
      <c r="N384" t="s">
        <v>120</v>
      </c>
      <c r="O384">
        <f t="shared" si="21"/>
        <v>63.769230769230766</v>
      </c>
      <c r="P384" s="4">
        <f t="shared" si="24"/>
        <v>2935</v>
      </c>
      <c r="Q384" s="4" t="s">
        <v>2050</v>
      </c>
      <c r="R384" s="4" t="s">
        <v>2051</v>
      </c>
      <c r="S384" s="8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t="s">
        <v>18</v>
      </c>
      <c r="G385">
        <v>189</v>
      </c>
      <c r="H385" t="s">
        <v>19</v>
      </c>
      <c r="I385" t="s">
        <v>20</v>
      </c>
      <c r="J385">
        <v>1550037600</v>
      </c>
      <c r="K385">
        <v>1550556000</v>
      </c>
      <c r="L385" t="b">
        <v>0</v>
      </c>
      <c r="M385" t="b">
        <v>1</v>
      </c>
      <c r="N385" t="s">
        <v>15</v>
      </c>
      <c r="O385">
        <f t="shared" si="21"/>
        <v>225.38095238095238</v>
      </c>
      <c r="P385" s="4">
        <f t="shared" si="24"/>
        <v>7194</v>
      </c>
      <c r="Q385" s="4" t="s">
        <v>2029</v>
      </c>
      <c r="R385" s="4" t="s">
        <v>2030</v>
      </c>
      <c r="S385" s="8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t="s">
        <v>18</v>
      </c>
      <c r="G386">
        <v>4799</v>
      </c>
      <c r="H386" t="s">
        <v>19</v>
      </c>
      <c r="I386" t="s">
        <v>20</v>
      </c>
      <c r="J386">
        <v>1486706400</v>
      </c>
      <c r="K386">
        <v>1489039200</v>
      </c>
      <c r="L386" t="b">
        <v>1</v>
      </c>
      <c r="M386" t="b">
        <v>1</v>
      </c>
      <c r="N386" t="s">
        <v>40</v>
      </c>
      <c r="O386">
        <f t="shared" si="21"/>
        <v>172.00961538461539</v>
      </c>
      <c r="P386" s="4">
        <f t="shared" si="24"/>
        <v>100789</v>
      </c>
      <c r="Q386" s="4" t="s">
        <v>2037</v>
      </c>
      <c r="R386" s="4" t="s">
        <v>2038</v>
      </c>
      <c r="S386" s="8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t="s">
        <v>18</v>
      </c>
      <c r="G387">
        <v>1137</v>
      </c>
      <c r="H387" t="s">
        <v>19</v>
      </c>
      <c r="I387" t="s">
        <v>20</v>
      </c>
      <c r="J387">
        <v>1553835600</v>
      </c>
      <c r="K387">
        <v>1556600400</v>
      </c>
      <c r="L387" t="b">
        <v>0</v>
      </c>
      <c r="M387" t="b">
        <v>0</v>
      </c>
      <c r="N387" t="s">
        <v>66</v>
      </c>
      <c r="O387">
        <f t="shared" ref="O387:O450" si="25">E387/D387*100</f>
        <v>146.16709511568124</v>
      </c>
      <c r="P387" s="4">
        <f t="shared" si="24"/>
        <v>28998</v>
      </c>
      <c r="Q387" s="4" t="s">
        <v>2043</v>
      </c>
      <c r="R387" s="4" t="s">
        <v>2044</v>
      </c>
      <c r="S387" s="8">
        <f t="shared" ref="S387:S450" si="26">DATE(1970,1,1)+(J387/86400)</f>
        <v>43553.208333333328</v>
      </c>
      <c r="T387" s="10">
        <f t="shared" ref="T387:T450" si="27">(K387/86400) +DATE(1970,1,1)</f>
        <v>43585.208333333328</v>
      </c>
    </row>
    <row r="388" spans="1:20" ht="34" x14ac:dyDescent="0.2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t="s">
        <v>12</v>
      </c>
      <c r="G388">
        <v>1068</v>
      </c>
      <c r="H388" t="s">
        <v>19</v>
      </c>
      <c r="I388" t="s">
        <v>20</v>
      </c>
      <c r="J388">
        <v>1277528400</v>
      </c>
      <c r="K388">
        <v>1278565200</v>
      </c>
      <c r="L388" t="b">
        <v>0</v>
      </c>
      <c r="M388" t="b">
        <v>0</v>
      </c>
      <c r="N388" t="s">
        <v>31</v>
      </c>
      <c r="O388">
        <f t="shared" si="25"/>
        <v>76.42361623616236</v>
      </c>
      <c r="P388" s="4">
        <f t="shared" si="24"/>
        <v>52311</v>
      </c>
      <c r="Q388" s="4" t="s">
        <v>2035</v>
      </c>
      <c r="R388" s="4" t="s">
        <v>2036</v>
      </c>
      <c r="S388" s="8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t="s">
        <v>12</v>
      </c>
      <c r="G389">
        <v>424</v>
      </c>
      <c r="H389" t="s">
        <v>19</v>
      </c>
      <c r="I389" t="s">
        <v>20</v>
      </c>
      <c r="J389">
        <v>1339477200</v>
      </c>
      <c r="K389">
        <v>1339909200</v>
      </c>
      <c r="L389" t="b">
        <v>0</v>
      </c>
      <c r="M389" t="b">
        <v>0</v>
      </c>
      <c r="N389" t="s">
        <v>63</v>
      </c>
      <c r="O389">
        <f t="shared" si="25"/>
        <v>39.261467889908261</v>
      </c>
      <c r="P389" s="4">
        <f t="shared" si="24"/>
        <v>21609.5</v>
      </c>
      <c r="Q389" s="4" t="s">
        <v>2033</v>
      </c>
      <c r="R389" s="4" t="s">
        <v>2042</v>
      </c>
      <c r="S389" s="8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t="s">
        <v>72</v>
      </c>
      <c r="G390">
        <v>145</v>
      </c>
      <c r="H390" t="s">
        <v>96</v>
      </c>
      <c r="I390" t="s">
        <v>97</v>
      </c>
      <c r="J390">
        <v>1325656800</v>
      </c>
      <c r="K390">
        <v>1325829600</v>
      </c>
      <c r="L390" t="b">
        <v>0</v>
      </c>
      <c r="M390" t="b">
        <v>0</v>
      </c>
      <c r="N390" t="s">
        <v>58</v>
      </c>
      <c r="O390">
        <f t="shared" si="25"/>
        <v>11.270034843205574</v>
      </c>
      <c r="P390" s="4">
        <f t="shared" si="24"/>
        <v>6541.5</v>
      </c>
      <c r="Q390" s="4" t="s">
        <v>2031</v>
      </c>
      <c r="R390" s="4" t="s">
        <v>2041</v>
      </c>
      <c r="S390" s="8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t="s">
        <v>18</v>
      </c>
      <c r="G391">
        <v>1152</v>
      </c>
      <c r="H391" t="s">
        <v>19</v>
      </c>
      <c r="I391" t="s">
        <v>20</v>
      </c>
      <c r="J391">
        <v>1288242000</v>
      </c>
      <c r="K391">
        <v>1290578400</v>
      </c>
      <c r="L391" t="b">
        <v>0</v>
      </c>
      <c r="M391" t="b">
        <v>0</v>
      </c>
      <c r="N391" t="s">
        <v>31</v>
      </c>
      <c r="O391">
        <f t="shared" si="25"/>
        <v>122.11084337349398</v>
      </c>
      <c r="P391" s="4">
        <f t="shared" ref="P391:P454" si="28">AVERAGE(E391,G391)</f>
        <v>51252</v>
      </c>
      <c r="Q391" s="4" t="s">
        <v>2035</v>
      </c>
      <c r="R391" s="4" t="s">
        <v>2036</v>
      </c>
      <c r="S391" s="8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t="s">
        <v>18</v>
      </c>
      <c r="G392">
        <v>50</v>
      </c>
      <c r="H392" t="s">
        <v>19</v>
      </c>
      <c r="I392" t="s">
        <v>20</v>
      </c>
      <c r="J392">
        <v>1379048400</v>
      </c>
      <c r="K392">
        <v>1380344400</v>
      </c>
      <c r="L392" t="b">
        <v>0</v>
      </c>
      <c r="M392" t="b">
        <v>0</v>
      </c>
      <c r="N392" t="s">
        <v>120</v>
      </c>
      <c r="O392">
        <f t="shared" si="25"/>
        <v>186.54166666666669</v>
      </c>
      <c r="P392" s="4">
        <f t="shared" si="28"/>
        <v>2263.5</v>
      </c>
      <c r="Q392" s="4" t="s">
        <v>2050</v>
      </c>
      <c r="R392" s="4" t="s">
        <v>2051</v>
      </c>
      <c r="S392" s="8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t="s">
        <v>12</v>
      </c>
      <c r="G393">
        <v>151</v>
      </c>
      <c r="H393" t="s">
        <v>19</v>
      </c>
      <c r="I393" t="s">
        <v>20</v>
      </c>
      <c r="J393">
        <v>1389679200</v>
      </c>
      <c r="K393">
        <v>1389852000</v>
      </c>
      <c r="L393" t="b">
        <v>0</v>
      </c>
      <c r="M393" t="b">
        <v>0</v>
      </c>
      <c r="N393" t="s">
        <v>66</v>
      </c>
      <c r="O393">
        <f t="shared" si="25"/>
        <v>7.2731788079470201</v>
      </c>
      <c r="P393" s="4">
        <f t="shared" si="28"/>
        <v>2272</v>
      </c>
      <c r="Q393" s="4" t="s">
        <v>2043</v>
      </c>
      <c r="R393" s="4" t="s">
        <v>2044</v>
      </c>
      <c r="S393" s="8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t="s">
        <v>12</v>
      </c>
      <c r="G394">
        <v>1608</v>
      </c>
      <c r="H394" t="s">
        <v>19</v>
      </c>
      <c r="I394" t="s">
        <v>20</v>
      </c>
      <c r="J394">
        <v>1294293600</v>
      </c>
      <c r="K394">
        <v>1294466400</v>
      </c>
      <c r="L394" t="b">
        <v>0</v>
      </c>
      <c r="M394" t="b">
        <v>0</v>
      </c>
      <c r="N394" t="s">
        <v>63</v>
      </c>
      <c r="O394">
        <f t="shared" si="25"/>
        <v>65.642371234207957</v>
      </c>
      <c r="P394" s="4">
        <f t="shared" si="28"/>
        <v>34577</v>
      </c>
      <c r="Q394" s="4" t="s">
        <v>2033</v>
      </c>
      <c r="R394" s="4" t="s">
        <v>2042</v>
      </c>
      <c r="S394" s="8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t="s">
        <v>18</v>
      </c>
      <c r="G395">
        <v>3059</v>
      </c>
      <c r="H395" t="s">
        <v>13</v>
      </c>
      <c r="I395" t="s">
        <v>14</v>
      </c>
      <c r="J395">
        <v>1500267600</v>
      </c>
      <c r="K395">
        <v>1500354000</v>
      </c>
      <c r="L395" t="b">
        <v>0</v>
      </c>
      <c r="M395" t="b">
        <v>0</v>
      </c>
      <c r="N395" t="s">
        <v>157</v>
      </c>
      <c r="O395">
        <f t="shared" si="25"/>
        <v>228.96178343949046</v>
      </c>
      <c r="P395" s="4">
        <f t="shared" si="28"/>
        <v>73423.5</v>
      </c>
      <c r="Q395" s="4" t="s">
        <v>2031</v>
      </c>
      <c r="R395" s="4" t="s">
        <v>2054</v>
      </c>
      <c r="S395" s="8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t="s">
        <v>18</v>
      </c>
      <c r="G396">
        <v>34</v>
      </c>
      <c r="H396" t="s">
        <v>19</v>
      </c>
      <c r="I396" t="s">
        <v>20</v>
      </c>
      <c r="J396">
        <v>1375074000</v>
      </c>
      <c r="K396">
        <v>1375938000</v>
      </c>
      <c r="L396" t="b">
        <v>0</v>
      </c>
      <c r="M396" t="b">
        <v>1</v>
      </c>
      <c r="N396" t="s">
        <v>40</v>
      </c>
      <c r="O396">
        <f t="shared" si="25"/>
        <v>469.37499999999994</v>
      </c>
      <c r="P396" s="4">
        <f t="shared" si="28"/>
        <v>1894.5</v>
      </c>
      <c r="Q396" s="4" t="s">
        <v>2037</v>
      </c>
      <c r="R396" s="4" t="s">
        <v>2038</v>
      </c>
      <c r="S396" s="8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t="s">
        <v>18</v>
      </c>
      <c r="G397">
        <v>220</v>
      </c>
      <c r="H397" t="s">
        <v>19</v>
      </c>
      <c r="I397" t="s">
        <v>20</v>
      </c>
      <c r="J397">
        <v>1323324000</v>
      </c>
      <c r="K397">
        <v>1323410400</v>
      </c>
      <c r="L397" t="b">
        <v>1</v>
      </c>
      <c r="M397" t="b">
        <v>0</v>
      </c>
      <c r="N397" t="s">
        <v>31</v>
      </c>
      <c r="O397">
        <f t="shared" si="25"/>
        <v>130.11267605633802</v>
      </c>
      <c r="P397" s="4">
        <f t="shared" si="28"/>
        <v>4729</v>
      </c>
      <c r="Q397" s="4" t="s">
        <v>2035</v>
      </c>
      <c r="R397" s="4" t="s">
        <v>2036</v>
      </c>
      <c r="S397" s="8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t="s">
        <v>18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51</v>
      </c>
      <c r="O398">
        <f t="shared" si="25"/>
        <v>167.05422993492408</v>
      </c>
      <c r="P398" s="4">
        <f t="shared" si="28"/>
        <v>39308</v>
      </c>
      <c r="Q398" s="4" t="s">
        <v>2037</v>
      </c>
      <c r="R398" s="4" t="s">
        <v>2040</v>
      </c>
      <c r="S398" s="8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t="s">
        <v>18</v>
      </c>
      <c r="G399">
        <v>454</v>
      </c>
      <c r="H399" t="s">
        <v>19</v>
      </c>
      <c r="I399" t="s">
        <v>20</v>
      </c>
      <c r="J399">
        <v>1369285200</v>
      </c>
      <c r="K399">
        <v>1369803600</v>
      </c>
      <c r="L399" t="b">
        <v>0</v>
      </c>
      <c r="M399" t="b">
        <v>0</v>
      </c>
      <c r="N399" t="s">
        <v>21</v>
      </c>
      <c r="O399">
        <f t="shared" si="25"/>
        <v>173.8641975308642</v>
      </c>
      <c r="P399" s="4">
        <f t="shared" si="28"/>
        <v>7268.5</v>
      </c>
      <c r="Q399" s="4" t="s">
        <v>2031</v>
      </c>
      <c r="R399" s="4" t="s">
        <v>2032</v>
      </c>
      <c r="S399" s="8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t="s">
        <v>18</v>
      </c>
      <c r="G400">
        <v>123</v>
      </c>
      <c r="H400" t="s">
        <v>105</v>
      </c>
      <c r="I400" t="s">
        <v>106</v>
      </c>
      <c r="J400">
        <v>1525755600</v>
      </c>
      <c r="K400">
        <v>1525928400</v>
      </c>
      <c r="L400" t="b">
        <v>0</v>
      </c>
      <c r="M400" t="b">
        <v>1</v>
      </c>
      <c r="N400" t="s">
        <v>69</v>
      </c>
      <c r="O400">
        <f t="shared" si="25"/>
        <v>717.76470588235293</v>
      </c>
      <c r="P400" s="4">
        <f t="shared" si="28"/>
        <v>6162.5</v>
      </c>
      <c r="Q400" s="4" t="s">
        <v>2037</v>
      </c>
      <c r="R400" s="4" t="s">
        <v>2045</v>
      </c>
      <c r="S400" s="8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t="s">
        <v>12</v>
      </c>
      <c r="G401">
        <v>941</v>
      </c>
      <c r="H401" t="s">
        <v>19</v>
      </c>
      <c r="I401" t="s">
        <v>20</v>
      </c>
      <c r="J401">
        <v>1296626400</v>
      </c>
      <c r="K401">
        <v>1297231200</v>
      </c>
      <c r="L401" t="b">
        <v>0</v>
      </c>
      <c r="M401" t="b">
        <v>0</v>
      </c>
      <c r="N401" t="s">
        <v>58</v>
      </c>
      <c r="O401">
        <f t="shared" si="25"/>
        <v>63.850976361767728</v>
      </c>
      <c r="P401" s="4">
        <f t="shared" si="28"/>
        <v>31534</v>
      </c>
      <c r="Q401" s="4" t="s">
        <v>2031</v>
      </c>
      <c r="R401" s="4" t="s">
        <v>2041</v>
      </c>
      <c r="S401" s="8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t="s">
        <v>12</v>
      </c>
      <c r="G402">
        <v>1</v>
      </c>
      <c r="H402" t="s">
        <v>19</v>
      </c>
      <c r="I402" t="s">
        <v>20</v>
      </c>
      <c r="J402">
        <v>1376629200</v>
      </c>
      <c r="K402">
        <v>1378530000</v>
      </c>
      <c r="L402" t="b">
        <v>0</v>
      </c>
      <c r="M402" t="b">
        <v>1</v>
      </c>
      <c r="N402" t="s">
        <v>120</v>
      </c>
      <c r="O402">
        <f t="shared" si="25"/>
        <v>2</v>
      </c>
      <c r="P402" s="4">
        <f t="shared" si="28"/>
        <v>1.5</v>
      </c>
      <c r="Q402" s="4" t="s">
        <v>2050</v>
      </c>
      <c r="R402" s="4" t="s">
        <v>2051</v>
      </c>
      <c r="S402" s="8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t="s">
        <v>18</v>
      </c>
      <c r="G403">
        <v>299</v>
      </c>
      <c r="H403" t="s">
        <v>19</v>
      </c>
      <c r="I403" t="s">
        <v>20</v>
      </c>
      <c r="J403">
        <v>1572152400</v>
      </c>
      <c r="K403">
        <v>1572152400</v>
      </c>
      <c r="L403" t="b">
        <v>0</v>
      </c>
      <c r="M403" t="b">
        <v>0</v>
      </c>
      <c r="N403" t="s">
        <v>31</v>
      </c>
      <c r="O403">
        <f t="shared" si="25"/>
        <v>1530.2222222222222</v>
      </c>
      <c r="P403" s="4">
        <f t="shared" si="28"/>
        <v>7035.5</v>
      </c>
      <c r="Q403" s="4" t="s">
        <v>2035</v>
      </c>
      <c r="R403" s="4" t="s">
        <v>2036</v>
      </c>
      <c r="S403" s="8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t="s">
        <v>12</v>
      </c>
      <c r="G404">
        <v>40</v>
      </c>
      <c r="H404" t="s">
        <v>19</v>
      </c>
      <c r="I404" t="s">
        <v>20</v>
      </c>
      <c r="J404">
        <v>1325829600</v>
      </c>
      <c r="K404">
        <v>1329890400</v>
      </c>
      <c r="L404" t="b">
        <v>0</v>
      </c>
      <c r="M404" t="b">
        <v>1</v>
      </c>
      <c r="N404" t="s">
        <v>98</v>
      </c>
      <c r="O404">
        <f t="shared" si="25"/>
        <v>40.356164383561641</v>
      </c>
      <c r="P404" s="4">
        <f t="shared" si="28"/>
        <v>1493</v>
      </c>
      <c r="Q404" s="4" t="s">
        <v>2037</v>
      </c>
      <c r="R404" s="4" t="s">
        <v>2048</v>
      </c>
      <c r="S404" s="8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t="s">
        <v>12</v>
      </c>
      <c r="G405">
        <v>3015</v>
      </c>
      <c r="H405" t="s">
        <v>13</v>
      </c>
      <c r="I405" t="s">
        <v>14</v>
      </c>
      <c r="J405">
        <v>1273640400</v>
      </c>
      <c r="K405">
        <v>1276750800</v>
      </c>
      <c r="L405" t="b">
        <v>0</v>
      </c>
      <c r="M405" t="b">
        <v>1</v>
      </c>
      <c r="N405" t="s">
        <v>31</v>
      </c>
      <c r="O405">
        <f t="shared" si="25"/>
        <v>86.220633299284984</v>
      </c>
      <c r="P405" s="4">
        <f t="shared" si="28"/>
        <v>85917.5</v>
      </c>
      <c r="Q405" s="4" t="s">
        <v>2035</v>
      </c>
      <c r="R405" s="4" t="s">
        <v>2036</v>
      </c>
      <c r="S405" s="8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t="s">
        <v>18</v>
      </c>
      <c r="G406">
        <v>2237</v>
      </c>
      <c r="H406" t="s">
        <v>19</v>
      </c>
      <c r="I406" t="s">
        <v>20</v>
      </c>
      <c r="J406">
        <v>1510639200</v>
      </c>
      <c r="K406">
        <v>1510898400</v>
      </c>
      <c r="L406" t="b">
        <v>0</v>
      </c>
      <c r="M406" t="b">
        <v>0</v>
      </c>
      <c r="N406" t="s">
        <v>31</v>
      </c>
      <c r="O406">
        <f t="shared" si="25"/>
        <v>315.58486707566465</v>
      </c>
      <c r="P406" s="4">
        <f t="shared" si="28"/>
        <v>78279</v>
      </c>
      <c r="Q406" s="4" t="s">
        <v>2035</v>
      </c>
      <c r="R406" s="4" t="s">
        <v>2036</v>
      </c>
      <c r="S406" s="8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t="s">
        <v>12</v>
      </c>
      <c r="G407">
        <v>435</v>
      </c>
      <c r="H407" t="s">
        <v>19</v>
      </c>
      <c r="I407" t="s">
        <v>20</v>
      </c>
      <c r="J407">
        <v>1528088400</v>
      </c>
      <c r="K407">
        <v>1532408400</v>
      </c>
      <c r="L407" t="b">
        <v>0</v>
      </c>
      <c r="M407" t="b">
        <v>0</v>
      </c>
      <c r="N407" t="s">
        <v>31</v>
      </c>
      <c r="O407">
        <f t="shared" si="25"/>
        <v>89.618243243243242</v>
      </c>
      <c r="P407" s="4">
        <f t="shared" si="28"/>
        <v>13481</v>
      </c>
      <c r="Q407" s="4" t="s">
        <v>2035</v>
      </c>
      <c r="R407" s="4" t="s">
        <v>2036</v>
      </c>
      <c r="S407" s="8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t="s">
        <v>18</v>
      </c>
      <c r="G408">
        <v>645</v>
      </c>
      <c r="H408" t="s">
        <v>19</v>
      </c>
      <c r="I408" t="s">
        <v>20</v>
      </c>
      <c r="J408">
        <v>1359525600</v>
      </c>
      <c r="K408">
        <v>1360562400</v>
      </c>
      <c r="L408" t="b">
        <v>1</v>
      </c>
      <c r="M408" t="b">
        <v>0</v>
      </c>
      <c r="N408" t="s">
        <v>40</v>
      </c>
      <c r="O408">
        <f t="shared" si="25"/>
        <v>182.14503816793894</v>
      </c>
      <c r="P408" s="4">
        <f t="shared" si="28"/>
        <v>36114</v>
      </c>
      <c r="Q408" s="4" t="s">
        <v>2037</v>
      </c>
      <c r="R408" s="4" t="s">
        <v>2038</v>
      </c>
      <c r="S408" s="8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t="s">
        <v>18</v>
      </c>
      <c r="G409">
        <v>484</v>
      </c>
      <c r="H409" t="s">
        <v>34</v>
      </c>
      <c r="I409" t="s">
        <v>35</v>
      </c>
      <c r="J409">
        <v>1570942800</v>
      </c>
      <c r="K409">
        <v>1571547600</v>
      </c>
      <c r="L409" t="b">
        <v>0</v>
      </c>
      <c r="M409" t="b">
        <v>0</v>
      </c>
      <c r="N409" t="s">
        <v>31</v>
      </c>
      <c r="O409">
        <f t="shared" si="25"/>
        <v>355.88235294117646</v>
      </c>
      <c r="P409" s="4">
        <f t="shared" si="28"/>
        <v>6292</v>
      </c>
      <c r="Q409" s="4" t="s">
        <v>2035</v>
      </c>
      <c r="R409" s="4" t="s">
        <v>2036</v>
      </c>
      <c r="S409" s="8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t="s">
        <v>18</v>
      </c>
      <c r="G410">
        <v>154</v>
      </c>
      <c r="H410" t="s">
        <v>13</v>
      </c>
      <c r="I410" t="s">
        <v>14</v>
      </c>
      <c r="J410">
        <v>1466398800</v>
      </c>
      <c r="K410">
        <v>1468126800</v>
      </c>
      <c r="L410" t="b">
        <v>0</v>
      </c>
      <c r="M410" t="b">
        <v>0</v>
      </c>
      <c r="N410" t="s">
        <v>40</v>
      </c>
      <c r="O410">
        <f t="shared" si="25"/>
        <v>131.83695652173913</v>
      </c>
      <c r="P410" s="4">
        <f t="shared" si="28"/>
        <v>6141.5</v>
      </c>
      <c r="Q410" s="4" t="s">
        <v>2037</v>
      </c>
      <c r="R410" s="4" t="s">
        <v>2038</v>
      </c>
      <c r="S410" s="8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t="s">
        <v>12</v>
      </c>
      <c r="G411">
        <v>714</v>
      </c>
      <c r="H411" t="s">
        <v>19</v>
      </c>
      <c r="I411" t="s">
        <v>20</v>
      </c>
      <c r="J411">
        <v>1492491600</v>
      </c>
      <c r="K411">
        <v>1492837200</v>
      </c>
      <c r="L411" t="b">
        <v>0</v>
      </c>
      <c r="M411" t="b">
        <v>0</v>
      </c>
      <c r="N411" t="s">
        <v>21</v>
      </c>
      <c r="O411">
        <f t="shared" si="25"/>
        <v>46.315634218289084</v>
      </c>
      <c r="P411" s="4">
        <f t="shared" si="28"/>
        <v>31759</v>
      </c>
      <c r="Q411" s="4" t="s">
        <v>2031</v>
      </c>
      <c r="R411" s="4" t="s">
        <v>2032</v>
      </c>
      <c r="S411" s="8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t="s">
        <v>45</v>
      </c>
      <c r="G412">
        <v>1111</v>
      </c>
      <c r="H412" t="s">
        <v>19</v>
      </c>
      <c r="I412" t="s">
        <v>20</v>
      </c>
      <c r="J412">
        <v>1430197200</v>
      </c>
      <c r="K412">
        <v>1430197200</v>
      </c>
      <c r="L412" t="b">
        <v>0</v>
      </c>
      <c r="M412" t="b">
        <v>0</v>
      </c>
      <c r="N412" t="s">
        <v>290</v>
      </c>
      <c r="O412">
        <f t="shared" si="25"/>
        <v>36.132726089785294</v>
      </c>
      <c r="P412" s="4">
        <f t="shared" si="28"/>
        <v>28323.5</v>
      </c>
      <c r="Q412" s="4" t="s">
        <v>2046</v>
      </c>
      <c r="R412" s="4" t="s">
        <v>2057</v>
      </c>
      <c r="S412" s="8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t="s">
        <v>18</v>
      </c>
      <c r="G413">
        <v>82</v>
      </c>
      <c r="H413" t="s">
        <v>19</v>
      </c>
      <c r="I413" t="s">
        <v>20</v>
      </c>
      <c r="J413">
        <v>1496034000</v>
      </c>
      <c r="K413">
        <v>1496206800</v>
      </c>
      <c r="L413" t="b">
        <v>0</v>
      </c>
      <c r="M413" t="b">
        <v>0</v>
      </c>
      <c r="N413" t="s">
        <v>31</v>
      </c>
      <c r="O413">
        <f t="shared" si="25"/>
        <v>104.62820512820512</v>
      </c>
      <c r="P413" s="4">
        <f t="shared" si="28"/>
        <v>4121.5</v>
      </c>
      <c r="Q413" s="4" t="s">
        <v>2035</v>
      </c>
      <c r="R413" s="4" t="s">
        <v>2036</v>
      </c>
      <c r="S413" s="8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t="s">
        <v>18</v>
      </c>
      <c r="G414">
        <v>134</v>
      </c>
      <c r="H414" t="s">
        <v>19</v>
      </c>
      <c r="I414" t="s">
        <v>20</v>
      </c>
      <c r="J414">
        <v>1388728800</v>
      </c>
      <c r="K414">
        <v>1389592800</v>
      </c>
      <c r="L414" t="b">
        <v>0</v>
      </c>
      <c r="M414" t="b">
        <v>0</v>
      </c>
      <c r="N414" t="s">
        <v>117</v>
      </c>
      <c r="O414">
        <f t="shared" si="25"/>
        <v>668.85714285714289</v>
      </c>
      <c r="P414" s="4">
        <f t="shared" si="28"/>
        <v>7090</v>
      </c>
      <c r="Q414" s="4" t="s">
        <v>2043</v>
      </c>
      <c r="R414" s="4" t="s">
        <v>2049</v>
      </c>
      <c r="S414" s="8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t="s">
        <v>45</v>
      </c>
      <c r="G415">
        <v>1089</v>
      </c>
      <c r="H415" t="s">
        <v>19</v>
      </c>
      <c r="I415" t="s">
        <v>20</v>
      </c>
      <c r="J415">
        <v>1543298400</v>
      </c>
      <c r="K415">
        <v>1545631200</v>
      </c>
      <c r="L415" t="b">
        <v>0</v>
      </c>
      <c r="M415" t="b">
        <v>0</v>
      </c>
      <c r="N415" t="s">
        <v>69</v>
      </c>
      <c r="O415">
        <f t="shared" si="25"/>
        <v>62.072823218997364</v>
      </c>
      <c r="P415" s="4">
        <f t="shared" si="28"/>
        <v>59358.5</v>
      </c>
      <c r="Q415" s="4" t="s">
        <v>2037</v>
      </c>
      <c r="R415" s="4" t="s">
        <v>2045</v>
      </c>
      <c r="S415" s="8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t="s">
        <v>12</v>
      </c>
      <c r="G416">
        <v>5497</v>
      </c>
      <c r="H416" t="s">
        <v>19</v>
      </c>
      <c r="I416" t="s">
        <v>20</v>
      </c>
      <c r="J416">
        <v>1271739600</v>
      </c>
      <c r="K416">
        <v>1272430800</v>
      </c>
      <c r="L416" t="b">
        <v>0</v>
      </c>
      <c r="M416" t="b">
        <v>1</v>
      </c>
      <c r="N416" t="s">
        <v>15</v>
      </c>
      <c r="O416">
        <f t="shared" si="25"/>
        <v>84.699787460148784</v>
      </c>
      <c r="P416" s="4">
        <f t="shared" si="28"/>
        <v>82451</v>
      </c>
      <c r="Q416" s="4" t="s">
        <v>2029</v>
      </c>
      <c r="R416" s="4" t="s">
        <v>2030</v>
      </c>
      <c r="S416" s="8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t="s">
        <v>12</v>
      </c>
      <c r="G417">
        <v>418</v>
      </c>
      <c r="H417" t="s">
        <v>19</v>
      </c>
      <c r="I417" t="s">
        <v>20</v>
      </c>
      <c r="J417">
        <v>1326434400</v>
      </c>
      <c r="K417">
        <v>1327903200</v>
      </c>
      <c r="L417" t="b">
        <v>0</v>
      </c>
      <c r="M417" t="b">
        <v>0</v>
      </c>
      <c r="N417" t="s">
        <v>31</v>
      </c>
      <c r="O417">
        <f t="shared" si="25"/>
        <v>11.059030837004405</v>
      </c>
      <c r="P417" s="4">
        <f t="shared" si="28"/>
        <v>6485</v>
      </c>
      <c r="Q417" s="4" t="s">
        <v>2035</v>
      </c>
      <c r="R417" s="4" t="s">
        <v>2036</v>
      </c>
      <c r="S417" s="8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t="s">
        <v>12</v>
      </c>
      <c r="G418">
        <v>1439</v>
      </c>
      <c r="H418" t="s">
        <v>19</v>
      </c>
      <c r="I418" t="s">
        <v>20</v>
      </c>
      <c r="J418">
        <v>1295244000</v>
      </c>
      <c r="K418">
        <v>1296021600</v>
      </c>
      <c r="L418" t="b">
        <v>0</v>
      </c>
      <c r="M418" t="b">
        <v>1</v>
      </c>
      <c r="N418" t="s">
        <v>40</v>
      </c>
      <c r="O418">
        <f t="shared" si="25"/>
        <v>43.838781575037146</v>
      </c>
      <c r="P418" s="4">
        <f t="shared" si="28"/>
        <v>30223</v>
      </c>
      <c r="Q418" s="4" t="s">
        <v>2037</v>
      </c>
      <c r="R418" s="4" t="s">
        <v>2038</v>
      </c>
      <c r="S418" s="8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t="s">
        <v>12</v>
      </c>
      <c r="G419">
        <v>15</v>
      </c>
      <c r="H419" t="s">
        <v>19</v>
      </c>
      <c r="I419" t="s">
        <v>20</v>
      </c>
      <c r="J419">
        <v>1541221200</v>
      </c>
      <c r="K419">
        <v>1543298400</v>
      </c>
      <c r="L419" t="b">
        <v>0</v>
      </c>
      <c r="M419" t="b">
        <v>0</v>
      </c>
      <c r="N419" t="s">
        <v>31</v>
      </c>
      <c r="O419">
        <f t="shared" si="25"/>
        <v>55.470588235294116</v>
      </c>
      <c r="P419" s="4">
        <f t="shared" si="28"/>
        <v>479</v>
      </c>
      <c r="Q419" s="4" t="s">
        <v>2035</v>
      </c>
      <c r="R419" s="4" t="s">
        <v>2036</v>
      </c>
      <c r="S419" s="8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t="s">
        <v>12</v>
      </c>
      <c r="G420">
        <v>1999</v>
      </c>
      <c r="H420" t="s">
        <v>13</v>
      </c>
      <c r="I420" t="s">
        <v>14</v>
      </c>
      <c r="J420">
        <v>1336280400</v>
      </c>
      <c r="K420">
        <v>1336366800</v>
      </c>
      <c r="L420" t="b">
        <v>0</v>
      </c>
      <c r="M420" t="b">
        <v>0</v>
      </c>
      <c r="N420" t="s">
        <v>40</v>
      </c>
      <c r="O420">
        <f t="shared" si="25"/>
        <v>57.399511301160658</v>
      </c>
      <c r="P420" s="4">
        <f t="shared" si="28"/>
        <v>47981</v>
      </c>
      <c r="Q420" s="4" t="s">
        <v>2037</v>
      </c>
      <c r="R420" s="4" t="s">
        <v>2038</v>
      </c>
      <c r="S420" s="8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t="s">
        <v>18</v>
      </c>
      <c r="G421">
        <v>5203</v>
      </c>
      <c r="H421" t="s">
        <v>19</v>
      </c>
      <c r="I421" t="s">
        <v>20</v>
      </c>
      <c r="J421">
        <v>1324533600</v>
      </c>
      <c r="K421">
        <v>1325052000</v>
      </c>
      <c r="L421" t="b">
        <v>0</v>
      </c>
      <c r="M421" t="b">
        <v>0</v>
      </c>
      <c r="N421" t="s">
        <v>26</v>
      </c>
      <c r="O421">
        <f t="shared" si="25"/>
        <v>123.43497363796135</v>
      </c>
      <c r="P421" s="4">
        <f t="shared" si="28"/>
        <v>72836</v>
      </c>
      <c r="Q421" s="4" t="s">
        <v>2033</v>
      </c>
      <c r="R421" s="4" t="s">
        <v>2034</v>
      </c>
      <c r="S421" s="8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t="s">
        <v>18</v>
      </c>
      <c r="G422">
        <v>94</v>
      </c>
      <c r="H422" t="s">
        <v>19</v>
      </c>
      <c r="I422" t="s">
        <v>20</v>
      </c>
      <c r="J422">
        <v>1498366800</v>
      </c>
      <c r="K422">
        <v>1499576400</v>
      </c>
      <c r="L422" t="b">
        <v>0</v>
      </c>
      <c r="M422" t="b">
        <v>0</v>
      </c>
      <c r="N422" t="s">
        <v>31</v>
      </c>
      <c r="O422">
        <f t="shared" si="25"/>
        <v>128.46</v>
      </c>
      <c r="P422" s="4">
        <f t="shared" si="28"/>
        <v>3258.5</v>
      </c>
      <c r="Q422" s="4" t="s">
        <v>2035</v>
      </c>
      <c r="R422" s="4" t="s">
        <v>2036</v>
      </c>
      <c r="S422" s="8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t="s">
        <v>12</v>
      </c>
      <c r="G423">
        <v>118</v>
      </c>
      <c r="H423" t="s">
        <v>19</v>
      </c>
      <c r="I423" t="s">
        <v>20</v>
      </c>
      <c r="J423">
        <v>1498712400</v>
      </c>
      <c r="K423">
        <v>1501304400</v>
      </c>
      <c r="L423" t="b">
        <v>0</v>
      </c>
      <c r="M423" t="b">
        <v>1</v>
      </c>
      <c r="N423" t="s">
        <v>63</v>
      </c>
      <c r="O423">
        <f t="shared" si="25"/>
        <v>63.989361702127653</v>
      </c>
      <c r="P423" s="4">
        <f t="shared" si="28"/>
        <v>3066.5</v>
      </c>
      <c r="Q423" s="4" t="s">
        <v>2033</v>
      </c>
      <c r="R423" s="4" t="s">
        <v>2042</v>
      </c>
      <c r="S423" s="8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t="s">
        <v>18</v>
      </c>
      <c r="G424">
        <v>205</v>
      </c>
      <c r="H424" t="s">
        <v>19</v>
      </c>
      <c r="I424" t="s">
        <v>20</v>
      </c>
      <c r="J424">
        <v>1271480400</v>
      </c>
      <c r="K424">
        <v>1273208400</v>
      </c>
      <c r="L424" t="b">
        <v>0</v>
      </c>
      <c r="M424" t="b">
        <v>1</v>
      </c>
      <c r="N424" t="s">
        <v>31</v>
      </c>
      <c r="O424">
        <f t="shared" si="25"/>
        <v>127.29885057471265</v>
      </c>
      <c r="P424" s="4">
        <f t="shared" si="28"/>
        <v>5640</v>
      </c>
      <c r="Q424" s="4" t="s">
        <v>2035</v>
      </c>
      <c r="R424" s="4" t="s">
        <v>2036</v>
      </c>
      <c r="S424" s="8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t="s">
        <v>12</v>
      </c>
      <c r="G425">
        <v>162</v>
      </c>
      <c r="H425" t="s">
        <v>19</v>
      </c>
      <c r="I425" t="s">
        <v>20</v>
      </c>
      <c r="J425">
        <v>1316667600</v>
      </c>
      <c r="K425">
        <v>1316840400</v>
      </c>
      <c r="L425" t="b">
        <v>0</v>
      </c>
      <c r="M425" t="b">
        <v>1</v>
      </c>
      <c r="N425" t="s">
        <v>15</v>
      </c>
      <c r="O425">
        <f t="shared" si="25"/>
        <v>10.638024357239512</v>
      </c>
      <c r="P425" s="4">
        <f t="shared" si="28"/>
        <v>7942.5</v>
      </c>
      <c r="Q425" s="4" t="s">
        <v>2029</v>
      </c>
      <c r="R425" s="4" t="s">
        <v>2030</v>
      </c>
      <c r="S425" s="8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t="s">
        <v>12</v>
      </c>
      <c r="G426">
        <v>83</v>
      </c>
      <c r="H426" t="s">
        <v>19</v>
      </c>
      <c r="I426" t="s">
        <v>20</v>
      </c>
      <c r="J426">
        <v>1524027600</v>
      </c>
      <c r="K426">
        <v>1524546000</v>
      </c>
      <c r="L426" t="b">
        <v>0</v>
      </c>
      <c r="M426" t="b">
        <v>0</v>
      </c>
      <c r="N426" t="s">
        <v>58</v>
      </c>
      <c r="O426">
        <f t="shared" si="25"/>
        <v>40.470588235294116</v>
      </c>
      <c r="P426" s="4">
        <f t="shared" si="28"/>
        <v>1073.5</v>
      </c>
      <c r="Q426" s="4" t="s">
        <v>2031</v>
      </c>
      <c r="R426" s="4" t="s">
        <v>2041</v>
      </c>
      <c r="S426" s="8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t="s">
        <v>18</v>
      </c>
      <c r="G427">
        <v>92</v>
      </c>
      <c r="H427" t="s">
        <v>19</v>
      </c>
      <c r="I427" t="s">
        <v>20</v>
      </c>
      <c r="J427">
        <v>1438059600</v>
      </c>
      <c r="K427">
        <v>1438578000</v>
      </c>
      <c r="L427" t="b">
        <v>0</v>
      </c>
      <c r="M427" t="b">
        <v>0</v>
      </c>
      <c r="N427" t="s">
        <v>120</v>
      </c>
      <c r="O427">
        <f t="shared" si="25"/>
        <v>287.66666666666663</v>
      </c>
      <c r="P427" s="4">
        <f t="shared" si="28"/>
        <v>3929.5</v>
      </c>
      <c r="Q427" s="4" t="s">
        <v>2050</v>
      </c>
      <c r="R427" s="4" t="s">
        <v>2051</v>
      </c>
      <c r="S427" s="8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t="s">
        <v>18</v>
      </c>
      <c r="G428">
        <v>219</v>
      </c>
      <c r="H428" t="s">
        <v>19</v>
      </c>
      <c r="I428" t="s">
        <v>20</v>
      </c>
      <c r="J428">
        <v>1361944800</v>
      </c>
      <c r="K428">
        <v>1362549600</v>
      </c>
      <c r="L428" t="b">
        <v>0</v>
      </c>
      <c r="M428" t="b">
        <v>0</v>
      </c>
      <c r="N428" t="s">
        <v>31</v>
      </c>
      <c r="O428">
        <f t="shared" si="25"/>
        <v>572.94444444444446</v>
      </c>
      <c r="P428" s="4">
        <f t="shared" si="28"/>
        <v>5266</v>
      </c>
      <c r="Q428" s="4" t="s">
        <v>2035</v>
      </c>
      <c r="R428" s="4" t="s">
        <v>2036</v>
      </c>
      <c r="S428" s="8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t="s">
        <v>18</v>
      </c>
      <c r="G429">
        <v>2526</v>
      </c>
      <c r="H429" t="s">
        <v>19</v>
      </c>
      <c r="I429" t="s">
        <v>20</v>
      </c>
      <c r="J429">
        <v>1410584400</v>
      </c>
      <c r="K429">
        <v>1413349200</v>
      </c>
      <c r="L429" t="b">
        <v>0</v>
      </c>
      <c r="M429" t="b">
        <v>1</v>
      </c>
      <c r="N429" t="s">
        <v>31</v>
      </c>
      <c r="O429">
        <f t="shared" si="25"/>
        <v>112.90429799426933</v>
      </c>
      <c r="P429" s="4">
        <f t="shared" si="28"/>
        <v>99772</v>
      </c>
      <c r="Q429" s="4" t="s">
        <v>2035</v>
      </c>
      <c r="R429" s="4" t="s">
        <v>2036</v>
      </c>
      <c r="S429" s="8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t="s">
        <v>12</v>
      </c>
      <c r="G430">
        <v>747</v>
      </c>
      <c r="H430" t="s">
        <v>19</v>
      </c>
      <c r="I430" t="s">
        <v>20</v>
      </c>
      <c r="J430">
        <v>1297404000</v>
      </c>
      <c r="K430">
        <v>1298008800</v>
      </c>
      <c r="L430" t="b">
        <v>0</v>
      </c>
      <c r="M430" t="b">
        <v>0</v>
      </c>
      <c r="N430" t="s">
        <v>69</v>
      </c>
      <c r="O430">
        <f t="shared" si="25"/>
        <v>46.387573964497044</v>
      </c>
      <c r="P430" s="4">
        <f t="shared" si="28"/>
        <v>23892</v>
      </c>
      <c r="Q430" s="4" t="s">
        <v>2037</v>
      </c>
      <c r="R430" s="4" t="s">
        <v>2045</v>
      </c>
      <c r="S430" s="8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t="s">
        <v>72</v>
      </c>
      <c r="G431">
        <v>2138</v>
      </c>
      <c r="H431" t="s">
        <v>19</v>
      </c>
      <c r="I431" t="s">
        <v>20</v>
      </c>
      <c r="J431">
        <v>1392012000</v>
      </c>
      <c r="K431">
        <v>1394427600</v>
      </c>
      <c r="L431" t="b">
        <v>0</v>
      </c>
      <c r="M431" t="b">
        <v>1</v>
      </c>
      <c r="N431" t="s">
        <v>120</v>
      </c>
      <c r="O431">
        <f t="shared" si="25"/>
        <v>90.675916230366497</v>
      </c>
      <c r="P431" s="4">
        <f t="shared" si="28"/>
        <v>87664.5</v>
      </c>
      <c r="Q431" s="4" t="s">
        <v>2050</v>
      </c>
      <c r="R431" s="4" t="s">
        <v>2051</v>
      </c>
      <c r="S431" s="8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t="s">
        <v>12</v>
      </c>
      <c r="G432">
        <v>84</v>
      </c>
      <c r="H432" t="s">
        <v>19</v>
      </c>
      <c r="I432" t="s">
        <v>20</v>
      </c>
      <c r="J432">
        <v>1569733200</v>
      </c>
      <c r="K432">
        <v>1572670800</v>
      </c>
      <c r="L432" t="b">
        <v>0</v>
      </c>
      <c r="M432" t="b">
        <v>0</v>
      </c>
      <c r="N432" t="s">
        <v>31</v>
      </c>
      <c r="O432">
        <f t="shared" si="25"/>
        <v>67.740740740740748</v>
      </c>
      <c r="P432" s="4">
        <f t="shared" si="28"/>
        <v>2785.5</v>
      </c>
      <c r="Q432" s="4" t="s">
        <v>2035</v>
      </c>
      <c r="R432" s="4" t="s">
        <v>2036</v>
      </c>
      <c r="S432" s="8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t="s">
        <v>18</v>
      </c>
      <c r="G433">
        <v>94</v>
      </c>
      <c r="H433" t="s">
        <v>19</v>
      </c>
      <c r="I433" t="s">
        <v>20</v>
      </c>
      <c r="J433">
        <v>1529643600</v>
      </c>
      <c r="K433">
        <v>1531112400</v>
      </c>
      <c r="L433" t="b">
        <v>1</v>
      </c>
      <c r="M433" t="b">
        <v>0</v>
      </c>
      <c r="N433" t="s">
        <v>31</v>
      </c>
      <c r="O433">
        <f t="shared" si="25"/>
        <v>192.49019607843135</v>
      </c>
      <c r="P433" s="4">
        <f t="shared" si="28"/>
        <v>4955.5</v>
      </c>
      <c r="Q433" s="4" t="s">
        <v>2035</v>
      </c>
      <c r="R433" s="4" t="s">
        <v>2036</v>
      </c>
      <c r="S433" s="8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t="s">
        <v>12</v>
      </c>
      <c r="G434">
        <v>91</v>
      </c>
      <c r="H434" t="s">
        <v>19</v>
      </c>
      <c r="I434" t="s">
        <v>20</v>
      </c>
      <c r="J434">
        <v>1399006800</v>
      </c>
      <c r="K434">
        <v>1400734800</v>
      </c>
      <c r="L434" t="b">
        <v>0</v>
      </c>
      <c r="M434" t="b">
        <v>0</v>
      </c>
      <c r="N434" t="s">
        <v>31</v>
      </c>
      <c r="O434">
        <f t="shared" si="25"/>
        <v>82.714285714285722</v>
      </c>
      <c r="P434" s="4">
        <f t="shared" si="28"/>
        <v>3230</v>
      </c>
      <c r="Q434" s="4" t="s">
        <v>2035</v>
      </c>
      <c r="R434" s="4" t="s">
        <v>2036</v>
      </c>
      <c r="S434" s="8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t="s">
        <v>12</v>
      </c>
      <c r="G435">
        <v>792</v>
      </c>
      <c r="H435" t="s">
        <v>19</v>
      </c>
      <c r="I435" t="s">
        <v>20</v>
      </c>
      <c r="J435">
        <v>1385359200</v>
      </c>
      <c r="K435">
        <v>1386741600</v>
      </c>
      <c r="L435" t="b">
        <v>0</v>
      </c>
      <c r="M435" t="b">
        <v>1</v>
      </c>
      <c r="N435" t="s">
        <v>40</v>
      </c>
      <c r="O435">
        <f t="shared" si="25"/>
        <v>54.163920922570021</v>
      </c>
      <c r="P435" s="4">
        <f t="shared" si="28"/>
        <v>33273.5</v>
      </c>
      <c r="Q435" s="4" t="s">
        <v>2037</v>
      </c>
      <c r="R435" s="4" t="s">
        <v>2038</v>
      </c>
      <c r="S435" s="8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t="s">
        <v>72</v>
      </c>
      <c r="G436">
        <v>10</v>
      </c>
      <c r="H436" t="s">
        <v>13</v>
      </c>
      <c r="I436" t="s">
        <v>14</v>
      </c>
      <c r="J436">
        <v>1480572000</v>
      </c>
      <c r="K436">
        <v>1481781600</v>
      </c>
      <c r="L436" t="b">
        <v>1</v>
      </c>
      <c r="M436" t="b">
        <v>0</v>
      </c>
      <c r="N436" t="s">
        <v>31</v>
      </c>
      <c r="O436">
        <f t="shared" si="25"/>
        <v>16.722222222222221</v>
      </c>
      <c r="P436" s="4">
        <f t="shared" si="28"/>
        <v>456.5</v>
      </c>
      <c r="Q436" s="4" t="s">
        <v>2035</v>
      </c>
      <c r="R436" s="4" t="s">
        <v>2036</v>
      </c>
      <c r="S436" s="8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t="s">
        <v>18</v>
      </c>
      <c r="G437">
        <v>1713</v>
      </c>
      <c r="H437" t="s">
        <v>105</v>
      </c>
      <c r="I437" t="s">
        <v>106</v>
      </c>
      <c r="J437">
        <v>1418623200</v>
      </c>
      <c r="K437">
        <v>1419660000</v>
      </c>
      <c r="L437" t="b">
        <v>0</v>
      </c>
      <c r="M437" t="b">
        <v>1</v>
      </c>
      <c r="N437" t="s">
        <v>31</v>
      </c>
      <c r="O437">
        <f t="shared" si="25"/>
        <v>116.87664041994749</v>
      </c>
      <c r="P437" s="4">
        <f t="shared" si="28"/>
        <v>89916.5</v>
      </c>
      <c r="Q437" s="4" t="s">
        <v>2035</v>
      </c>
      <c r="R437" s="4" t="s">
        <v>2036</v>
      </c>
      <c r="S437" s="8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t="s">
        <v>18</v>
      </c>
      <c r="G438">
        <v>249</v>
      </c>
      <c r="H438" t="s">
        <v>19</v>
      </c>
      <c r="I438" t="s">
        <v>20</v>
      </c>
      <c r="J438">
        <v>1555736400</v>
      </c>
      <c r="K438">
        <v>1555822800</v>
      </c>
      <c r="L438" t="b">
        <v>0</v>
      </c>
      <c r="M438" t="b">
        <v>0</v>
      </c>
      <c r="N438" t="s">
        <v>157</v>
      </c>
      <c r="O438">
        <f t="shared" si="25"/>
        <v>1052.1538461538462</v>
      </c>
      <c r="P438" s="4">
        <f t="shared" si="28"/>
        <v>6963.5</v>
      </c>
      <c r="Q438" s="4" t="s">
        <v>2031</v>
      </c>
      <c r="R438" s="4" t="s">
        <v>2054</v>
      </c>
      <c r="S438" s="8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t="s">
        <v>18</v>
      </c>
      <c r="G439">
        <v>192</v>
      </c>
      <c r="H439" t="s">
        <v>19</v>
      </c>
      <c r="I439" t="s">
        <v>20</v>
      </c>
      <c r="J439">
        <v>1442120400</v>
      </c>
      <c r="K439">
        <v>1442379600</v>
      </c>
      <c r="L439" t="b">
        <v>0</v>
      </c>
      <c r="M439" t="b">
        <v>1</v>
      </c>
      <c r="N439" t="s">
        <v>69</v>
      </c>
      <c r="O439">
        <f t="shared" si="25"/>
        <v>123.07407407407408</v>
      </c>
      <c r="P439" s="4">
        <f t="shared" si="28"/>
        <v>5080.5</v>
      </c>
      <c r="Q439" s="4" t="s">
        <v>2037</v>
      </c>
      <c r="R439" s="4" t="s">
        <v>2045</v>
      </c>
      <c r="S439" s="8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t="s">
        <v>18</v>
      </c>
      <c r="G440">
        <v>247</v>
      </c>
      <c r="H440" t="s">
        <v>19</v>
      </c>
      <c r="I440" t="s">
        <v>20</v>
      </c>
      <c r="J440">
        <v>1362376800</v>
      </c>
      <c r="K440">
        <v>1364965200</v>
      </c>
      <c r="L440" t="b">
        <v>0</v>
      </c>
      <c r="M440" t="b">
        <v>0</v>
      </c>
      <c r="N440" t="s">
        <v>31</v>
      </c>
      <c r="O440">
        <f t="shared" si="25"/>
        <v>178.63855421686748</v>
      </c>
      <c r="P440" s="4">
        <f t="shared" si="28"/>
        <v>7537</v>
      </c>
      <c r="Q440" s="4" t="s">
        <v>2035</v>
      </c>
      <c r="R440" s="4" t="s">
        <v>2036</v>
      </c>
      <c r="S440" s="8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t="s">
        <v>18</v>
      </c>
      <c r="G441">
        <v>2293</v>
      </c>
      <c r="H441" t="s">
        <v>19</v>
      </c>
      <c r="I441" t="s">
        <v>20</v>
      </c>
      <c r="J441">
        <v>1478408400</v>
      </c>
      <c r="K441">
        <v>1479016800</v>
      </c>
      <c r="L441" t="b">
        <v>0</v>
      </c>
      <c r="M441" t="b">
        <v>0</v>
      </c>
      <c r="N441" t="s">
        <v>472</v>
      </c>
      <c r="O441">
        <f t="shared" si="25"/>
        <v>355.28169014084506</v>
      </c>
      <c r="P441" s="4">
        <f t="shared" si="28"/>
        <v>51596.5</v>
      </c>
      <c r="Q441" s="4" t="s">
        <v>2037</v>
      </c>
      <c r="R441" s="4" t="s">
        <v>2059</v>
      </c>
      <c r="S441" s="8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t="s">
        <v>18</v>
      </c>
      <c r="G442">
        <v>3131</v>
      </c>
      <c r="H442" t="s">
        <v>19</v>
      </c>
      <c r="I442" t="s">
        <v>20</v>
      </c>
      <c r="J442">
        <v>1498798800</v>
      </c>
      <c r="K442">
        <v>1499662800</v>
      </c>
      <c r="L442" t="b">
        <v>0</v>
      </c>
      <c r="M442" t="b">
        <v>0</v>
      </c>
      <c r="N442" t="s">
        <v>267</v>
      </c>
      <c r="O442">
        <f t="shared" si="25"/>
        <v>161.90634146341463</v>
      </c>
      <c r="P442" s="4">
        <f t="shared" si="28"/>
        <v>84542.5</v>
      </c>
      <c r="Q442" s="4" t="s">
        <v>2037</v>
      </c>
      <c r="R442" s="4" t="s">
        <v>2056</v>
      </c>
      <c r="S442" s="8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t="s">
        <v>12</v>
      </c>
      <c r="G443">
        <v>32</v>
      </c>
      <c r="H443" t="s">
        <v>19</v>
      </c>
      <c r="I443" t="s">
        <v>20</v>
      </c>
      <c r="J443">
        <v>1335416400</v>
      </c>
      <c r="K443">
        <v>1337835600</v>
      </c>
      <c r="L443" t="b">
        <v>0</v>
      </c>
      <c r="M443" t="b">
        <v>0</v>
      </c>
      <c r="N443" t="s">
        <v>63</v>
      </c>
      <c r="O443">
        <f t="shared" si="25"/>
        <v>24.914285714285715</v>
      </c>
      <c r="P443" s="4">
        <f t="shared" si="28"/>
        <v>888</v>
      </c>
      <c r="Q443" s="4" t="s">
        <v>2033</v>
      </c>
      <c r="R443" s="4" t="s">
        <v>2042</v>
      </c>
      <c r="S443" s="8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t="s">
        <v>18</v>
      </c>
      <c r="G444">
        <v>143</v>
      </c>
      <c r="H444" t="s">
        <v>105</v>
      </c>
      <c r="I444" t="s">
        <v>106</v>
      </c>
      <c r="J444">
        <v>1504328400</v>
      </c>
      <c r="K444">
        <v>1505710800</v>
      </c>
      <c r="L444" t="b">
        <v>0</v>
      </c>
      <c r="M444" t="b">
        <v>0</v>
      </c>
      <c r="N444" t="s">
        <v>31</v>
      </c>
      <c r="O444">
        <f t="shared" si="25"/>
        <v>198.72222222222223</v>
      </c>
      <c r="P444" s="4">
        <f t="shared" si="28"/>
        <v>5437</v>
      </c>
      <c r="Q444" s="4" t="s">
        <v>2035</v>
      </c>
      <c r="R444" s="4" t="s">
        <v>2036</v>
      </c>
      <c r="S444" s="8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t="s">
        <v>72</v>
      </c>
      <c r="G445">
        <v>90</v>
      </c>
      <c r="H445" t="s">
        <v>19</v>
      </c>
      <c r="I445" t="s">
        <v>20</v>
      </c>
      <c r="J445">
        <v>1285822800</v>
      </c>
      <c r="K445">
        <v>1287464400</v>
      </c>
      <c r="L445" t="b">
        <v>0</v>
      </c>
      <c r="M445" t="b">
        <v>0</v>
      </c>
      <c r="N445" t="s">
        <v>31</v>
      </c>
      <c r="O445">
        <f t="shared" si="25"/>
        <v>34.752688172043008</v>
      </c>
      <c r="P445" s="4">
        <f t="shared" si="28"/>
        <v>1661</v>
      </c>
      <c r="Q445" s="4" t="s">
        <v>2035</v>
      </c>
      <c r="R445" s="4" t="s">
        <v>2036</v>
      </c>
      <c r="S445" s="8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t="s">
        <v>18</v>
      </c>
      <c r="G446">
        <v>296</v>
      </c>
      <c r="H446" t="s">
        <v>19</v>
      </c>
      <c r="I446" t="s">
        <v>20</v>
      </c>
      <c r="J446">
        <v>1311483600</v>
      </c>
      <c r="K446">
        <v>1311656400</v>
      </c>
      <c r="L446" t="b">
        <v>0</v>
      </c>
      <c r="M446" t="b">
        <v>1</v>
      </c>
      <c r="N446" t="s">
        <v>58</v>
      </c>
      <c r="O446">
        <f t="shared" si="25"/>
        <v>176.41935483870967</v>
      </c>
      <c r="P446" s="4">
        <f t="shared" si="28"/>
        <v>5617</v>
      </c>
      <c r="Q446" s="4" t="s">
        <v>2031</v>
      </c>
      <c r="R446" s="4" t="s">
        <v>2041</v>
      </c>
      <c r="S446" s="8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t="s">
        <v>18</v>
      </c>
      <c r="G447">
        <v>170</v>
      </c>
      <c r="H447" t="s">
        <v>19</v>
      </c>
      <c r="I447" t="s">
        <v>20</v>
      </c>
      <c r="J447">
        <v>1291356000</v>
      </c>
      <c r="K447">
        <v>1293170400</v>
      </c>
      <c r="L447" t="b">
        <v>0</v>
      </c>
      <c r="M447" t="b">
        <v>1</v>
      </c>
      <c r="N447" t="s">
        <v>31</v>
      </c>
      <c r="O447">
        <f t="shared" si="25"/>
        <v>511.38095238095235</v>
      </c>
      <c r="P447" s="4">
        <f t="shared" si="28"/>
        <v>5454.5</v>
      </c>
      <c r="Q447" s="4" t="s">
        <v>2035</v>
      </c>
      <c r="R447" s="4" t="s">
        <v>2036</v>
      </c>
      <c r="S447" s="8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t="s">
        <v>12</v>
      </c>
      <c r="G448">
        <v>186</v>
      </c>
      <c r="H448" t="s">
        <v>19</v>
      </c>
      <c r="I448" t="s">
        <v>20</v>
      </c>
      <c r="J448">
        <v>1355810400</v>
      </c>
      <c r="K448">
        <v>1355983200</v>
      </c>
      <c r="L448" t="b">
        <v>0</v>
      </c>
      <c r="M448" t="b">
        <v>0</v>
      </c>
      <c r="N448" t="s">
        <v>63</v>
      </c>
      <c r="O448">
        <f t="shared" si="25"/>
        <v>82.044117647058826</v>
      </c>
      <c r="P448" s="4">
        <f t="shared" si="28"/>
        <v>2882.5</v>
      </c>
      <c r="Q448" s="4" t="s">
        <v>2033</v>
      </c>
      <c r="R448" s="4" t="s">
        <v>2042</v>
      </c>
      <c r="S448" s="8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t="s">
        <v>72</v>
      </c>
      <c r="G449">
        <v>439</v>
      </c>
      <c r="H449" t="s">
        <v>38</v>
      </c>
      <c r="I449" t="s">
        <v>39</v>
      </c>
      <c r="J449">
        <v>1513663200</v>
      </c>
      <c r="K449">
        <v>1515045600</v>
      </c>
      <c r="L449" t="b">
        <v>0</v>
      </c>
      <c r="M449" t="b">
        <v>0</v>
      </c>
      <c r="N449" t="s">
        <v>267</v>
      </c>
      <c r="O449">
        <f t="shared" si="25"/>
        <v>24.326030927835053</v>
      </c>
      <c r="P449" s="4">
        <f t="shared" si="28"/>
        <v>19096.5</v>
      </c>
      <c r="Q449" s="4" t="s">
        <v>2037</v>
      </c>
      <c r="R449" s="4" t="s">
        <v>2056</v>
      </c>
      <c r="S449" s="8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t="s">
        <v>12</v>
      </c>
      <c r="G450">
        <v>605</v>
      </c>
      <c r="H450" t="s">
        <v>19</v>
      </c>
      <c r="I450" t="s">
        <v>20</v>
      </c>
      <c r="J450">
        <v>1365915600</v>
      </c>
      <c r="K450">
        <v>1366088400</v>
      </c>
      <c r="L450" t="b">
        <v>0</v>
      </c>
      <c r="M450" t="b">
        <v>1</v>
      </c>
      <c r="N450" t="s">
        <v>87</v>
      </c>
      <c r="O450">
        <f t="shared" si="25"/>
        <v>50.482758620689658</v>
      </c>
      <c r="P450" s="4">
        <f t="shared" si="28"/>
        <v>22994.5</v>
      </c>
      <c r="Q450" s="4" t="s">
        <v>2046</v>
      </c>
      <c r="R450" s="4" t="s">
        <v>2047</v>
      </c>
      <c r="S450" s="8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t="s">
        <v>18</v>
      </c>
      <c r="G451">
        <v>86</v>
      </c>
      <c r="H451" t="s">
        <v>34</v>
      </c>
      <c r="I451" t="s">
        <v>35</v>
      </c>
      <c r="J451">
        <v>1551852000</v>
      </c>
      <c r="K451">
        <v>1553317200</v>
      </c>
      <c r="L451" t="b">
        <v>0</v>
      </c>
      <c r="M451" t="b">
        <v>0</v>
      </c>
      <c r="N451" t="s">
        <v>87</v>
      </c>
      <c r="O451">
        <f t="shared" ref="O451:O514" si="29">E451/D451*100</f>
        <v>967</v>
      </c>
      <c r="P451" s="4">
        <f t="shared" si="28"/>
        <v>4394.5</v>
      </c>
      <c r="Q451" s="4" t="s">
        <v>2046</v>
      </c>
      <c r="R451" s="4" t="s">
        <v>2047</v>
      </c>
      <c r="S451" s="8">
        <f t="shared" ref="S451:S514" si="30">DATE(1970,1,1)+(J451/86400)</f>
        <v>43530.25</v>
      </c>
      <c r="T451" s="10">
        <f t="shared" ref="T451:T514" si="31">(K451/86400) +DATE(1970,1,1)</f>
        <v>43547.208333333328</v>
      </c>
    </row>
    <row r="452" spans="1:20" ht="17" x14ac:dyDescent="0.2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t="s">
        <v>12</v>
      </c>
      <c r="G452">
        <v>1</v>
      </c>
      <c r="H452" t="s">
        <v>13</v>
      </c>
      <c r="I452" t="s">
        <v>14</v>
      </c>
      <c r="J452">
        <v>1540098000</v>
      </c>
      <c r="K452">
        <v>1542088800</v>
      </c>
      <c r="L452" t="b">
        <v>0</v>
      </c>
      <c r="M452" t="b">
        <v>0</v>
      </c>
      <c r="N452" t="s">
        <v>69</v>
      </c>
      <c r="O452">
        <f t="shared" si="29"/>
        <v>4</v>
      </c>
      <c r="P452" s="4">
        <f t="shared" si="28"/>
        <v>2.5</v>
      </c>
      <c r="Q452" s="4" t="s">
        <v>2037</v>
      </c>
      <c r="R452" s="4" t="s">
        <v>2045</v>
      </c>
      <c r="S452" s="8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t="s">
        <v>18</v>
      </c>
      <c r="G453">
        <v>6286</v>
      </c>
      <c r="H453" t="s">
        <v>19</v>
      </c>
      <c r="I453" t="s">
        <v>20</v>
      </c>
      <c r="J453">
        <v>1500440400</v>
      </c>
      <c r="K453">
        <v>1503118800</v>
      </c>
      <c r="L453" t="b">
        <v>0</v>
      </c>
      <c r="M453" t="b">
        <v>0</v>
      </c>
      <c r="N453" t="s">
        <v>21</v>
      </c>
      <c r="O453">
        <f t="shared" si="29"/>
        <v>122.84501347708894</v>
      </c>
      <c r="P453" s="4">
        <f t="shared" si="28"/>
        <v>94294</v>
      </c>
      <c r="Q453" s="4" t="s">
        <v>2031</v>
      </c>
      <c r="R453" s="4" t="s">
        <v>2032</v>
      </c>
      <c r="S453" s="8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t="s">
        <v>12</v>
      </c>
      <c r="G454">
        <v>31</v>
      </c>
      <c r="H454" t="s">
        <v>19</v>
      </c>
      <c r="I454" t="s">
        <v>20</v>
      </c>
      <c r="J454">
        <v>1278392400</v>
      </c>
      <c r="K454">
        <v>1278478800</v>
      </c>
      <c r="L454" t="b">
        <v>0</v>
      </c>
      <c r="M454" t="b">
        <v>0</v>
      </c>
      <c r="N454" t="s">
        <v>51</v>
      </c>
      <c r="O454">
        <f t="shared" si="29"/>
        <v>63.4375</v>
      </c>
      <c r="P454" s="4">
        <f t="shared" si="28"/>
        <v>1538</v>
      </c>
      <c r="Q454" s="4" t="s">
        <v>2037</v>
      </c>
      <c r="R454" s="4" t="s">
        <v>2040</v>
      </c>
      <c r="S454" s="8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t="s">
        <v>12</v>
      </c>
      <c r="G455">
        <v>1181</v>
      </c>
      <c r="H455" t="s">
        <v>19</v>
      </c>
      <c r="I455" t="s">
        <v>20</v>
      </c>
      <c r="J455">
        <v>1480572000</v>
      </c>
      <c r="K455">
        <v>1484114400</v>
      </c>
      <c r="L455" t="b">
        <v>0</v>
      </c>
      <c r="M455" t="b">
        <v>0</v>
      </c>
      <c r="N455" t="s">
        <v>472</v>
      </c>
      <c r="O455">
        <f t="shared" si="29"/>
        <v>56.331688596491226</v>
      </c>
      <c r="P455" s="4">
        <f t="shared" ref="P455:P518" si="32">AVERAGE(E455,G455)</f>
        <v>51965</v>
      </c>
      <c r="Q455" s="4" t="s">
        <v>2037</v>
      </c>
      <c r="R455" s="4" t="s">
        <v>2059</v>
      </c>
      <c r="S455" s="8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t="s">
        <v>12</v>
      </c>
      <c r="G456">
        <v>39</v>
      </c>
      <c r="H456" t="s">
        <v>19</v>
      </c>
      <c r="I456" t="s">
        <v>20</v>
      </c>
      <c r="J456">
        <v>1382331600</v>
      </c>
      <c r="K456">
        <v>1385445600</v>
      </c>
      <c r="L456" t="b">
        <v>0</v>
      </c>
      <c r="M456" t="b">
        <v>1</v>
      </c>
      <c r="N456" t="s">
        <v>51</v>
      </c>
      <c r="O456">
        <f t="shared" si="29"/>
        <v>44.074999999999996</v>
      </c>
      <c r="P456" s="4">
        <f t="shared" si="32"/>
        <v>901</v>
      </c>
      <c r="Q456" s="4" t="s">
        <v>2037</v>
      </c>
      <c r="R456" s="4" t="s">
        <v>2040</v>
      </c>
      <c r="S456" s="8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t="s">
        <v>18</v>
      </c>
      <c r="G457">
        <v>3727</v>
      </c>
      <c r="H457" t="s">
        <v>19</v>
      </c>
      <c r="I457" t="s">
        <v>20</v>
      </c>
      <c r="J457">
        <v>1316754000</v>
      </c>
      <c r="K457">
        <v>1318741200</v>
      </c>
      <c r="L457" t="b">
        <v>0</v>
      </c>
      <c r="M457" t="b">
        <v>0</v>
      </c>
      <c r="N457" t="s">
        <v>31</v>
      </c>
      <c r="O457">
        <f t="shared" si="29"/>
        <v>118.37253218884121</v>
      </c>
      <c r="P457" s="4">
        <f t="shared" si="32"/>
        <v>70815.5</v>
      </c>
      <c r="Q457" s="4" t="s">
        <v>2035</v>
      </c>
      <c r="R457" s="4" t="s">
        <v>2036</v>
      </c>
      <c r="S457" s="8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t="s">
        <v>18</v>
      </c>
      <c r="G458">
        <v>1605</v>
      </c>
      <c r="H458" t="s">
        <v>19</v>
      </c>
      <c r="I458" t="s">
        <v>20</v>
      </c>
      <c r="J458">
        <v>1518242400</v>
      </c>
      <c r="K458">
        <v>1518242400</v>
      </c>
      <c r="L458" t="b">
        <v>0</v>
      </c>
      <c r="M458" t="b">
        <v>1</v>
      </c>
      <c r="N458" t="s">
        <v>58</v>
      </c>
      <c r="O458">
        <f t="shared" si="29"/>
        <v>104.1243169398907</v>
      </c>
      <c r="P458" s="4">
        <f t="shared" si="32"/>
        <v>77021.5</v>
      </c>
      <c r="Q458" s="4" t="s">
        <v>2031</v>
      </c>
      <c r="R458" s="4" t="s">
        <v>2041</v>
      </c>
      <c r="S458" s="8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t="s">
        <v>12</v>
      </c>
      <c r="G459">
        <v>46</v>
      </c>
      <c r="H459" t="s">
        <v>19</v>
      </c>
      <c r="I459" t="s">
        <v>20</v>
      </c>
      <c r="J459">
        <v>1476421200</v>
      </c>
      <c r="K459">
        <v>1476594000</v>
      </c>
      <c r="L459" t="b">
        <v>0</v>
      </c>
      <c r="M459" t="b">
        <v>0</v>
      </c>
      <c r="N459" t="s">
        <v>31</v>
      </c>
      <c r="O459">
        <f t="shared" si="29"/>
        <v>26.640000000000004</v>
      </c>
      <c r="P459" s="4">
        <f t="shared" si="32"/>
        <v>689</v>
      </c>
      <c r="Q459" s="4" t="s">
        <v>2035</v>
      </c>
      <c r="R459" s="4" t="s">
        <v>2036</v>
      </c>
      <c r="S459" s="8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t="s">
        <v>18</v>
      </c>
      <c r="G460">
        <v>2120</v>
      </c>
      <c r="H460" t="s">
        <v>19</v>
      </c>
      <c r="I460" t="s">
        <v>20</v>
      </c>
      <c r="J460">
        <v>1269752400</v>
      </c>
      <c r="K460">
        <v>1273554000</v>
      </c>
      <c r="L460" t="b">
        <v>0</v>
      </c>
      <c r="M460" t="b">
        <v>0</v>
      </c>
      <c r="N460" t="s">
        <v>31</v>
      </c>
      <c r="O460">
        <f t="shared" si="29"/>
        <v>351.20118343195264</v>
      </c>
      <c r="P460" s="4">
        <f t="shared" si="32"/>
        <v>60413</v>
      </c>
      <c r="Q460" s="4" t="s">
        <v>2035</v>
      </c>
      <c r="R460" s="4" t="s">
        <v>2036</v>
      </c>
      <c r="S460" s="8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t="s">
        <v>12</v>
      </c>
      <c r="G461">
        <v>105</v>
      </c>
      <c r="H461" t="s">
        <v>19</v>
      </c>
      <c r="I461" t="s">
        <v>20</v>
      </c>
      <c r="J461">
        <v>1419746400</v>
      </c>
      <c r="K461">
        <v>1421906400</v>
      </c>
      <c r="L461" t="b">
        <v>0</v>
      </c>
      <c r="M461" t="b">
        <v>0</v>
      </c>
      <c r="N461" t="s">
        <v>40</v>
      </c>
      <c r="O461">
        <f t="shared" si="29"/>
        <v>90.063492063492063</v>
      </c>
      <c r="P461" s="4">
        <f t="shared" si="32"/>
        <v>2889.5</v>
      </c>
      <c r="Q461" s="4" t="s">
        <v>2037</v>
      </c>
      <c r="R461" s="4" t="s">
        <v>2038</v>
      </c>
      <c r="S461" s="8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t="s">
        <v>18</v>
      </c>
      <c r="G462">
        <v>50</v>
      </c>
      <c r="H462" t="s">
        <v>19</v>
      </c>
      <c r="I462" t="s">
        <v>20</v>
      </c>
      <c r="J462">
        <v>1281330000</v>
      </c>
      <c r="K462">
        <v>1281589200</v>
      </c>
      <c r="L462" t="b">
        <v>0</v>
      </c>
      <c r="M462" t="b">
        <v>0</v>
      </c>
      <c r="N462" t="s">
        <v>31</v>
      </c>
      <c r="O462">
        <f t="shared" si="29"/>
        <v>171.625</v>
      </c>
      <c r="P462" s="4">
        <f t="shared" si="32"/>
        <v>2084.5</v>
      </c>
      <c r="Q462" s="4" t="s">
        <v>2035</v>
      </c>
      <c r="R462" s="4" t="s">
        <v>2036</v>
      </c>
      <c r="S462" s="8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t="s">
        <v>18</v>
      </c>
      <c r="G463">
        <v>2080</v>
      </c>
      <c r="H463" t="s">
        <v>19</v>
      </c>
      <c r="I463" t="s">
        <v>20</v>
      </c>
      <c r="J463">
        <v>1398661200</v>
      </c>
      <c r="K463">
        <v>1400389200</v>
      </c>
      <c r="L463" t="b">
        <v>0</v>
      </c>
      <c r="M463" t="b">
        <v>0</v>
      </c>
      <c r="N463" t="s">
        <v>51</v>
      </c>
      <c r="O463">
        <f t="shared" si="29"/>
        <v>141.04655870445345</v>
      </c>
      <c r="P463" s="4">
        <f t="shared" si="32"/>
        <v>70717</v>
      </c>
      <c r="Q463" s="4" t="s">
        <v>2037</v>
      </c>
      <c r="R463" s="4" t="s">
        <v>2040</v>
      </c>
      <c r="S463" s="8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t="s">
        <v>12</v>
      </c>
      <c r="G464">
        <v>535</v>
      </c>
      <c r="H464" t="s">
        <v>19</v>
      </c>
      <c r="I464" t="s">
        <v>20</v>
      </c>
      <c r="J464">
        <v>1359525600</v>
      </c>
      <c r="K464">
        <v>1362808800</v>
      </c>
      <c r="L464" t="b">
        <v>0</v>
      </c>
      <c r="M464" t="b">
        <v>0</v>
      </c>
      <c r="N464" t="s">
        <v>290</v>
      </c>
      <c r="O464">
        <f t="shared" si="29"/>
        <v>30.57944915254237</v>
      </c>
      <c r="P464" s="4">
        <f t="shared" si="32"/>
        <v>29134.5</v>
      </c>
      <c r="Q464" s="4" t="s">
        <v>2046</v>
      </c>
      <c r="R464" s="4" t="s">
        <v>2057</v>
      </c>
      <c r="S464" s="8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t="s">
        <v>18</v>
      </c>
      <c r="G465">
        <v>2105</v>
      </c>
      <c r="H465" t="s">
        <v>19</v>
      </c>
      <c r="I465" t="s">
        <v>20</v>
      </c>
      <c r="J465">
        <v>1388469600</v>
      </c>
      <c r="K465">
        <v>1388815200</v>
      </c>
      <c r="L465" t="b">
        <v>0</v>
      </c>
      <c r="M465" t="b">
        <v>0</v>
      </c>
      <c r="N465" t="s">
        <v>69</v>
      </c>
      <c r="O465">
        <f t="shared" si="29"/>
        <v>108.16455696202532</v>
      </c>
      <c r="P465" s="4">
        <f t="shared" si="32"/>
        <v>73685</v>
      </c>
      <c r="Q465" s="4" t="s">
        <v>2037</v>
      </c>
      <c r="R465" s="4" t="s">
        <v>2045</v>
      </c>
      <c r="S465" s="8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t="s">
        <v>18</v>
      </c>
      <c r="G466">
        <v>2436</v>
      </c>
      <c r="H466" t="s">
        <v>19</v>
      </c>
      <c r="I466" t="s">
        <v>20</v>
      </c>
      <c r="J466">
        <v>1518328800</v>
      </c>
      <c r="K466">
        <v>1519538400</v>
      </c>
      <c r="L466" t="b">
        <v>0</v>
      </c>
      <c r="M466" t="b">
        <v>0</v>
      </c>
      <c r="N466" t="s">
        <v>31</v>
      </c>
      <c r="O466">
        <f t="shared" si="29"/>
        <v>133.45505617977528</v>
      </c>
      <c r="P466" s="4">
        <f t="shared" si="32"/>
        <v>48728</v>
      </c>
      <c r="Q466" s="4" t="s">
        <v>2035</v>
      </c>
      <c r="R466" s="4" t="s">
        <v>2036</v>
      </c>
      <c r="S466" s="8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t="s">
        <v>18</v>
      </c>
      <c r="G467">
        <v>80</v>
      </c>
      <c r="H467" t="s">
        <v>19</v>
      </c>
      <c r="I467" t="s">
        <v>20</v>
      </c>
      <c r="J467">
        <v>1517032800</v>
      </c>
      <c r="K467">
        <v>1517810400</v>
      </c>
      <c r="L467" t="b">
        <v>0</v>
      </c>
      <c r="M467" t="b">
        <v>0</v>
      </c>
      <c r="N467" t="s">
        <v>204</v>
      </c>
      <c r="O467">
        <f t="shared" si="29"/>
        <v>187.85106382978722</v>
      </c>
      <c r="P467" s="4">
        <f t="shared" si="32"/>
        <v>4454.5</v>
      </c>
      <c r="Q467" s="4" t="s">
        <v>2043</v>
      </c>
      <c r="R467" s="4" t="s">
        <v>2055</v>
      </c>
      <c r="S467" s="8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t="s">
        <v>18</v>
      </c>
      <c r="G468">
        <v>42</v>
      </c>
      <c r="H468" t="s">
        <v>19</v>
      </c>
      <c r="I468" t="s">
        <v>20</v>
      </c>
      <c r="J468">
        <v>1368594000</v>
      </c>
      <c r="K468">
        <v>1370581200</v>
      </c>
      <c r="L468" t="b">
        <v>0</v>
      </c>
      <c r="M468" t="b">
        <v>1</v>
      </c>
      <c r="N468" t="s">
        <v>63</v>
      </c>
      <c r="O468">
        <f t="shared" si="29"/>
        <v>332</v>
      </c>
      <c r="P468" s="4">
        <f t="shared" si="32"/>
        <v>2013</v>
      </c>
      <c r="Q468" s="4" t="s">
        <v>2033</v>
      </c>
      <c r="R468" s="4" t="s">
        <v>2042</v>
      </c>
      <c r="S468" s="8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t="s">
        <v>18</v>
      </c>
      <c r="G469">
        <v>139</v>
      </c>
      <c r="H469" t="s">
        <v>13</v>
      </c>
      <c r="I469" t="s">
        <v>14</v>
      </c>
      <c r="J469">
        <v>1448258400</v>
      </c>
      <c r="K469">
        <v>1448863200</v>
      </c>
      <c r="L469" t="b">
        <v>0</v>
      </c>
      <c r="M469" t="b">
        <v>1</v>
      </c>
      <c r="N469" t="s">
        <v>26</v>
      </c>
      <c r="O469">
        <f t="shared" si="29"/>
        <v>575.21428571428578</v>
      </c>
      <c r="P469" s="4">
        <f t="shared" si="32"/>
        <v>4096</v>
      </c>
      <c r="Q469" s="4" t="s">
        <v>2033</v>
      </c>
      <c r="R469" s="4" t="s">
        <v>2034</v>
      </c>
      <c r="S469" s="8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t="s">
        <v>12</v>
      </c>
      <c r="G470">
        <v>16</v>
      </c>
      <c r="H470" t="s">
        <v>19</v>
      </c>
      <c r="I470" t="s">
        <v>20</v>
      </c>
      <c r="J470">
        <v>1555218000</v>
      </c>
      <c r="K470">
        <v>1556600400</v>
      </c>
      <c r="L470" t="b">
        <v>0</v>
      </c>
      <c r="M470" t="b">
        <v>0</v>
      </c>
      <c r="N470" t="s">
        <v>31</v>
      </c>
      <c r="O470">
        <f t="shared" si="29"/>
        <v>40.5</v>
      </c>
      <c r="P470" s="4">
        <f t="shared" si="32"/>
        <v>818</v>
      </c>
      <c r="Q470" s="4" t="s">
        <v>2035</v>
      </c>
      <c r="R470" s="4" t="s">
        <v>2036</v>
      </c>
      <c r="S470" s="8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t="s">
        <v>18</v>
      </c>
      <c r="G471">
        <v>159</v>
      </c>
      <c r="H471" t="s">
        <v>19</v>
      </c>
      <c r="I471" t="s">
        <v>20</v>
      </c>
      <c r="J471">
        <v>1431925200</v>
      </c>
      <c r="K471">
        <v>1432098000</v>
      </c>
      <c r="L471" t="b">
        <v>0</v>
      </c>
      <c r="M471" t="b">
        <v>0</v>
      </c>
      <c r="N471" t="s">
        <v>51</v>
      </c>
      <c r="O471">
        <f t="shared" si="29"/>
        <v>184.42857142857144</v>
      </c>
      <c r="P471" s="4">
        <f t="shared" si="32"/>
        <v>5243.5</v>
      </c>
      <c r="Q471" s="4" t="s">
        <v>2037</v>
      </c>
      <c r="R471" s="4" t="s">
        <v>2040</v>
      </c>
      <c r="S471" s="8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t="s">
        <v>18</v>
      </c>
      <c r="G472">
        <v>381</v>
      </c>
      <c r="H472" t="s">
        <v>19</v>
      </c>
      <c r="I472" t="s">
        <v>20</v>
      </c>
      <c r="J472">
        <v>1481522400</v>
      </c>
      <c r="K472">
        <v>1482127200</v>
      </c>
      <c r="L472" t="b">
        <v>0</v>
      </c>
      <c r="M472" t="b">
        <v>0</v>
      </c>
      <c r="N472" t="s">
        <v>63</v>
      </c>
      <c r="O472">
        <f t="shared" si="29"/>
        <v>285.80555555555554</v>
      </c>
      <c r="P472" s="4">
        <f t="shared" si="32"/>
        <v>5335</v>
      </c>
      <c r="Q472" s="4" t="s">
        <v>2033</v>
      </c>
      <c r="R472" s="4" t="s">
        <v>2042</v>
      </c>
      <c r="S472" s="8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t="s">
        <v>18</v>
      </c>
      <c r="G473">
        <v>194</v>
      </c>
      <c r="H473" t="s">
        <v>38</v>
      </c>
      <c r="I473" t="s">
        <v>39</v>
      </c>
      <c r="J473">
        <v>1335934800</v>
      </c>
      <c r="K473">
        <v>1335934800</v>
      </c>
      <c r="L473" t="b">
        <v>0</v>
      </c>
      <c r="M473" t="b">
        <v>1</v>
      </c>
      <c r="N473" t="s">
        <v>15</v>
      </c>
      <c r="O473">
        <f t="shared" si="29"/>
        <v>319</v>
      </c>
      <c r="P473" s="4">
        <f t="shared" si="32"/>
        <v>5041.5</v>
      </c>
      <c r="Q473" s="4" t="s">
        <v>2029</v>
      </c>
      <c r="R473" s="4" t="s">
        <v>2030</v>
      </c>
      <c r="S473" s="8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t="s">
        <v>12</v>
      </c>
      <c r="G474">
        <v>575</v>
      </c>
      <c r="H474" t="s">
        <v>19</v>
      </c>
      <c r="I474" t="s">
        <v>20</v>
      </c>
      <c r="J474">
        <v>1552280400</v>
      </c>
      <c r="K474">
        <v>1556946000</v>
      </c>
      <c r="L474" t="b">
        <v>0</v>
      </c>
      <c r="M474" t="b">
        <v>0</v>
      </c>
      <c r="N474" t="s">
        <v>21</v>
      </c>
      <c r="O474">
        <f t="shared" si="29"/>
        <v>39.234070221066318</v>
      </c>
      <c r="P474" s="4">
        <f t="shared" si="32"/>
        <v>30458.5</v>
      </c>
      <c r="Q474" s="4" t="s">
        <v>2031</v>
      </c>
      <c r="R474" s="4" t="s">
        <v>2032</v>
      </c>
      <c r="S474" s="8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t="s">
        <v>18</v>
      </c>
      <c r="G475">
        <v>106</v>
      </c>
      <c r="H475" t="s">
        <v>19</v>
      </c>
      <c r="I475" t="s">
        <v>20</v>
      </c>
      <c r="J475">
        <v>1529989200</v>
      </c>
      <c r="K475">
        <v>1530075600</v>
      </c>
      <c r="L475" t="b">
        <v>0</v>
      </c>
      <c r="M475" t="b">
        <v>0</v>
      </c>
      <c r="N475" t="s">
        <v>48</v>
      </c>
      <c r="O475">
        <f t="shared" si="29"/>
        <v>178.14000000000001</v>
      </c>
      <c r="P475" s="4">
        <f t="shared" si="32"/>
        <v>4506.5</v>
      </c>
      <c r="Q475" s="4" t="s">
        <v>2031</v>
      </c>
      <c r="R475" s="4" t="s">
        <v>2039</v>
      </c>
      <c r="S475" s="8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t="s">
        <v>18</v>
      </c>
      <c r="G476">
        <v>142</v>
      </c>
      <c r="H476" t="s">
        <v>19</v>
      </c>
      <c r="I476" t="s">
        <v>20</v>
      </c>
      <c r="J476">
        <v>1418709600</v>
      </c>
      <c r="K476">
        <v>1418796000</v>
      </c>
      <c r="L476" t="b">
        <v>0</v>
      </c>
      <c r="M476" t="b">
        <v>0</v>
      </c>
      <c r="N476" t="s">
        <v>267</v>
      </c>
      <c r="O476">
        <f t="shared" si="29"/>
        <v>365.15</v>
      </c>
      <c r="P476" s="4">
        <f t="shared" si="32"/>
        <v>7374</v>
      </c>
      <c r="Q476" s="4" t="s">
        <v>2037</v>
      </c>
      <c r="R476" s="4" t="s">
        <v>2056</v>
      </c>
      <c r="S476" s="8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t="s">
        <v>18</v>
      </c>
      <c r="G477">
        <v>211</v>
      </c>
      <c r="H477" t="s">
        <v>19</v>
      </c>
      <c r="I477" t="s">
        <v>20</v>
      </c>
      <c r="J477">
        <v>1372136400</v>
      </c>
      <c r="K477">
        <v>1372482000</v>
      </c>
      <c r="L477" t="b">
        <v>0</v>
      </c>
      <c r="M477" t="b">
        <v>1</v>
      </c>
      <c r="N477" t="s">
        <v>204</v>
      </c>
      <c r="O477">
        <f t="shared" si="29"/>
        <v>113.94594594594594</v>
      </c>
      <c r="P477" s="4">
        <f t="shared" si="32"/>
        <v>4321.5</v>
      </c>
      <c r="Q477" s="4" t="s">
        <v>2043</v>
      </c>
      <c r="R477" s="4" t="s">
        <v>2055</v>
      </c>
      <c r="S477" s="8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t="s">
        <v>12</v>
      </c>
      <c r="G478">
        <v>1120</v>
      </c>
      <c r="H478" t="s">
        <v>19</v>
      </c>
      <c r="I478" t="s">
        <v>20</v>
      </c>
      <c r="J478">
        <v>1533877200</v>
      </c>
      <c r="K478">
        <v>1534395600</v>
      </c>
      <c r="L478" t="b">
        <v>0</v>
      </c>
      <c r="M478" t="b">
        <v>0</v>
      </c>
      <c r="N478" t="s">
        <v>117</v>
      </c>
      <c r="O478">
        <f t="shared" si="29"/>
        <v>29.828720626631856</v>
      </c>
      <c r="P478" s="4">
        <f t="shared" si="32"/>
        <v>29121</v>
      </c>
      <c r="Q478" s="4" t="s">
        <v>2043</v>
      </c>
      <c r="R478" s="4" t="s">
        <v>2049</v>
      </c>
      <c r="S478" s="8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t="s">
        <v>12</v>
      </c>
      <c r="G479">
        <v>113</v>
      </c>
      <c r="H479" t="s">
        <v>19</v>
      </c>
      <c r="I479" t="s">
        <v>20</v>
      </c>
      <c r="J479">
        <v>1309064400</v>
      </c>
      <c r="K479">
        <v>1311397200</v>
      </c>
      <c r="L479" t="b">
        <v>0</v>
      </c>
      <c r="M479" t="b">
        <v>0</v>
      </c>
      <c r="N479" t="s">
        <v>472</v>
      </c>
      <c r="O479">
        <f t="shared" si="29"/>
        <v>54.270588235294113</v>
      </c>
      <c r="P479" s="4">
        <f t="shared" si="32"/>
        <v>2363</v>
      </c>
      <c r="Q479" s="4" t="s">
        <v>2037</v>
      </c>
      <c r="R479" s="4" t="s">
        <v>2059</v>
      </c>
      <c r="S479" s="8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t="s">
        <v>18</v>
      </c>
      <c r="G480">
        <v>2756</v>
      </c>
      <c r="H480" t="s">
        <v>19</v>
      </c>
      <c r="I480" t="s">
        <v>20</v>
      </c>
      <c r="J480">
        <v>1425877200</v>
      </c>
      <c r="K480">
        <v>1426914000</v>
      </c>
      <c r="L480" t="b">
        <v>0</v>
      </c>
      <c r="M480" t="b">
        <v>0</v>
      </c>
      <c r="N480" t="s">
        <v>63</v>
      </c>
      <c r="O480">
        <f t="shared" si="29"/>
        <v>236.34156976744185</v>
      </c>
      <c r="P480" s="4">
        <f t="shared" si="32"/>
        <v>82679.5</v>
      </c>
      <c r="Q480" s="4" t="s">
        <v>2033</v>
      </c>
      <c r="R480" s="4" t="s">
        <v>2042</v>
      </c>
      <c r="S480" s="8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t="s">
        <v>18</v>
      </c>
      <c r="G481">
        <v>173</v>
      </c>
      <c r="H481" t="s">
        <v>38</v>
      </c>
      <c r="I481" t="s">
        <v>39</v>
      </c>
      <c r="J481">
        <v>1501304400</v>
      </c>
      <c r="K481">
        <v>1501477200</v>
      </c>
      <c r="L481" t="b">
        <v>0</v>
      </c>
      <c r="M481" t="b">
        <v>0</v>
      </c>
      <c r="N481" t="s">
        <v>15</v>
      </c>
      <c r="O481">
        <f t="shared" si="29"/>
        <v>512.91666666666663</v>
      </c>
      <c r="P481" s="4">
        <f t="shared" si="32"/>
        <v>6241.5</v>
      </c>
      <c r="Q481" s="4" t="s">
        <v>2029</v>
      </c>
      <c r="R481" s="4" t="s">
        <v>2030</v>
      </c>
      <c r="S481" s="8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t="s">
        <v>18</v>
      </c>
      <c r="G482">
        <v>87</v>
      </c>
      <c r="H482" t="s">
        <v>19</v>
      </c>
      <c r="I482" t="s">
        <v>20</v>
      </c>
      <c r="J482">
        <v>1268287200</v>
      </c>
      <c r="K482">
        <v>1269061200</v>
      </c>
      <c r="L482" t="b">
        <v>0</v>
      </c>
      <c r="M482" t="b">
        <v>1</v>
      </c>
      <c r="N482" t="s">
        <v>120</v>
      </c>
      <c r="O482">
        <f t="shared" si="29"/>
        <v>100.65116279069768</v>
      </c>
      <c r="P482" s="4">
        <f t="shared" si="32"/>
        <v>4371.5</v>
      </c>
      <c r="Q482" s="4" t="s">
        <v>2050</v>
      </c>
      <c r="R482" s="4" t="s">
        <v>2051</v>
      </c>
      <c r="S482" s="8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t="s">
        <v>12</v>
      </c>
      <c r="G483">
        <v>1538</v>
      </c>
      <c r="H483" t="s">
        <v>19</v>
      </c>
      <c r="I483" t="s">
        <v>20</v>
      </c>
      <c r="J483">
        <v>1412139600</v>
      </c>
      <c r="K483">
        <v>1415772000</v>
      </c>
      <c r="L483" t="b">
        <v>0</v>
      </c>
      <c r="M483" t="b">
        <v>1</v>
      </c>
      <c r="N483" t="s">
        <v>31</v>
      </c>
      <c r="O483">
        <f t="shared" si="29"/>
        <v>81.348423194303152</v>
      </c>
      <c r="P483" s="4">
        <f t="shared" si="32"/>
        <v>80734.5</v>
      </c>
      <c r="Q483" s="4" t="s">
        <v>2035</v>
      </c>
      <c r="R483" s="4" t="s">
        <v>2036</v>
      </c>
      <c r="S483" s="8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t="s">
        <v>12</v>
      </c>
      <c r="G484">
        <v>9</v>
      </c>
      <c r="H484" t="s">
        <v>19</v>
      </c>
      <c r="I484" t="s">
        <v>20</v>
      </c>
      <c r="J484">
        <v>1330063200</v>
      </c>
      <c r="K484">
        <v>1331013600</v>
      </c>
      <c r="L484" t="b">
        <v>0</v>
      </c>
      <c r="M484" t="b">
        <v>1</v>
      </c>
      <c r="N484" t="s">
        <v>117</v>
      </c>
      <c r="O484">
        <f t="shared" si="29"/>
        <v>16.404761904761905</v>
      </c>
      <c r="P484" s="4">
        <f t="shared" si="32"/>
        <v>349</v>
      </c>
      <c r="Q484" s="4" t="s">
        <v>2043</v>
      </c>
      <c r="R484" s="4" t="s">
        <v>2049</v>
      </c>
      <c r="S484" s="8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t="s">
        <v>12</v>
      </c>
      <c r="G485">
        <v>554</v>
      </c>
      <c r="H485" t="s">
        <v>19</v>
      </c>
      <c r="I485" t="s">
        <v>20</v>
      </c>
      <c r="J485">
        <v>1576130400</v>
      </c>
      <c r="K485">
        <v>1576735200</v>
      </c>
      <c r="L485" t="b">
        <v>0</v>
      </c>
      <c r="M485" t="b">
        <v>0</v>
      </c>
      <c r="N485" t="s">
        <v>31</v>
      </c>
      <c r="O485">
        <f t="shared" si="29"/>
        <v>52.774617067833695</v>
      </c>
      <c r="P485" s="4">
        <f t="shared" si="32"/>
        <v>24395</v>
      </c>
      <c r="Q485" s="4" t="s">
        <v>2035</v>
      </c>
      <c r="R485" s="4" t="s">
        <v>2036</v>
      </c>
      <c r="S485" s="8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t="s">
        <v>18</v>
      </c>
      <c r="G486">
        <v>1572</v>
      </c>
      <c r="H486" t="s">
        <v>38</v>
      </c>
      <c r="I486" t="s">
        <v>39</v>
      </c>
      <c r="J486">
        <v>1407128400</v>
      </c>
      <c r="K486">
        <v>1411362000</v>
      </c>
      <c r="L486" t="b">
        <v>0</v>
      </c>
      <c r="M486" t="b">
        <v>1</v>
      </c>
      <c r="N486" t="s">
        <v>15</v>
      </c>
      <c r="O486">
        <f t="shared" si="29"/>
        <v>260.20608108108109</v>
      </c>
      <c r="P486" s="4">
        <f t="shared" si="32"/>
        <v>39296.5</v>
      </c>
      <c r="Q486" s="4" t="s">
        <v>2029</v>
      </c>
      <c r="R486" s="4" t="s">
        <v>2030</v>
      </c>
      <c r="S486" s="8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t="s">
        <v>12</v>
      </c>
      <c r="G487">
        <v>648</v>
      </c>
      <c r="H487" t="s">
        <v>38</v>
      </c>
      <c r="I487" t="s">
        <v>39</v>
      </c>
      <c r="J487">
        <v>1560142800</v>
      </c>
      <c r="K487">
        <v>1563685200</v>
      </c>
      <c r="L487" t="b">
        <v>0</v>
      </c>
      <c r="M487" t="b">
        <v>0</v>
      </c>
      <c r="N487" t="s">
        <v>31</v>
      </c>
      <c r="O487">
        <f t="shared" si="29"/>
        <v>30.73289183222958</v>
      </c>
      <c r="P487" s="4">
        <f t="shared" si="32"/>
        <v>14246</v>
      </c>
      <c r="Q487" s="4" t="s">
        <v>2035</v>
      </c>
      <c r="R487" s="4" t="s">
        <v>2036</v>
      </c>
      <c r="S487" s="8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t="s">
        <v>12</v>
      </c>
      <c r="G488">
        <v>21</v>
      </c>
      <c r="H488" t="s">
        <v>38</v>
      </c>
      <c r="I488" t="s">
        <v>39</v>
      </c>
      <c r="J488">
        <v>1520575200</v>
      </c>
      <c r="K488">
        <v>1521867600</v>
      </c>
      <c r="L488" t="b">
        <v>0</v>
      </c>
      <c r="M488" t="b">
        <v>1</v>
      </c>
      <c r="N488" t="s">
        <v>204</v>
      </c>
      <c r="O488">
        <f t="shared" si="29"/>
        <v>13.5</v>
      </c>
      <c r="P488" s="4">
        <f t="shared" si="32"/>
        <v>361.5</v>
      </c>
      <c r="Q488" s="4" t="s">
        <v>2043</v>
      </c>
      <c r="R488" s="4" t="s">
        <v>2055</v>
      </c>
      <c r="S488" s="8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t="s">
        <v>18</v>
      </c>
      <c r="G489">
        <v>2346</v>
      </c>
      <c r="H489" t="s">
        <v>19</v>
      </c>
      <c r="I489" t="s">
        <v>20</v>
      </c>
      <c r="J489">
        <v>1492664400</v>
      </c>
      <c r="K489">
        <v>1495515600</v>
      </c>
      <c r="L489" t="b">
        <v>0</v>
      </c>
      <c r="M489" t="b">
        <v>0</v>
      </c>
      <c r="N489" t="s">
        <v>31</v>
      </c>
      <c r="O489">
        <f t="shared" si="29"/>
        <v>178.62556663644605</v>
      </c>
      <c r="P489" s="4">
        <f t="shared" si="32"/>
        <v>99685</v>
      </c>
      <c r="Q489" s="4" t="s">
        <v>2035</v>
      </c>
      <c r="R489" s="4" t="s">
        <v>2036</v>
      </c>
      <c r="S489" s="8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t="s">
        <v>18</v>
      </c>
      <c r="G490">
        <v>115</v>
      </c>
      <c r="H490" t="s">
        <v>19</v>
      </c>
      <c r="I490" t="s">
        <v>20</v>
      </c>
      <c r="J490">
        <v>1454479200</v>
      </c>
      <c r="K490">
        <v>1455948000</v>
      </c>
      <c r="L490" t="b">
        <v>0</v>
      </c>
      <c r="M490" t="b">
        <v>0</v>
      </c>
      <c r="N490" t="s">
        <v>31</v>
      </c>
      <c r="O490">
        <f t="shared" si="29"/>
        <v>220.0566037735849</v>
      </c>
      <c r="P490" s="4">
        <f t="shared" si="32"/>
        <v>5889</v>
      </c>
      <c r="Q490" s="4" t="s">
        <v>2035</v>
      </c>
      <c r="R490" s="4" t="s">
        <v>2036</v>
      </c>
      <c r="S490" s="8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t="s">
        <v>18</v>
      </c>
      <c r="G491">
        <v>85</v>
      </c>
      <c r="H491" t="s">
        <v>105</v>
      </c>
      <c r="I491" t="s">
        <v>106</v>
      </c>
      <c r="J491">
        <v>1281934800</v>
      </c>
      <c r="K491">
        <v>1282366800</v>
      </c>
      <c r="L491" t="b">
        <v>0</v>
      </c>
      <c r="M491" t="b">
        <v>0</v>
      </c>
      <c r="N491" t="s">
        <v>63</v>
      </c>
      <c r="O491">
        <f t="shared" si="29"/>
        <v>101.5108695652174</v>
      </c>
      <c r="P491" s="4">
        <f t="shared" si="32"/>
        <v>4712</v>
      </c>
      <c r="Q491" s="4" t="s">
        <v>2033</v>
      </c>
      <c r="R491" s="4" t="s">
        <v>2042</v>
      </c>
      <c r="S491" s="8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t="s">
        <v>18</v>
      </c>
      <c r="G492">
        <v>144</v>
      </c>
      <c r="H492" t="s">
        <v>19</v>
      </c>
      <c r="I492" t="s">
        <v>20</v>
      </c>
      <c r="J492">
        <v>1573970400</v>
      </c>
      <c r="K492">
        <v>1574575200</v>
      </c>
      <c r="L492" t="b">
        <v>0</v>
      </c>
      <c r="M492" t="b">
        <v>0</v>
      </c>
      <c r="N492" t="s">
        <v>1027</v>
      </c>
      <c r="O492">
        <f t="shared" si="29"/>
        <v>191.5</v>
      </c>
      <c r="P492" s="4">
        <f t="shared" si="32"/>
        <v>2370</v>
      </c>
      <c r="Q492" s="4" t="s">
        <v>2060</v>
      </c>
      <c r="R492" s="4" t="s">
        <v>2061</v>
      </c>
      <c r="S492" s="8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t="s">
        <v>18</v>
      </c>
      <c r="G493">
        <v>2443</v>
      </c>
      <c r="H493" t="s">
        <v>19</v>
      </c>
      <c r="I493" t="s">
        <v>20</v>
      </c>
      <c r="J493">
        <v>1372654800</v>
      </c>
      <c r="K493">
        <v>1374901200</v>
      </c>
      <c r="L493" t="b">
        <v>0</v>
      </c>
      <c r="M493" t="b">
        <v>1</v>
      </c>
      <c r="N493" t="s">
        <v>15</v>
      </c>
      <c r="O493">
        <f t="shared" si="29"/>
        <v>305.34683098591546</v>
      </c>
      <c r="P493" s="4">
        <f t="shared" si="32"/>
        <v>87940</v>
      </c>
      <c r="Q493" s="4" t="s">
        <v>2029</v>
      </c>
      <c r="R493" s="4" t="s">
        <v>2030</v>
      </c>
      <c r="S493" s="8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t="s">
        <v>72</v>
      </c>
      <c r="G494">
        <v>595</v>
      </c>
      <c r="H494" t="s">
        <v>19</v>
      </c>
      <c r="I494" t="s">
        <v>20</v>
      </c>
      <c r="J494">
        <v>1275886800</v>
      </c>
      <c r="K494">
        <v>1278910800</v>
      </c>
      <c r="L494" t="b">
        <v>1</v>
      </c>
      <c r="M494" t="b">
        <v>1</v>
      </c>
      <c r="N494" t="s">
        <v>98</v>
      </c>
      <c r="O494">
        <f t="shared" si="29"/>
        <v>23.995287958115181</v>
      </c>
      <c r="P494" s="4">
        <f t="shared" si="32"/>
        <v>23213</v>
      </c>
      <c r="Q494" s="4" t="s">
        <v>2037</v>
      </c>
      <c r="R494" s="4" t="s">
        <v>2048</v>
      </c>
      <c r="S494" s="8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t="s">
        <v>18</v>
      </c>
      <c r="G495">
        <v>64</v>
      </c>
      <c r="H495" t="s">
        <v>19</v>
      </c>
      <c r="I495" t="s">
        <v>20</v>
      </c>
      <c r="J495">
        <v>1561784400</v>
      </c>
      <c r="K495">
        <v>1562907600</v>
      </c>
      <c r="L495" t="b">
        <v>0</v>
      </c>
      <c r="M495" t="b">
        <v>0</v>
      </c>
      <c r="N495" t="s">
        <v>120</v>
      </c>
      <c r="O495">
        <f t="shared" si="29"/>
        <v>723.77777777777771</v>
      </c>
      <c r="P495" s="4">
        <f t="shared" si="32"/>
        <v>3289</v>
      </c>
      <c r="Q495" s="4" t="s">
        <v>2050</v>
      </c>
      <c r="R495" s="4" t="s">
        <v>2051</v>
      </c>
      <c r="S495" s="8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t="s">
        <v>18</v>
      </c>
      <c r="G496">
        <v>268</v>
      </c>
      <c r="H496" t="s">
        <v>19</v>
      </c>
      <c r="I496" t="s">
        <v>20</v>
      </c>
      <c r="J496">
        <v>1332392400</v>
      </c>
      <c r="K496">
        <v>1332478800</v>
      </c>
      <c r="L496" t="b">
        <v>0</v>
      </c>
      <c r="M496" t="b">
        <v>0</v>
      </c>
      <c r="N496" t="s">
        <v>63</v>
      </c>
      <c r="O496">
        <f t="shared" si="29"/>
        <v>547.36</v>
      </c>
      <c r="P496" s="4">
        <f t="shared" si="32"/>
        <v>6976</v>
      </c>
      <c r="Q496" s="4" t="s">
        <v>2033</v>
      </c>
      <c r="R496" s="4" t="s">
        <v>2042</v>
      </c>
      <c r="S496" s="8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t="s">
        <v>18</v>
      </c>
      <c r="G497">
        <v>195</v>
      </c>
      <c r="H497" t="s">
        <v>34</v>
      </c>
      <c r="I497" t="s">
        <v>35</v>
      </c>
      <c r="J497">
        <v>1402376400</v>
      </c>
      <c r="K497">
        <v>1402722000</v>
      </c>
      <c r="L497" t="b">
        <v>0</v>
      </c>
      <c r="M497" t="b">
        <v>0</v>
      </c>
      <c r="N497" t="s">
        <v>31</v>
      </c>
      <c r="O497">
        <f t="shared" si="29"/>
        <v>414.49999999999994</v>
      </c>
      <c r="P497" s="4">
        <f t="shared" si="32"/>
        <v>6729.5</v>
      </c>
      <c r="Q497" s="4" t="s">
        <v>2035</v>
      </c>
      <c r="R497" s="4" t="s">
        <v>2036</v>
      </c>
      <c r="S497" s="8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t="s">
        <v>12</v>
      </c>
      <c r="G498">
        <v>54</v>
      </c>
      <c r="H498" t="s">
        <v>19</v>
      </c>
      <c r="I498" t="s">
        <v>20</v>
      </c>
      <c r="J498">
        <v>1495342800</v>
      </c>
      <c r="K498">
        <v>1496811600</v>
      </c>
      <c r="L498" t="b">
        <v>0</v>
      </c>
      <c r="M498" t="b">
        <v>0</v>
      </c>
      <c r="N498" t="s">
        <v>69</v>
      </c>
      <c r="O498">
        <f t="shared" si="29"/>
        <v>0.90696409140369971</v>
      </c>
      <c r="P498" s="4">
        <f t="shared" si="32"/>
        <v>860.5</v>
      </c>
      <c r="Q498" s="4" t="s">
        <v>2037</v>
      </c>
      <c r="R498" s="4" t="s">
        <v>2045</v>
      </c>
      <c r="S498" s="8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t="s">
        <v>12</v>
      </c>
      <c r="G499">
        <v>120</v>
      </c>
      <c r="H499" t="s">
        <v>19</v>
      </c>
      <c r="I499" t="s">
        <v>20</v>
      </c>
      <c r="J499">
        <v>1482213600</v>
      </c>
      <c r="K499">
        <v>1482213600</v>
      </c>
      <c r="L499" t="b">
        <v>0</v>
      </c>
      <c r="M499" t="b">
        <v>1</v>
      </c>
      <c r="N499" t="s">
        <v>63</v>
      </c>
      <c r="O499">
        <f t="shared" si="29"/>
        <v>34.173469387755098</v>
      </c>
      <c r="P499" s="4">
        <f t="shared" si="32"/>
        <v>1734.5</v>
      </c>
      <c r="Q499" s="4" t="s">
        <v>2033</v>
      </c>
      <c r="R499" s="4" t="s">
        <v>2042</v>
      </c>
      <c r="S499" s="8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t="s">
        <v>12</v>
      </c>
      <c r="G500">
        <v>579</v>
      </c>
      <c r="H500" t="s">
        <v>34</v>
      </c>
      <c r="I500" t="s">
        <v>35</v>
      </c>
      <c r="J500">
        <v>1420092000</v>
      </c>
      <c r="K500">
        <v>1420264800</v>
      </c>
      <c r="L500" t="b">
        <v>0</v>
      </c>
      <c r="M500" t="b">
        <v>0</v>
      </c>
      <c r="N500" t="s">
        <v>26</v>
      </c>
      <c r="O500">
        <f t="shared" si="29"/>
        <v>23.948810754912099</v>
      </c>
      <c r="P500" s="4">
        <f t="shared" si="32"/>
        <v>23448</v>
      </c>
      <c r="Q500" s="4" t="s">
        <v>2033</v>
      </c>
      <c r="R500" s="4" t="s">
        <v>2034</v>
      </c>
      <c r="S500" s="8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t="s">
        <v>12</v>
      </c>
      <c r="G501">
        <v>2072</v>
      </c>
      <c r="H501" t="s">
        <v>19</v>
      </c>
      <c r="I501" t="s">
        <v>20</v>
      </c>
      <c r="J501">
        <v>1458018000</v>
      </c>
      <c r="K501">
        <v>1458450000</v>
      </c>
      <c r="L501" t="b">
        <v>0</v>
      </c>
      <c r="M501" t="b">
        <v>1</v>
      </c>
      <c r="N501" t="s">
        <v>40</v>
      </c>
      <c r="O501">
        <f t="shared" si="29"/>
        <v>48.072649572649574</v>
      </c>
      <c r="P501" s="4">
        <f t="shared" si="32"/>
        <v>40407.5</v>
      </c>
      <c r="Q501" s="4" t="s">
        <v>2037</v>
      </c>
      <c r="R501" s="4" t="s">
        <v>2038</v>
      </c>
      <c r="S501" s="8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t="s">
        <v>12</v>
      </c>
      <c r="G502">
        <v>0</v>
      </c>
      <c r="H502" t="s">
        <v>19</v>
      </c>
      <c r="I502" t="s">
        <v>20</v>
      </c>
      <c r="J502">
        <v>1367384400</v>
      </c>
      <c r="K502">
        <v>1369803600</v>
      </c>
      <c r="L502" t="b">
        <v>0</v>
      </c>
      <c r="M502" t="b">
        <v>1</v>
      </c>
      <c r="N502" t="s">
        <v>31</v>
      </c>
      <c r="O502">
        <f t="shared" si="29"/>
        <v>0</v>
      </c>
      <c r="P502" s="4">
        <f t="shared" si="32"/>
        <v>0</v>
      </c>
      <c r="Q502" s="4" t="s">
        <v>2035</v>
      </c>
      <c r="R502" s="4" t="s">
        <v>2036</v>
      </c>
      <c r="S502" s="8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t="s">
        <v>12</v>
      </c>
      <c r="G503">
        <v>1796</v>
      </c>
      <c r="H503" t="s">
        <v>19</v>
      </c>
      <c r="I503" t="s">
        <v>20</v>
      </c>
      <c r="J503">
        <v>1363064400</v>
      </c>
      <c r="K503">
        <v>1363237200</v>
      </c>
      <c r="L503" t="b">
        <v>0</v>
      </c>
      <c r="M503" t="b">
        <v>0</v>
      </c>
      <c r="N503" t="s">
        <v>40</v>
      </c>
      <c r="O503">
        <f t="shared" si="29"/>
        <v>70.145182291666657</v>
      </c>
      <c r="P503" s="4">
        <f t="shared" si="32"/>
        <v>54769.5</v>
      </c>
      <c r="Q503" s="4" t="s">
        <v>2037</v>
      </c>
      <c r="R503" s="4" t="s">
        <v>2038</v>
      </c>
      <c r="S503" s="8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t="s">
        <v>18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87</v>
      </c>
      <c r="O504">
        <f t="shared" si="29"/>
        <v>529.92307692307691</v>
      </c>
      <c r="P504" s="4">
        <f t="shared" si="32"/>
        <v>3537.5</v>
      </c>
      <c r="Q504" s="4" t="s">
        <v>2046</v>
      </c>
      <c r="R504" s="4" t="s">
        <v>2047</v>
      </c>
      <c r="S504" s="8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t="s">
        <v>18</v>
      </c>
      <c r="G505">
        <v>460</v>
      </c>
      <c r="H505" t="s">
        <v>19</v>
      </c>
      <c r="I505" t="s">
        <v>20</v>
      </c>
      <c r="J505">
        <v>1435726800</v>
      </c>
      <c r="K505">
        <v>1437454800</v>
      </c>
      <c r="L505" t="b">
        <v>0</v>
      </c>
      <c r="M505" t="b">
        <v>0</v>
      </c>
      <c r="N505" t="s">
        <v>51</v>
      </c>
      <c r="O505">
        <f t="shared" si="29"/>
        <v>180.32549019607845</v>
      </c>
      <c r="P505" s="4">
        <f t="shared" si="32"/>
        <v>23221.5</v>
      </c>
      <c r="Q505" s="4" t="s">
        <v>2037</v>
      </c>
      <c r="R505" s="4" t="s">
        <v>2040</v>
      </c>
      <c r="S505" s="8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t="s">
        <v>12</v>
      </c>
      <c r="G506">
        <v>62</v>
      </c>
      <c r="H506" t="s">
        <v>105</v>
      </c>
      <c r="I506" t="s">
        <v>106</v>
      </c>
      <c r="J506">
        <v>1431925200</v>
      </c>
      <c r="K506">
        <v>1432011600</v>
      </c>
      <c r="L506" t="b">
        <v>0</v>
      </c>
      <c r="M506" t="b">
        <v>0</v>
      </c>
      <c r="N506" t="s">
        <v>21</v>
      </c>
      <c r="O506">
        <f t="shared" si="29"/>
        <v>92.320000000000007</v>
      </c>
      <c r="P506" s="4">
        <f t="shared" si="32"/>
        <v>3493</v>
      </c>
      <c r="Q506" s="4" t="s">
        <v>2031</v>
      </c>
      <c r="R506" s="4" t="s">
        <v>2032</v>
      </c>
      <c r="S506" s="8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t="s">
        <v>12</v>
      </c>
      <c r="G507">
        <v>347</v>
      </c>
      <c r="H507" t="s">
        <v>19</v>
      </c>
      <c r="I507" t="s">
        <v>20</v>
      </c>
      <c r="J507">
        <v>1362722400</v>
      </c>
      <c r="K507">
        <v>1366347600</v>
      </c>
      <c r="L507" t="b">
        <v>0</v>
      </c>
      <c r="M507" t="b">
        <v>1</v>
      </c>
      <c r="N507" t="s">
        <v>131</v>
      </c>
      <c r="O507">
        <f t="shared" si="29"/>
        <v>13.901001112347053</v>
      </c>
      <c r="P507" s="4">
        <f t="shared" si="32"/>
        <v>6422</v>
      </c>
      <c r="Q507" s="4" t="s">
        <v>2043</v>
      </c>
      <c r="R507" s="4" t="s">
        <v>2052</v>
      </c>
      <c r="S507" s="8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t="s">
        <v>18</v>
      </c>
      <c r="G508">
        <v>2528</v>
      </c>
      <c r="H508" t="s">
        <v>19</v>
      </c>
      <c r="I508" t="s">
        <v>20</v>
      </c>
      <c r="J508">
        <v>1511416800</v>
      </c>
      <c r="K508">
        <v>1512885600</v>
      </c>
      <c r="L508" t="b">
        <v>0</v>
      </c>
      <c r="M508" t="b">
        <v>1</v>
      </c>
      <c r="N508" t="s">
        <v>31</v>
      </c>
      <c r="O508">
        <f t="shared" si="29"/>
        <v>927.07777777777767</v>
      </c>
      <c r="P508" s="4">
        <f t="shared" si="32"/>
        <v>84701</v>
      </c>
      <c r="Q508" s="4" t="s">
        <v>2035</v>
      </c>
      <c r="R508" s="4" t="s">
        <v>2036</v>
      </c>
      <c r="S508" s="8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t="s">
        <v>12</v>
      </c>
      <c r="G509">
        <v>19</v>
      </c>
      <c r="H509" t="s">
        <v>19</v>
      </c>
      <c r="I509" t="s">
        <v>20</v>
      </c>
      <c r="J509">
        <v>1365483600</v>
      </c>
      <c r="K509">
        <v>1369717200</v>
      </c>
      <c r="L509" t="b">
        <v>0</v>
      </c>
      <c r="M509" t="b">
        <v>1</v>
      </c>
      <c r="N509" t="s">
        <v>26</v>
      </c>
      <c r="O509">
        <f t="shared" si="29"/>
        <v>39.857142857142861</v>
      </c>
      <c r="P509" s="4">
        <f t="shared" si="32"/>
        <v>428</v>
      </c>
      <c r="Q509" s="4" t="s">
        <v>2033</v>
      </c>
      <c r="R509" s="4" t="s">
        <v>2034</v>
      </c>
      <c r="S509" s="8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t="s">
        <v>18</v>
      </c>
      <c r="G510">
        <v>3657</v>
      </c>
      <c r="H510" t="s">
        <v>19</v>
      </c>
      <c r="I510" t="s">
        <v>20</v>
      </c>
      <c r="J510">
        <v>1532840400</v>
      </c>
      <c r="K510">
        <v>1534654800</v>
      </c>
      <c r="L510" t="b">
        <v>0</v>
      </c>
      <c r="M510" t="b">
        <v>0</v>
      </c>
      <c r="N510" t="s">
        <v>31</v>
      </c>
      <c r="O510">
        <f t="shared" si="29"/>
        <v>112.22929936305732</v>
      </c>
      <c r="P510" s="4">
        <f t="shared" si="32"/>
        <v>98738.5</v>
      </c>
      <c r="Q510" s="4" t="s">
        <v>2035</v>
      </c>
      <c r="R510" s="4" t="s">
        <v>2036</v>
      </c>
      <c r="S510" s="8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t="s">
        <v>12</v>
      </c>
      <c r="G511">
        <v>1258</v>
      </c>
      <c r="H511" t="s">
        <v>19</v>
      </c>
      <c r="I511" t="s">
        <v>20</v>
      </c>
      <c r="J511">
        <v>1336194000</v>
      </c>
      <c r="K511">
        <v>1337058000</v>
      </c>
      <c r="L511" t="b">
        <v>0</v>
      </c>
      <c r="M511" t="b">
        <v>0</v>
      </c>
      <c r="N511" t="s">
        <v>31</v>
      </c>
      <c r="O511">
        <f t="shared" si="29"/>
        <v>70.925816023738875</v>
      </c>
      <c r="P511" s="4">
        <f t="shared" si="32"/>
        <v>60384</v>
      </c>
      <c r="Q511" s="4" t="s">
        <v>2035</v>
      </c>
      <c r="R511" s="4" t="s">
        <v>2036</v>
      </c>
      <c r="S511" s="8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t="s">
        <v>18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51</v>
      </c>
      <c r="O512">
        <f t="shared" si="29"/>
        <v>119.08974358974358</v>
      </c>
      <c r="P512" s="4">
        <f t="shared" si="32"/>
        <v>4710</v>
      </c>
      <c r="Q512" s="4" t="s">
        <v>2037</v>
      </c>
      <c r="R512" s="4" t="s">
        <v>2040</v>
      </c>
      <c r="S512" s="8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t="s">
        <v>12</v>
      </c>
      <c r="G513">
        <v>362</v>
      </c>
      <c r="H513" t="s">
        <v>19</v>
      </c>
      <c r="I513" t="s">
        <v>20</v>
      </c>
      <c r="J513">
        <v>1564030800</v>
      </c>
      <c r="K513">
        <v>1564894800</v>
      </c>
      <c r="L513" t="b">
        <v>0</v>
      </c>
      <c r="M513" t="b">
        <v>0</v>
      </c>
      <c r="N513" t="s">
        <v>31</v>
      </c>
      <c r="O513">
        <f t="shared" si="29"/>
        <v>24.017591339648174</v>
      </c>
      <c r="P513" s="4">
        <f t="shared" si="32"/>
        <v>17930</v>
      </c>
      <c r="Q513" s="4" t="s">
        <v>2035</v>
      </c>
      <c r="R513" s="4" t="s">
        <v>2036</v>
      </c>
      <c r="S513" s="8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t="s">
        <v>18</v>
      </c>
      <c r="G514">
        <v>239</v>
      </c>
      <c r="H514" t="s">
        <v>19</v>
      </c>
      <c r="I514" t="s">
        <v>20</v>
      </c>
      <c r="J514">
        <v>1404536400</v>
      </c>
      <c r="K514">
        <v>1404622800</v>
      </c>
      <c r="L514" t="b">
        <v>0</v>
      </c>
      <c r="M514" t="b">
        <v>1</v>
      </c>
      <c r="N514" t="s">
        <v>87</v>
      </c>
      <c r="O514">
        <f t="shared" si="29"/>
        <v>139.31868131868131</v>
      </c>
      <c r="P514" s="4">
        <f t="shared" si="32"/>
        <v>6458.5</v>
      </c>
      <c r="Q514" s="4" t="s">
        <v>2046</v>
      </c>
      <c r="R514" s="4" t="s">
        <v>2047</v>
      </c>
      <c r="S514" s="8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t="s">
        <v>72</v>
      </c>
      <c r="G515">
        <v>35</v>
      </c>
      <c r="H515" t="s">
        <v>19</v>
      </c>
      <c r="I515" t="s">
        <v>20</v>
      </c>
      <c r="J515">
        <v>1284008400</v>
      </c>
      <c r="K515">
        <v>1284181200</v>
      </c>
      <c r="L515" t="b">
        <v>0</v>
      </c>
      <c r="M515" t="b">
        <v>0</v>
      </c>
      <c r="N515" t="s">
        <v>267</v>
      </c>
      <c r="O515">
        <f t="shared" ref="O515:O578" si="33">E515/D515*100</f>
        <v>39.277108433734945</v>
      </c>
      <c r="P515" s="4">
        <f t="shared" si="32"/>
        <v>1647.5</v>
      </c>
      <c r="Q515" s="4" t="s">
        <v>2037</v>
      </c>
      <c r="R515" s="4" t="s">
        <v>2056</v>
      </c>
      <c r="S515" s="8">
        <f t="shared" ref="S515:S578" si="34">DATE(1970,1,1)+(J515/86400)</f>
        <v>40430.208333333336</v>
      </c>
      <c r="T515" s="10">
        <f t="shared" ref="T515:T578" si="35">(K515/86400) +DATE(1970,1,1)</f>
        <v>40432.208333333336</v>
      </c>
    </row>
    <row r="516" spans="1:20" ht="17" x14ac:dyDescent="0.2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t="s">
        <v>72</v>
      </c>
      <c r="G516">
        <v>528</v>
      </c>
      <c r="H516" t="s">
        <v>96</v>
      </c>
      <c r="I516" t="s">
        <v>97</v>
      </c>
      <c r="J516">
        <v>1386309600</v>
      </c>
      <c r="K516">
        <v>1386741600</v>
      </c>
      <c r="L516" t="b">
        <v>0</v>
      </c>
      <c r="M516" t="b">
        <v>1</v>
      </c>
      <c r="N516" t="s">
        <v>21</v>
      </c>
      <c r="O516">
        <f t="shared" si="33"/>
        <v>22.439077144917089</v>
      </c>
      <c r="P516" s="4">
        <f t="shared" si="32"/>
        <v>15825.5</v>
      </c>
      <c r="Q516" s="4" t="s">
        <v>2031</v>
      </c>
      <c r="R516" s="4" t="s">
        <v>2032</v>
      </c>
      <c r="S516" s="8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t="s">
        <v>12</v>
      </c>
      <c r="G517">
        <v>133</v>
      </c>
      <c r="H517" t="s">
        <v>13</v>
      </c>
      <c r="I517" t="s">
        <v>14</v>
      </c>
      <c r="J517">
        <v>1324620000</v>
      </c>
      <c r="K517">
        <v>1324792800</v>
      </c>
      <c r="L517" t="b">
        <v>0</v>
      </c>
      <c r="M517" t="b">
        <v>1</v>
      </c>
      <c r="N517" t="s">
        <v>31</v>
      </c>
      <c r="O517">
        <f t="shared" si="33"/>
        <v>55.779069767441861</v>
      </c>
      <c r="P517" s="4">
        <f t="shared" si="32"/>
        <v>2465</v>
      </c>
      <c r="Q517" s="4" t="s">
        <v>2035</v>
      </c>
      <c r="R517" s="4" t="s">
        <v>2036</v>
      </c>
      <c r="S517" s="8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t="s">
        <v>12</v>
      </c>
      <c r="G518">
        <v>846</v>
      </c>
      <c r="H518" t="s">
        <v>19</v>
      </c>
      <c r="I518" t="s">
        <v>20</v>
      </c>
      <c r="J518">
        <v>1281070800</v>
      </c>
      <c r="K518">
        <v>1284354000</v>
      </c>
      <c r="L518" t="b">
        <v>0</v>
      </c>
      <c r="M518" t="b">
        <v>0</v>
      </c>
      <c r="N518" t="s">
        <v>66</v>
      </c>
      <c r="O518">
        <f t="shared" si="33"/>
        <v>42.523125996810208</v>
      </c>
      <c r="P518" s="4">
        <f t="shared" si="32"/>
        <v>27085</v>
      </c>
      <c r="Q518" s="4" t="s">
        <v>2043</v>
      </c>
      <c r="R518" s="4" t="s">
        <v>2044</v>
      </c>
      <c r="S518" s="8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t="s">
        <v>18</v>
      </c>
      <c r="G519">
        <v>78</v>
      </c>
      <c r="H519" t="s">
        <v>19</v>
      </c>
      <c r="I519" t="s">
        <v>20</v>
      </c>
      <c r="J519">
        <v>1493960400</v>
      </c>
      <c r="K519">
        <v>1494392400</v>
      </c>
      <c r="L519" t="b">
        <v>0</v>
      </c>
      <c r="M519" t="b">
        <v>0</v>
      </c>
      <c r="N519" t="s">
        <v>15</v>
      </c>
      <c r="O519">
        <f t="shared" si="33"/>
        <v>112.00000000000001</v>
      </c>
      <c r="P519" s="4">
        <f t="shared" ref="P519:P582" si="36">AVERAGE(E519,G519)</f>
        <v>3343</v>
      </c>
      <c r="Q519" s="4" t="s">
        <v>2029</v>
      </c>
      <c r="R519" s="4" t="s">
        <v>2030</v>
      </c>
      <c r="S519" s="8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t="s">
        <v>12</v>
      </c>
      <c r="G520">
        <v>10</v>
      </c>
      <c r="H520" t="s">
        <v>19</v>
      </c>
      <c r="I520" t="s">
        <v>20</v>
      </c>
      <c r="J520">
        <v>1519365600</v>
      </c>
      <c r="K520">
        <v>1519538400</v>
      </c>
      <c r="L520" t="b">
        <v>0</v>
      </c>
      <c r="M520" t="b">
        <v>1</v>
      </c>
      <c r="N520" t="s">
        <v>69</v>
      </c>
      <c r="O520">
        <f t="shared" si="33"/>
        <v>7.0681818181818183</v>
      </c>
      <c r="P520" s="4">
        <f t="shared" si="36"/>
        <v>316</v>
      </c>
      <c r="Q520" s="4" t="s">
        <v>2037</v>
      </c>
      <c r="R520" s="4" t="s">
        <v>2045</v>
      </c>
      <c r="S520" s="8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t="s">
        <v>18</v>
      </c>
      <c r="G521">
        <v>1773</v>
      </c>
      <c r="H521" t="s">
        <v>19</v>
      </c>
      <c r="I521" t="s">
        <v>20</v>
      </c>
      <c r="J521">
        <v>1420696800</v>
      </c>
      <c r="K521">
        <v>1421906400</v>
      </c>
      <c r="L521" t="b">
        <v>0</v>
      </c>
      <c r="M521" t="b">
        <v>1</v>
      </c>
      <c r="N521" t="s">
        <v>21</v>
      </c>
      <c r="O521">
        <f t="shared" si="33"/>
        <v>101.74563871693867</v>
      </c>
      <c r="P521" s="4">
        <f t="shared" si="36"/>
        <v>91287.5</v>
      </c>
      <c r="Q521" s="4" t="s">
        <v>2031</v>
      </c>
      <c r="R521" s="4" t="s">
        <v>2032</v>
      </c>
      <c r="S521" s="8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t="s">
        <v>18</v>
      </c>
      <c r="G522">
        <v>32</v>
      </c>
      <c r="H522" t="s">
        <v>19</v>
      </c>
      <c r="I522" t="s">
        <v>20</v>
      </c>
      <c r="J522">
        <v>1555650000</v>
      </c>
      <c r="K522">
        <v>1555909200</v>
      </c>
      <c r="L522" t="b">
        <v>0</v>
      </c>
      <c r="M522" t="b">
        <v>0</v>
      </c>
      <c r="N522" t="s">
        <v>31</v>
      </c>
      <c r="O522">
        <f t="shared" si="33"/>
        <v>425.75</v>
      </c>
      <c r="P522" s="4">
        <f t="shared" si="36"/>
        <v>1719</v>
      </c>
      <c r="Q522" s="4" t="s">
        <v>2035</v>
      </c>
      <c r="R522" s="4" t="s">
        <v>2036</v>
      </c>
      <c r="S522" s="8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t="s">
        <v>18</v>
      </c>
      <c r="G523">
        <v>369</v>
      </c>
      <c r="H523" t="s">
        <v>19</v>
      </c>
      <c r="I523" t="s">
        <v>20</v>
      </c>
      <c r="J523">
        <v>1471928400</v>
      </c>
      <c r="K523">
        <v>1472446800</v>
      </c>
      <c r="L523" t="b">
        <v>0</v>
      </c>
      <c r="M523" t="b">
        <v>1</v>
      </c>
      <c r="N523" t="s">
        <v>51</v>
      </c>
      <c r="O523">
        <f t="shared" si="33"/>
        <v>145.53947368421052</v>
      </c>
      <c r="P523" s="4">
        <f t="shared" si="36"/>
        <v>5715</v>
      </c>
      <c r="Q523" s="4" t="s">
        <v>2037</v>
      </c>
      <c r="R523" s="4" t="s">
        <v>2040</v>
      </c>
      <c r="S523" s="8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t="s">
        <v>12</v>
      </c>
      <c r="G524">
        <v>191</v>
      </c>
      <c r="H524" t="s">
        <v>19</v>
      </c>
      <c r="I524" t="s">
        <v>20</v>
      </c>
      <c r="J524">
        <v>1341291600</v>
      </c>
      <c r="K524">
        <v>1342328400</v>
      </c>
      <c r="L524" t="b">
        <v>0</v>
      </c>
      <c r="M524" t="b">
        <v>0</v>
      </c>
      <c r="N524" t="s">
        <v>98</v>
      </c>
      <c r="O524">
        <f t="shared" si="33"/>
        <v>32.453465346534657</v>
      </c>
      <c r="P524" s="4">
        <f t="shared" si="36"/>
        <v>8290</v>
      </c>
      <c r="Q524" s="4" t="s">
        <v>2037</v>
      </c>
      <c r="R524" s="4" t="s">
        <v>2048</v>
      </c>
      <c r="S524" s="8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t="s">
        <v>18</v>
      </c>
      <c r="G525">
        <v>89</v>
      </c>
      <c r="H525" t="s">
        <v>19</v>
      </c>
      <c r="I525" t="s">
        <v>20</v>
      </c>
      <c r="J525">
        <v>1267682400</v>
      </c>
      <c r="K525">
        <v>1268114400</v>
      </c>
      <c r="L525" t="b">
        <v>0</v>
      </c>
      <c r="M525" t="b">
        <v>0</v>
      </c>
      <c r="N525" t="s">
        <v>98</v>
      </c>
      <c r="O525">
        <f t="shared" si="33"/>
        <v>700.33333333333326</v>
      </c>
      <c r="P525" s="4">
        <f t="shared" si="36"/>
        <v>3196</v>
      </c>
      <c r="Q525" s="4" t="s">
        <v>2037</v>
      </c>
      <c r="R525" s="4" t="s">
        <v>2048</v>
      </c>
      <c r="S525" s="8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t="s">
        <v>12</v>
      </c>
      <c r="G526">
        <v>1979</v>
      </c>
      <c r="H526" t="s">
        <v>19</v>
      </c>
      <c r="I526" t="s">
        <v>20</v>
      </c>
      <c r="J526">
        <v>1272258000</v>
      </c>
      <c r="K526">
        <v>1273381200</v>
      </c>
      <c r="L526" t="b">
        <v>0</v>
      </c>
      <c r="M526" t="b">
        <v>0</v>
      </c>
      <c r="N526" t="s">
        <v>31</v>
      </c>
      <c r="O526">
        <f t="shared" si="33"/>
        <v>83.904860392967933</v>
      </c>
      <c r="P526" s="4">
        <f t="shared" si="36"/>
        <v>41557.5</v>
      </c>
      <c r="Q526" s="4" t="s">
        <v>2035</v>
      </c>
      <c r="R526" s="4" t="s">
        <v>2036</v>
      </c>
      <c r="S526" s="8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t="s">
        <v>12</v>
      </c>
      <c r="G527">
        <v>63</v>
      </c>
      <c r="H527" t="s">
        <v>19</v>
      </c>
      <c r="I527" t="s">
        <v>20</v>
      </c>
      <c r="J527">
        <v>1290492000</v>
      </c>
      <c r="K527">
        <v>1290837600</v>
      </c>
      <c r="L527" t="b">
        <v>0</v>
      </c>
      <c r="M527" t="b">
        <v>0</v>
      </c>
      <c r="N527" t="s">
        <v>63</v>
      </c>
      <c r="O527">
        <f t="shared" si="33"/>
        <v>84.19047619047619</v>
      </c>
      <c r="P527" s="4">
        <f t="shared" si="36"/>
        <v>915.5</v>
      </c>
      <c r="Q527" s="4" t="s">
        <v>2033</v>
      </c>
      <c r="R527" s="4" t="s">
        <v>2042</v>
      </c>
      <c r="S527" s="8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t="s">
        <v>18</v>
      </c>
      <c r="G528">
        <v>147</v>
      </c>
      <c r="H528" t="s">
        <v>19</v>
      </c>
      <c r="I528" t="s">
        <v>20</v>
      </c>
      <c r="J528">
        <v>1451109600</v>
      </c>
      <c r="K528">
        <v>1454306400</v>
      </c>
      <c r="L528" t="b">
        <v>0</v>
      </c>
      <c r="M528" t="b">
        <v>1</v>
      </c>
      <c r="N528" t="s">
        <v>31</v>
      </c>
      <c r="O528">
        <f t="shared" si="33"/>
        <v>155.95180722891567</v>
      </c>
      <c r="P528" s="4">
        <f t="shared" si="36"/>
        <v>6545.5</v>
      </c>
      <c r="Q528" s="4" t="s">
        <v>2035</v>
      </c>
      <c r="R528" s="4" t="s">
        <v>2036</v>
      </c>
      <c r="S528" s="8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t="s">
        <v>12</v>
      </c>
      <c r="G529">
        <v>6080</v>
      </c>
      <c r="H529" t="s">
        <v>13</v>
      </c>
      <c r="I529" t="s">
        <v>14</v>
      </c>
      <c r="J529">
        <v>1454652000</v>
      </c>
      <c r="K529">
        <v>1457762400</v>
      </c>
      <c r="L529" t="b">
        <v>0</v>
      </c>
      <c r="M529" t="b">
        <v>0</v>
      </c>
      <c r="N529" t="s">
        <v>69</v>
      </c>
      <c r="O529">
        <f t="shared" si="33"/>
        <v>99.619450317124731</v>
      </c>
      <c r="P529" s="4">
        <f t="shared" si="36"/>
        <v>97280</v>
      </c>
      <c r="Q529" s="4" t="s">
        <v>2037</v>
      </c>
      <c r="R529" s="4" t="s">
        <v>2045</v>
      </c>
      <c r="S529" s="8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t="s">
        <v>12</v>
      </c>
      <c r="G530">
        <v>80</v>
      </c>
      <c r="H530" t="s">
        <v>38</v>
      </c>
      <c r="I530" t="s">
        <v>39</v>
      </c>
      <c r="J530">
        <v>1385186400</v>
      </c>
      <c r="K530">
        <v>1389074400</v>
      </c>
      <c r="L530" t="b">
        <v>0</v>
      </c>
      <c r="M530" t="b">
        <v>0</v>
      </c>
      <c r="N530" t="s">
        <v>58</v>
      </c>
      <c r="O530">
        <f t="shared" si="33"/>
        <v>80.300000000000011</v>
      </c>
      <c r="P530" s="4">
        <f t="shared" si="36"/>
        <v>3653.5</v>
      </c>
      <c r="Q530" s="4" t="s">
        <v>2031</v>
      </c>
      <c r="R530" s="4" t="s">
        <v>2041</v>
      </c>
      <c r="S530" s="8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t="s">
        <v>12</v>
      </c>
      <c r="G531">
        <v>9</v>
      </c>
      <c r="H531" t="s">
        <v>19</v>
      </c>
      <c r="I531" t="s">
        <v>20</v>
      </c>
      <c r="J531">
        <v>1399698000</v>
      </c>
      <c r="K531">
        <v>1402117200</v>
      </c>
      <c r="L531" t="b">
        <v>0</v>
      </c>
      <c r="M531" t="b">
        <v>0</v>
      </c>
      <c r="N531" t="s">
        <v>87</v>
      </c>
      <c r="O531">
        <f t="shared" si="33"/>
        <v>11.254901960784313</v>
      </c>
      <c r="P531" s="4">
        <f t="shared" si="36"/>
        <v>291.5</v>
      </c>
      <c r="Q531" s="4" t="s">
        <v>2046</v>
      </c>
      <c r="R531" s="4" t="s">
        <v>2047</v>
      </c>
      <c r="S531" s="8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t="s">
        <v>12</v>
      </c>
      <c r="G532">
        <v>1784</v>
      </c>
      <c r="H532" t="s">
        <v>19</v>
      </c>
      <c r="I532" t="s">
        <v>20</v>
      </c>
      <c r="J532">
        <v>1283230800</v>
      </c>
      <c r="K532">
        <v>1284440400</v>
      </c>
      <c r="L532" t="b">
        <v>0</v>
      </c>
      <c r="M532" t="b">
        <v>1</v>
      </c>
      <c r="N532" t="s">
        <v>117</v>
      </c>
      <c r="O532">
        <f t="shared" si="33"/>
        <v>91.740952380952379</v>
      </c>
      <c r="P532" s="4">
        <f t="shared" si="36"/>
        <v>49056</v>
      </c>
      <c r="Q532" s="4" t="s">
        <v>2043</v>
      </c>
      <c r="R532" s="4" t="s">
        <v>2049</v>
      </c>
      <c r="S532" s="8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t="s">
        <v>45</v>
      </c>
      <c r="G533">
        <v>3640</v>
      </c>
      <c r="H533" t="s">
        <v>96</v>
      </c>
      <c r="I533" t="s">
        <v>97</v>
      </c>
      <c r="J533">
        <v>1384149600</v>
      </c>
      <c r="K533">
        <v>1388988000</v>
      </c>
      <c r="L533" t="b">
        <v>0</v>
      </c>
      <c r="M533" t="b">
        <v>0</v>
      </c>
      <c r="N533" t="s">
        <v>87</v>
      </c>
      <c r="O533">
        <f t="shared" si="33"/>
        <v>95.521156936261391</v>
      </c>
      <c r="P533" s="4">
        <f t="shared" si="36"/>
        <v>90989</v>
      </c>
      <c r="Q533" s="4" t="s">
        <v>2046</v>
      </c>
      <c r="R533" s="4" t="s">
        <v>2047</v>
      </c>
      <c r="S533" s="8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t="s">
        <v>18</v>
      </c>
      <c r="G534">
        <v>126</v>
      </c>
      <c r="H534" t="s">
        <v>13</v>
      </c>
      <c r="I534" t="s">
        <v>14</v>
      </c>
      <c r="J534">
        <v>1516860000</v>
      </c>
      <c r="K534">
        <v>1516946400</v>
      </c>
      <c r="L534" t="b">
        <v>0</v>
      </c>
      <c r="M534" t="b">
        <v>0</v>
      </c>
      <c r="N534" t="s">
        <v>31</v>
      </c>
      <c r="O534">
        <f t="shared" si="33"/>
        <v>502.87499999999994</v>
      </c>
      <c r="P534" s="4">
        <f t="shared" si="36"/>
        <v>4086</v>
      </c>
      <c r="Q534" s="4" t="s">
        <v>2035</v>
      </c>
      <c r="R534" s="4" t="s">
        <v>2036</v>
      </c>
      <c r="S534" s="8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t="s">
        <v>18</v>
      </c>
      <c r="G535">
        <v>2218</v>
      </c>
      <c r="H535" t="s">
        <v>38</v>
      </c>
      <c r="I535" t="s">
        <v>39</v>
      </c>
      <c r="J535">
        <v>1374642000</v>
      </c>
      <c r="K535">
        <v>1377752400</v>
      </c>
      <c r="L535" t="b">
        <v>0</v>
      </c>
      <c r="M535" t="b">
        <v>0</v>
      </c>
      <c r="N535" t="s">
        <v>58</v>
      </c>
      <c r="O535">
        <f t="shared" si="33"/>
        <v>159.24394463667818</v>
      </c>
      <c r="P535" s="4">
        <f t="shared" si="36"/>
        <v>93152</v>
      </c>
      <c r="Q535" s="4" t="s">
        <v>2031</v>
      </c>
      <c r="R535" s="4" t="s">
        <v>2041</v>
      </c>
      <c r="S535" s="8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t="s">
        <v>12</v>
      </c>
      <c r="G536">
        <v>243</v>
      </c>
      <c r="H536" t="s">
        <v>19</v>
      </c>
      <c r="I536" t="s">
        <v>20</v>
      </c>
      <c r="J536">
        <v>1534482000</v>
      </c>
      <c r="K536">
        <v>1534568400</v>
      </c>
      <c r="L536" t="b">
        <v>0</v>
      </c>
      <c r="M536" t="b">
        <v>1</v>
      </c>
      <c r="N536" t="s">
        <v>51</v>
      </c>
      <c r="O536">
        <f t="shared" si="33"/>
        <v>15.022446689113355</v>
      </c>
      <c r="P536" s="4">
        <f t="shared" si="36"/>
        <v>6814</v>
      </c>
      <c r="Q536" s="4" t="s">
        <v>2037</v>
      </c>
      <c r="R536" s="4" t="s">
        <v>2040</v>
      </c>
      <c r="S536" s="8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t="s">
        <v>18</v>
      </c>
      <c r="G537">
        <v>202</v>
      </c>
      <c r="H537" t="s">
        <v>105</v>
      </c>
      <c r="I537" t="s">
        <v>106</v>
      </c>
      <c r="J537">
        <v>1528434000</v>
      </c>
      <c r="K537">
        <v>1528606800</v>
      </c>
      <c r="L537" t="b">
        <v>0</v>
      </c>
      <c r="M537" t="b">
        <v>1</v>
      </c>
      <c r="N537" t="s">
        <v>31</v>
      </c>
      <c r="O537">
        <f t="shared" si="33"/>
        <v>482.03846153846149</v>
      </c>
      <c r="P537" s="4">
        <f t="shared" si="36"/>
        <v>6367.5</v>
      </c>
      <c r="Q537" s="4" t="s">
        <v>2035</v>
      </c>
      <c r="R537" s="4" t="s">
        <v>2036</v>
      </c>
      <c r="S537" s="8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t="s">
        <v>18</v>
      </c>
      <c r="G538">
        <v>140</v>
      </c>
      <c r="H538" t="s">
        <v>105</v>
      </c>
      <c r="I538" t="s">
        <v>106</v>
      </c>
      <c r="J538">
        <v>1282626000</v>
      </c>
      <c r="K538">
        <v>1284872400</v>
      </c>
      <c r="L538" t="b">
        <v>0</v>
      </c>
      <c r="M538" t="b">
        <v>0</v>
      </c>
      <c r="N538" t="s">
        <v>117</v>
      </c>
      <c r="O538">
        <f t="shared" si="33"/>
        <v>149.96938775510205</v>
      </c>
      <c r="P538" s="4">
        <f t="shared" si="36"/>
        <v>7418.5</v>
      </c>
      <c r="Q538" s="4" t="s">
        <v>2043</v>
      </c>
      <c r="R538" s="4" t="s">
        <v>2049</v>
      </c>
      <c r="S538" s="8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t="s">
        <v>18</v>
      </c>
      <c r="G539">
        <v>1052</v>
      </c>
      <c r="H539" t="s">
        <v>34</v>
      </c>
      <c r="I539" t="s">
        <v>35</v>
      </c>
      <c r="J539">
        <v>1535605200</v>
      </c>
      <c r="K539">
        <v>1537592400</v>
      </c>
      <c r="L539" t="b">
        <v>1</v>
      </c>
      <c r="M539" t="b">
        <v>1</v>
      </c>
      <c r="N539" t="s">
        <v>40</v>
      </c>
      <c r="O539">
        <f t="shared" si="33"/>
        <v>117.22156398104266</v>
      </c>
      <c r="P539" s="4">
        <f t="shared" si="36"/>
        <v>49993.5</v>
      </c>
      <c r="Q539" s="4" t="s">
        <v>2037</v>
      </c>
      <c r="R539" s="4" t="s">
        <v>2038</v>
      </c>
      <c r="S539" s="8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t="s">
        <v>12</v>
      </c>
      <c r="G540">
        <v>1296</v>
      </c>
      <c r="H540" t="s">
        <v>19</v>
      </c>
      <c r="I540" t="s">
        <v>20</v>
      </c>
      <c r="J540">
        <v>1379826000</v>
      </c>
      <c r="K540">
        <v>1381208400</v>
      </c>
      <c r="L540" t="b">
        <v>0</v>
      </c>
      <c r="M540" t="b">
        <v>0</v>
      </c>
      <c r="N540" t="s">
        <v>290</v>
      </c>
      <c r="O540">
        <f t="shared" si="33"/>
        <v>37.695968274950431</v>
      </c>
      <c r="P540" s="4">
        <f t="shared" si="36"/>
        <v>29165</v>
      </c>
      <c r="Q540" s="4" t="s">
        <v>2046</v>
      </c>
      <c r="R540" s="4" t="s">
        <v>2057</v>
      </c>
      <c r="S540" s="8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t="s">
        <v>12</v>
      </c>
      <c r="G541">
        <v>77</v>
      </c>
      <c r="H541" t="s">
        <v>19</v>
      </c>
      <c r="I541" t="s">
        <v>20</v>
      </c>
      <c r="J541">
        <v>1561957200</v>
      </c>
      <c r="K541">
        <v>1562475600</v>
      </c>
      <c r="L541" t="b">
        <v>0</v>
      </c>
      <c r="M541" t="b">
        <v>1</v>
      </c>
      <c r="N541" t="s">
        <v>15</v>
      </c>
      <c r="O541">
        <f t="shared" si="33"/>
        <v>72.653061224489804</v>
      </c>
      <c r="P541" s="4">
        <f t="shared" si="36"/>
        <v>3598.5</v>
      </c>
      <c r="Q541" s="4" t="s">
        <v>2029</v>
      </c>
      <c r="R541" s="4" t="s">
        <v>2030</v>
      </c>
      <c r="S541" s="8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t="s">
        <v>18</v>
      </c>
      <c r="G542">
        <v>247</v>
      </c>
      <c r="H542" t="s">
        <v>19</v>
      </c>
      <c r="I542" t="s">
        <v>20</v>
      </c>
      <c r="J542">
        <v>1525496400</v>
      </c>
      <c r="K542">
        <v>1527397200</v>
      </c>
      <c r="L542" t="b">
        <v>0</v>
      </c>
      <c r="M542" t="b">
        <v>0</v>
      </c>
      <c r="N542" t="s">
        <v>120</v>
      </c>
      <c r="O542">
        <f t="shared" si="33"/>
        <v>265.98113207547169</v>
      </c>
      <c r="P542" s="4">
        <f t="shared" si="36"/>
        <v>7172</v>
      </c>
      <c r="Q542" s="4" t="s">
        <v>2050</v>
      </c>
      <c r="R542" s="4" t="s">
        <v>2051</v>
      </c>
      <c r="S542" s="8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t="s">
        <v>12</v>
      </c>
      <c r="G543">
        <v>395</v>
      </c>
      <c r="H543" t="s">
        <v>105</v>
      </c>
      <c r="I543" t="s">
        <v>106</v>
      </c>
      <c r="J543">
        <v>1433912400</v>
      </c>
      <c r="K543">
        <v>1436158800</v>
      </c>
      <c r="L543" t="b">
        <v>0</v>
      </c>
      <c r="M543" t="b">
        <v>0</v>
      </c>
      <c r="N543" t="s">
        <v>290</v>
      </c>
      <c r="O543">
        <f t="shared" si="33"/>
        <v>24.205617977528089</v>
      </c>
      <c r="P543" s="4">
        <f t="shared" si="36"/>
        <v>21740.5</v>
      </c>
      <c r="Q543" s="4" t="s">
        <v>2046</v>
      </c>
      <c r="R543" s="4" t="s">
        <v>2057</v>
      </c>
      <c r="S543" s="8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t="s">
        <v>12</v>
      </c>
      <c r="G544">
        <v>49</v>
      </c>
      <c r="H544" t="s">
        <v>38</v>
      </c>
      <c r="I544" t="s">
        <v>39</v>
      </c>
      <c r="J544">
        <v>1453442400</v>
      </c>
      <c r="K544">
        <v>1456034400</v>
      </c>
      <c r="L544" t="b">
        <v>0</v>
      </c>
      <c r="M544" t="b">
        <v>0</v>
      </c>
      <c r="N544" t="s">
        <v>58</v>
      </c>
      <c r="O544">
        <f t="shared" si="33"/>
        <v>2.5064935064935066</v>
      </c>
      <c r="P544" s="4">
        <f t="shared" si="36"/>
        <v>989.5</v>
      </c>
      <c r="Q544" s="4" t="s">
        <v>2031</v>
      </c>
      <c r="R544" s="4" t="s">
        <v>2041</v>
      </c>
      <c r="S544" s="8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t="s">
        <v>12</v>
      </c>
      <c r="G545">
        <v>180</v>
      </c>
      <c r="H545" t="s">
        <v>19</v>
      </c>
      <c r="I545" t="s">
        <v>20</v>
      </c>
      <c r="J545">
        <v>1378875600</v>
      </c>
      <c r="K545">
        <v>1380171600</v>
      </c>
      <c r="L545" t="b">
        <v>0</v>
      </c>
      <c r="M545" t="b">
        <v>0</v>
      </c>
      <c r="N545" t="s">
        <v>87</v>
      </c>
      <c r="O545">
        <f t="shared" si="33"/>
        <v>16.329799764428738</v>
      </c>
      <c r="P545" s="4">
        <f t="shared" si="36"/>
        <v>7022</v>
      </c>
      <c r="Q545" s="4" t="s">
        <v>2046</v>
      </c>
      <c r="R545" s="4" t="s">
        <v>2047</v>
      </c>
      <c r="S545" s="8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t="s">
        <v>18</v>
      </c>
      <c r="G546">
        <v>84</v>
      </c>
      <c r="H546" t="s">
        <v>19</v>
      </c>
      <c r="I546" t="s">
        <v>20</v>
      </c>
      <c r="J546">
        <v>1452232800</v>
      </c>
      <c r="K546">
        <v>1453356000</v>
      </c>
      <c r="L546" t="b">
        <v>0</v>
      </c>
      <c r="M546" t="b">
        <v>0</v>
      </c>
      <c r="N546" t="s">
        <v>21</v>
      </c>
      <c r="O546">
        <f t="shared" si="33"/>
        <v>276.5</v>
      </c>
      <c r="P546" s="4">
        <f t="shared" si="36"/>
        <v>3913</v>
      </c>
      <c r="Q546" s="4" t="s">
        <v>2031</v>
      </c>
      <c r="R546" s="4" t="s">
        <v>2032</v>
      </c>
      <c r="S546" s="8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t="s">
        <v>12</v>
      </c>
      <c r="G547">
        <v>2690</v>
      </c>
      <c r="H547" t="s">
        <v>19</v>
      </c>
      <c r="I547" t="s">
        <v>20</v>
      </c>
      <c r="J547">
        <v>1577253600</v>
      </c>
      <c r="K547">
        <v>1578981600</v>
      </c>
      <c r="L547" t="b">
        <v>0</v>
      </c>
      <c r="M547" t="b">
        <v>0</v>
      </c>
      <c r="N547" t="s">
        <v>31</v>
      </c>
      <c r="O547">
        <f t="shared" si="33"/>
        <v>88.803571428571431</v>
      </c>
      <c r="P547" s="4">
        <f t="shared" si="36"/>
        <v>83399.5</v>
      </c>
      <c r="Q547" s="4" t="s">
        <v>2035</v>
      </c>
      <c r="R547" s="4" t="s">
        <v>2036</v>
      </c>
      <c r="S547" s="8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t="s">
        <v>18</v>
      </c>
      <c r="G548">
        <v>88</v>
      </c>
      <c r="H548" t="s">
        <v>19</v>
      </c>
      <c r="I548" t="s">
        <v>20</v>
      </c>
      <c r="J548">
        <v>1537160400</v>
      </c>
      <c r="K548">
        <v>1537419600</v>
      </c>
      <c r="L548" t="b">
        <v>0</v>
      </c>
      <c r="M548" t="b">
        <v>1</v>
      </c>
      <c r="N548" t="s">
        <v>31</v>
      </c>
      <c r="O548">
        <f t="shared" si="33"/>
        <v>163.57142857142856</v>
      </c>
      <c r="P548" s="4">
        <f t="shared" si="36"/>
        <v>3479</v>
      </c>
      <c r="Q548" s="4" t="s">
        <v>2035</v>
      </c>
      <c r="R548" s="4" t="s">
        <v>2036</v>
      </c>
      <c r="S548" s="8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t="s">
        <v>18</v>
      </c>
      <c r="G549">
        <v>156</v>
      </c>
      <c r="H549" t="s">
        <v>19</v>
      </c>
      <c r="I549" t="s">
        <v>20</v>
      </c>
      <c r="J549">
        <v>1422165600</v>
      </c>
      <c r="K549">
        <v>1423202400</v>
      </c>
      <c r="L549" t="b">
        <v>0</v>
      </c>
      <c r="M549" t="b">
        <v>0</v>
      </c>
      <c r="N549" t="s">
        <v>51</v>
      </c>
      <c r="O549">
        <f t="shared" si="33"/>
        <v>969</v>
      </c>
      <c r="P549" s="4">
        <f t="shared" si="36"/>
        <v>6376.5</v>
      </c>
      <c r="Q549" s="4" t="s">
        <v>2037</v>
      </c>
      <c r="R549" s="4" t="s">
        <v>2040</v>
      </c>
      <c r="S549" s="8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t="s">
        <v>18</v>
      </c>
      <c r="G550">
        <v>2985</v>
      </c>
      <c r="H550" t="s">
        <v>19</v>
      </c>
      <c r="I550" t="s">
        <v>20</v>
      </c>
      <c r="J550">
        <v>1459486800</v>
      </c>
      <c r="K550">
        <v>1460610000</v>
      </c>
      <c r="L550" t="b">
        <v>0</v>
      </c>
      <c r="M550" t="b">
        <v>0</v>
      </c>
      <c r="N550" t="s">
        <v>31</v>
      </c>
      <c r="O550">
        <f t="shared" si="33"/>
        <v>270.91376701966715</v>
      </c>
      <c r="P550" s="4">
        <f t="shared" si="36"/>
        <v>91029.5</v>
      </c>
      <c r="Q550" s="4" t="s">
        <v>2035</v>
      </c>
      <c r="R550" s="4" t="s">
        <v>2036</v>
      </c>
      <c r="S550" s="8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t="s">
        <v>18</v>
      </c>
      <c r="G551">
        <v>762</v>
      </c>
      <c r="H551" t="s">
        <v>19</v>
      </c>
      <c r="I551" t="s">
        <v>20</v>
      </c>
      <c r="J551">
        <v>1369717200</v>
      </c>
      <c r="K551">
        <v>1370494800</v>
      </c>
      <c r="L551" t="b">
        <v>0</v>
      </c>
      <c r="M551" t="b">
        <v>0</v>
      </c>
      <c r="N551" t="s">
        <v>63</v>
      </c>
      <c r="O551">
        <f t="shared" si="33"/>
        <v>284.21355932203392</v>
      </c>
      <c r="P551" s="4">
        <f t="shared" si="36"/>
        <v>42302.5</v>
      </c>
      <c r="Q551" s="4" t="s">
        <v>2033</v>
      </c>
      <c r="R551" s="4" t="s">
        <v>2042</v>
      </c>
      <c r="S551" s="8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t="s">
        <v>72</v>
      </c>
      <c r="G552">
        <v>1</v>
      </c>
      <c r="H552" t="s">
        <v>96</v>
      </c>
      <c r="I552" t="s">
        <v>97</v>
      </c>
      <c r="J552">
        <v>1330495200</v>
      </c>
      <c r="K552">
        <v>1332306000</v>
      </c>
      <c r="L552" t="b">
        <v>0</v>
      </c>
      <c r="M552" t="b">
        <v>0</v>
      </c>
      <c r="N552" t="s">
        <v>58</v>
      </c>
      <c r="O552">
        <f t="shared" si="33"/>
        <v>4</v>
      </c>
      <c r="P552" s="4">
        <f t="shared" si="36"/>
        <v>2.5</v>
      </c>
      <c r="Q552" s="4" t="s">
        <v>2031</v>
      </c>
      <c r="R552" s="4" t="s">
        <v>2041</v>
      </c>
      <c r="S552" s="8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t="s">
        <v>12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26</v>
      </c>
      <c r="O553">
        <f t="shared" si="33"/>
        <v>58.6329816768462</v>
      </c>
      <c r="P553" s="4">
        <f t="shared" si="36"/>
        <v>54188.5</v>
      </c>
      <c r="Q553" s="4" t="s">
        <v>2033</v>
      </c>
      <c r="R553" s="4" t="s">
        <v>2034</v>
      </c>
      <c r="S553" s="8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t="s">
        <v>12</v>
      </c>
      <c r="G554">
        <v>92</v>
      </c>
      <c r="H554" t="s">
        <v>19</v>
      </c>
      <c r="I554" t="s">
        <v>20</v>
      </c>
      <c r="J554">
        <v>1480140000</v>
      </c>
      <c r="K554">
        <v>1480312800</v>
      </c>
      <c r="L554" t="b">
        <v>0</v>
      </c>
      <c r="M554" t="b">
        <v>0</v>
      </c>
      <c r="N554" t="s">
        <v>31</v>
      </c>
      <c r="O554">
        <f t="shared" si="33"/>
        <v>98.51111111111112</v>
      </c>
      <c r="P554" s="4">
        <f t="shared" si="36"/>
        <v>4479</v>
      </c>
      <c r="Q554" s="4" t="s">
        <v>2035</v>
      </c>
      <c r="R554" s="4" t="s">
        <v>2036</v>
      </c>
      <c r="S554" s="8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t="s">
        <v>12</v>
      </c>
      <c r="G555">
        <v>1028</v>
      </c>
      <c r="H555" t="s">
        <v>19</v>
      </c>
      <c r="I555" t="s">
        <v>20</v>
      </c>
      <c r="J555">
        <v>1293948000</v>
      </c>
      <c r="K555">
        <v>1294034400</v>
      </c>
      <c r="L555" t="b">
        <v>0</v>
      </c>
      <c r="M555" t="b">
        <v>0</v>
      </c>
      <c r="N555" t="s">
        <v>21</v>
      </c>
      <c r="O555">
        <f t="shared" si="33"/>
        <v>43.975381008206334</v>
      </c>
      <c r="P555" s="4">
        <f t="shared" si="36"/>
        <v>38025</v>
      </c>
      <c r="Q555" s="4" t="s">
        <v>2031</v>
      </c>
      <c r="R555" s="4" t="s">
        <v>2032</v>
      </c>
      <c r="S555" s="8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t="s">
        <v>18</v>
      </c>
      <c r="G556">
        <v>554</v>
      </c>
      <c r="H556" t="s">
        <v>13</v>
      </c>
      <c r="I556" t="s">
        <v>14</v>
      </c>
      <c r="J556">
        <v>1482127200</v>
      </c>
      <c r="K556">
        <v>1482645600</v>
      </c>
      <c r="L556" t="b">
        <v>0</v>
      </c>
      <c r="M556" t="b">
        <v>0</v>
      </c>
      <c r="N556" t="s">
        <v>58</v>
      </c>
      <c r="O556">
        <f t="shared" si="33"/>
        <v>151.66315789473683</v>
      </c>
      <c r="P556" s="4">
        <f t="shared" si="36"/>
        <v>7481</v>
      </c>
      <c r="Q556" s="4" t="s">
        <v>2031</v>
      </c>
      <c r="R556" s="4" t="s">
        <v>2041</v>
      </c>
      <c r="S556" s="8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t="s">
        <v>18</v>
      </c>
      <c r="G557">
        <v>135</v>
      </c>
      <c r="H557" t="s">
        <v>34</v>
      </c>
      <c r="I557" t="s">
        <v>35</v>
      </c>
      <c r="J557">
        <v>1396414800</v>
      </c>
      <c r="K557">
        <v>1399093200</v>
      </c>
      <c r="L557" t="b">
        <v>0</v>
      </c>
      <c r="M557" t="b">
        <v>0</v>
      </c>
      <c r="N557" t="s">
        <v>21</v>
      </c>
      <c r="O557">
        <f t="shared" si="33"/>
        <v>223.63492063492063</v>
      </c>
      <c r="P557" s="4">
        <f t="shared" si="36"/>
        <v>7112</v>
      </c>
      <c r="Q557" s="4" t="s">
        <v>2031</v>
      </c>
      <c r="R557" s="4" t="s">
        <v>2032</v>
      </c>
      <c r="S557" s="8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t="s">
        <v>18</v>
      </c>
      <c r="G558">
        <v>122</v>
      </c>
      <c r="H558" t="s">
        <v>19</v>
      </c>
      <c r="I558" t="s">
        <v>20</v>
      </c>
      <c r="J558">
        <v>1315285200</v>
      </c>
      <c r="K558">
        <v>1315890000</v>
      </c>
      <c r="L558" t="b">
        <v>0</v>
      </c>
      <c r="M558" t="b">
        <v>1</v>
      </c>
      <c r="N558" t="s">
        <v>204</v>
      </c>
      <c r="O558">
        <f t="shared" si="33"/>
        <v>239.75</v>
      </c>
      <c r="P558" s="4">
        <f t="shared" si="36"/>
        <v>6294.5</v>
      </c>
      <c r="Q558" s="4" t="s">
        <v>2043</v>
      </c>
      <c r="R558" s="4" t="s">
        <v>2055</v>
      </c>
      <c r="S558" s="8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t="s">
        <v>18</v>
      </c>
      <c r="G559">
        <v>221</v>
      </c>
      <c r="H559" t="s">
        <v>19</v>
      </c>
      <c r="I559" t="s">
        <v>20</v>
      </c>
      <c r="J559">
        <v>1443762000</v>
      </c>
      <c r="K559">
        <v>1444021200</v>
      </c>
      <c r="L559" t="b">
        <v>0</v>
      </c>
      <c r="M559" t="b">
        <v>1</v>
      </c>
      <c r="N559" t="s">
        <v>472</v>
      </c>
      <c r="O559">
        <f t="shared" si="33"/>
        <v>199.33333333333334</v>
      </c>
      <c r="P559" s="4">
        <f t="shared" si="36"/>
        <v>6090.5</v>
      </c>
      <c r="Q559" s="4" t="s">
        <v>2037</v>
      </c>
      <c r="R559" s="4" t="s">
        <v>2059</v>
      </c>
      <c r="S559" s="8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t="s">
        <v>18</v>
      </c>
      <c r="G560">
        <v>126</v>
      </c>
      <c r="H560" t="s">
        <v>19</v>
      </c>
      <c r="I560" t="s">
        <v>20</v>
      </c>
      <c r="J560">
        <v>1456293600</v>
      </c>
      <c r="K560">
        <v>1460005200</v>
      </c>
      <c r="L560" t="b">
        <v>0</v>
      </c>
      <c r="M560" t="b">
        <v>0</v>
      </c>
      <c r="N560" t="s">
        <v>31</v>
      </c>
      <c r="O560">
        <f t="shared" si="33"/>
        <v>137.34482758620689</v>
      </c>
      <c r="P560" s="4">
        <f t="shared" si="36"/>
        <v>4046</v>
      </c>
      <c r="Q560" s="4" t="s">
        <v>2035</v>
      </c>
      <c r="R560" s="4" t="s">
        <v>2036</v>
      </c>
      <c r="S560" s="8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t="s">
        <v>18</v>
      </c>
      <c r="G561">
        <v>1022</v>
      </c>
      <c r="H561" t="s">
        <v>19</v>
      </c>
      <c r="I561" t="s">
        <v>20</v>
      </c>
      <c r="J561">
        <v>1470114000</v>
      </c>
      <c r="K561">
        <v>1470718800</v>
      </c>
      <c r="L561" t="b">
        <v>0</v>
      </c>
      <c r="M561" t="b">
        <v>0</v>
      </c>
      <c r="N561" t="s">
        <v>31</v>
      </c>
      <c r="O561">
        <f t="shared" si="33"/>
        <v>100.9696106362773</v>
      </c>
      <c r="P561" s="4">
        <f t="shared" si="36"/>
        <v>53671.5</v>
      </c>
      <c r="Q561" s="4" t="s">
        <v>2035</v>
      </c>
      <c r="R561" s="4" t="s">
        <v>2036</v>
      </c>
      <c r="S561" s="8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t="s">
        <v>18</v>
      </c>
      <c r="G562">
        <v>3177</v>
      </c>
      <c r="H562" t="s">
        <v>19</v>
      </c>
      <c r="I562" t="s">
        <v>20</v>
      </c>
      <c r="J562">
        <v>1321596000</v>
      </c>
      <c r="K562">
        <v>1325052000</v>
      </c>
      <c r="L562" t="b">
        <v>0</v>
      </c>
      <c r="M562" t="b">
        <v>0</v>
      </c>
      <c r="N562" t="s">
        <v>69</v>
      </c>
      <c r="O562">
        <f t="shared" si="33"/>
        <v>794.16</v>
      </c>
      <c r="P562" s="4">
        <f t="shared" si="36"/>
        <v>81004.5</v>
      </c>
      <c r="Q562" s="4" t="s">
        <v>2037</v>
      </c>
      <c r="R562" s="4" t="s">
        <v>2045</v>
      </c>
      <c r="S562" s="8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t="s">
        <v>18</v>
      </c>
      <c r="G563">
        <v>198</v>
      </c>
      <c r="H563" t="s">
        <v>96</v>
      </c>
      <c r="I563" t="s">
        <v>97</v>
      </c>
      <c r="J563">
        <v>1318827600</v>
      </c>
      <c r="K563">
        <v>1319000400</v>
      </c>
      <c r="L563" t="b">
        <v>0</v>
      </c>
      <c r="M563" t="b">
        <v>0</v>
      </c>
      <c r="N563" t="s">
        <v>31</v>
      </c>
      <c r="O563">
        <f t="shared" si="33"/>
        <v>369.7</v>
      </c>
      <c r="P563" s="4">
        <f t="shared" si="36"/>
        <v>5644.5</v>
      </c>
      <c r="Q563" s="4" t="s">
        <v>2035</v>
      </c>
      <c r="R563" s="4" t="s">
        <v>2036</v>
      </c>
      <c r="S563" s="8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t="s">
        <v>12</v>
      </c>
      <c r="G564">
        <v>26</v>
      </c>
      <c r="H564" t="s">
        <v>96</v>
      </c>
      <c r="I564" t="s">
        <v>97</v>
      </c>
      <c r="J564">
        <v>1552366800</v>
      </c>
      <c r="K564">
        <v>1552539600</v>
      </c>
      <c r="L564" t="b">
        <v>0</v>
      </c>
      <c r="M564" t="b">
        <v>0</v>
      </c>
      <c r="N564" t="s">
        <v>21</v>
      </c>
      <c r="O564">
        <f t="shared" si="33"/>
        <v>12.818181818181817</v>
      </c>
      <c r="P564" s="4">
        <f t="shared" si="36"/>
        <v>647.5</v>
      </c>
      <c r="Q564" s="4" t="s">
        <v>2031</v>
      </c>
      <c r="R564" s="4" t="s">
        <v>2032</v>
      </c>
      <c r="S564" s="8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t="s">
        <v>18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40</v>
      </c>
      <c r="O565">
        <f t="shared" si="33"/>
        <v>138.02702702702703</v>
      </c>
      <c r="P565" s="4">
        <f t="shared" si="36"/>
        <v>2596</v>
      </c>
      <c r="Q565" s="4" t="s">
        <v>2037</v>
      </c>
      <c r="R565" s="4" t="s">
        <v>2038</v>
      </c>
      <c r="S565" s="8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t="s">
        <v>12</v>
      </c>
      <c r="G566">
        <v>1790</v>
      </c>
      <c r="H566" t="s">
        <v>19</v>
      </c>
      <c r="I566" t="s">
        <v>20</v>
      </c>
      <c r="J566">
        <v>1426395600</v>
      </c>
      <c r="K566">
        <v>1427086800</v>
      </c>
      <c r="L566" t="b">
        <v>0</v>
      </c>
      <c r="M566" t="b">
        <v>0</v>
      </c>
      <c r="N566" t="s">
        <v>31</v>
      </c>
      <c r="O566">
        <f t="shared" si="33"/>
        <v>83.813278008298752</v>
      </c>
      <c r="P566" s="4">
        <f t="shared" si="36"/>
        <v>71591.5</v>
      </c>
      <c r="Q566" s="4" t="s">
        <v>2035</v>
      </c>
      <c r="R566" s="4" t="s">
        <v>2036</v>
      </c>
      <c r="S566" s="8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t="s">
        <v>18</v>
      </c>
      <c r="G567">
        <v>3596</v>
      </c>
      <c r="H567" t="s">
        <v>19</v>
      </c>
      <c r="I567" t="s">
        <v>20</v>
      </c>
      <c r="J567">
        <v>1321336800</v>
      </c>
      <c r="K567">
        <v>1323064800</v>
      </c>
      <c r="L567" t="b">
        <v>0</v>
      </c>
      <c r="M567" t="b">
        <v>0</v>
      </c>
      <c r="N567" t="s">
        <v>31</v>
      </c>
      <c r="O567">
        <f t="shared" si="33"/>
        <v>204.60063224446787</v>
      </c>
      <c r="P567" s="4">
        <f t="shared" si="36"/>
        <v>98881</v>
      </c>
      <c r="Q567" s="4" t="s">
        <v>2035</v>
      </c>
      <c r="R567" s="4" t="s">
        <v>2036</v>
      </c>
      <c r="S567" s="8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t="s">
        <v>12</v>
      </c>
      <c r="G568">
        <v>37</v>
      </c>
      <c r="H568" t="s">
        <v>19</v>
      </c>
      <c r="I568" t="s">
        <v>20</v>
      </c>
      <c r="J568">
        <v>1456293600</v>
      </c>
      <c r="K568">
        <v>1458277200</v>
      </c>
      <c r="L568" t="b">
        <v>0</v>
      </c>
      <c r="M568" t="b">
        <v>1</v>
      </c>
      <c r="N568" t="s">
        <v>48</v>
      </c>
      <c r="O568">
        <f t="shared" si="33"/>
        <v>44.344086021505376</v>
      </c>
      <c r="P568" s="4">
        <f t="shared" si="36"/>
        <v>2080.5</v>
      </c>
      <c r="Q568" s="4" t="s">
        <v>2031</v>
      </c>
      <c r="R568" s="4" t="s">
        <v>2039</v>
      </c>
      <c r="S568" s="8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t="s">
        <v>18</v>
      </c>
      <c r="G569">
        <v>244</v>
      </c>
      <c r="H569" t="s">
        <v>19</v>
      </c>
      <c r="I569" t="s">
        <v>20</v>
      </c>
      <c r="J569">
        <v>1404968400</v>
      </c>
      <c r="K569">
        <v>1405141200</v>
      </c>
      <c r="L569" t="b">
        <v>0</v>
      </c>
      <c r="M569" t="b">
        <v>0</v>
      </c>
      <c r="N569" t="s">
        <v>21</v>
      </c>
      <c r="O569">
        <f t="shared" si="33"/>
        <v>218.60294117647058</v>
      </c>
      <c r="P569" s="4">
        <f t="shared" si="36"/>
        <v>7554.5</v>
      </c>
      <c r="Q569" s="4" t="s">
        <v>2031</v>
      </c>
      <c r="R569" s="4" t="s">
        <v>2032</v>
      </c>
      <c r="S569" s="8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t="s">
        <v>18</v>
      </c>
      <c r="G570">
        <v>5180</v>
      </c>
      <c r="H570" t="s">
        <v>19</v>
      </c>
      <c r="I570" t="s">
        <v>20</v>
      </c>
      <c r="J570">
        <v>1279170000</v>
      </c>
      <c r="K570">
        <v>1283058000</v>
      </c>
      <c r="L570" t="b">
        <v>0</v>
      </c>
      <c r="M570" t="b">
        <v>0</v>
      </c>
      <c r="N570" t="s">
        <v>31</v>
      </c>
      <c r="O570">
        <f t="shared" si="33"/>
        <v>186.03314917127071</v>
      </c>
      <c r="P570" s="4">
        <f t="shared" si="36"/>
        <v>69934</v>
      </c>
      <c r="Q570" s="4" t="s">
        <v>2035</v>
      </c>
      <c r="R570" s="4" t="s">
        <v>2036</v>
      </c>
      <c r="S570" s="8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t="s">
        <v>18</v>
      </c>
      <c r="G571">
        <v>589</v>
      </c>
      <c r="H571" t="s">
        <v>105</v>
      </c>
      <c r="I571" t="s">
        <v>106</v>
      </c>
      <c r="J571">
        <v>1294725600</v>
      </c>
      <c r="K571">
        <v>1295762400</v>
      </c>
      <c r="L571" t="b">
        <v>0</v>
      </c>
      <c r="M571" t="b">
        <v>0</v>
      </c>
      <c r="N571" t="s">
        <v>69</v>
      </c>
      <c r="O571">
        <f t="shared" si="33"/>
        <v>237.33830845771143</v>
      </c>
      <c r="P571" s="4">
        <f t="shared" si="36"/>
        <v>24147</v>
      </c>
      <c r="Q571" s="4" t="s">
        <v>2037</v>
      </c>
      <c r="R571" s="4" t="s">
        <v>2045</v>
      </c>
      <c r="S571" s="8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t="s">
        <v>18</v>
      </c>
      <c r="G572">
        <v>2725</v>
      </c>
      <c r="H572" t="s">
        <v>19</v>
      </c>
      <c r="I572" t="s">
        <v>20</v>
      </c>
      <c r="J572">
        <v>1419055200</v>
      </c>
      <c r="K572">
        <v>1419573600</v>
      </c>
      <c r="L572" t="b">
        <v>0</v>
      </c>
      <c r="M572" t="b">
        <v>1</v>
      </c>
      <c r="N572" t="s">
        <v>21</v>
      </c>
      <c r="O572">
        <f t="shared" si="33"/>
        <v>305.65384615384613</v>
      </c>
      <c r="P572" s="4">
        <f t="shared" si="36"/>
        <v>49044.5</v>
      </c>
      <c r="Q572" s="4" t="s">
        <v>2031</v>
      </c>
      <c r="R572" s="4" t="s">
        <v>2032</v>
      </c>
      <c r="S572" s="8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t="s">
        <v>12</v>
      </c>
      <c r="G573">
        <v>35</v>
      </c>
      <c r="H573" t="s">
        <v>105</v>
      </c>
      <c r="I573" t="s">
        <v>106</v>
      </c>
      <c r="J573">
        <v>1434690000</v>
      </c>
      <c r="K573">
        <v>1438750800</v>
      </c>
      <c r="L573" t="b">
        <v>0</v>
      </c>
      <c r="M573" t="b">
        <v>0</v>
      </c>
      <c r="N573" t="s">
        <v>98</v>
      </c>
      <c r="O573">
        <f t="shared" si="33"/>
        <v>94.142857142857139</v>
      </c>
      <c r="P573" s="4">
        <f t="shared" si="36"/>
        <v>1665</v>
      </c>
      <c r="Q573" s="4" t="s">
        <v>2037</v>
      </c>
      <c r="R573" s="4" t="s">
        <v>2048</v>
      </c>
      <c r="S573" s="8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t="s">
        <v>72</v>
      </c>
      <c r="G574">
        <v>94</v>
      </c>
      <c r="H574" t="s">
        <v>19</v>
      </c>
      <c r="I574" t="s">
        <v>20</v>
      </c>
      <c r="J574">
        <v>1443416400</v>
      </c>
      <c r="K574">
        <v>1444798800</v>
      </c>
      <c r="L574" t="b">
        <v>0</v>
      </c>
      <c r="M574" t="b">
        <v>1</v>
      </c>
      <c r="N574" t="s">
        <v>21</v>
      </c>
      <c r="O574">
        <f t="shared" si="33"/>
        <v>54.400000000000006</v>
      </c>
      <c r="P574" s="4">
        <f t="shared" si="36"/>
        <v>2495</v>
      </c>
      <c r="Q574" s="4" t="s">
        <v>2031</v>
      </c>
      <c r="R574" s="4" t="s">
        <v>2032</v>
      </c>
      <c r="S574" s="8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t="s">
        <v>18</v>
      </c>
      <c r="G575">
        <v>300</v>
      </c>
      <c r="H575" t="s">
        <v>19</v>
      </c>
      <c r="I575" t="s">
        <v>20</v>
      </c>
      <c r="J575">
        <v>1399006800</v>
      </c>
      <c r="K575">
        <v>1399179600</v>
      </c>
      <c r="L575" t="b">
        <v>0</v>
      </c>
      <c r="M575" t="b">
        <v>0</v>
      </c>
      <c r="N575" t="s">
        <v>1027</v>
      </c>
      <c r="O575">
        <f t="shared" si="33"/>
        <v>111.88059701492537</v>
      </c>
      <c r="P575" s="4">
        <f t="shared" si="36"/>
        <v>3898</v>
      </c>
      <c r="Q575" s="4" t="s">
        <v>2060</v>
      </c>
      <c r="R575" s="4" t="s">
        <v>2061</v>
      </c>
      <c r="S575" s="8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t="s">
        <v>18</v>
      </c>
      <c r="G576">
        <v>144</v>
      </c>
      <c r="H576" t="s">
        <v>19</v>
      </c>
      <c r="I576" t="s">
        <v>20</v>
      </c>
      <c r="J576">
        <v>1575698400</v>
      </c>
      <c r="K576">
        <v>1576562400</v>
      </c>
      <c r="L576" t="b">
        <v>0</v>
      </c>
      <c r="M576" t="b">
        <v>1</v>
      </c>
      <c r="N576" t="s">
        <v>15</v>
      </c>
      <c r="O576">
        <f t="shared" si="33"/>
        <v>369.14814814814815</v>
      </c>
      <c r="P576" s="4">
        <f t="shared" si="36"/>
        <v>5055.5</v>
      </c>
      <c r="Q576" s="4" t="s">
        <v>2029</v>
      </c>
      <c r="R576" s="4" t="s">
        <v>2030</v>
      </c>
      <c r="S576" s="8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t="s">
        <v>12</v>
      </c>
      <c r="G577">
        <v>558</v>
      </c>
      <c r="H577" t="s">
        <v>19</v>
      </c>
      <c r="I577" t="s">
        <v>20</v>
      </c>
      <c r="J577">
        <v>1400562000</v>
      </c>
      <c r="K577">
        <v>1400821200</v>
      </c>
      <c r="L577" t="b">
        <v>0</v>
      </c>
      <c r="M577" t="b">
        <v>1</v>
      </c>
      <c r="N577" t="s">
        <v>31</v>
      </c>
      <c r="O577">
        <f t="shared" si="33"/>
        <v>62.930372148859547</v>
      </c>
      <c r="P577" s="4">
        <f t="shared" si="36"/>
        <v>26489.5</v>
      </c>
      <c r="Q577" s="4" t="s">
        <v>2035</v>
      </c>
      <c r="R577" s="4" t="s">
        <v>2036</v>
      </c>
      <c r="S577" s="8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t="s">
        <v>12</v>
      </c>
      <c r="G578">
        <v>64</v>
      </c>
      <c r="H578" t="s">
        <v>19</v>
      </c>
      <c r="I578" t="s">
        <v>20</v>
      </c>
      <c r="J578">
        <v>1509512400</v>
      </c>
      <c r="K578">
        <v>1510984800</v>
      </c>
      <c r="L578" t="b">
        <v>0</v>
      </c>
      <c r="M578" t="b">
        <v>0</v>
      </c>
      <c r="N578" t="s">
        <v>31</v>
      </c>
      <c r="O578">
        <f t="shared" si="33"/>
        <v>64.927835051546396</v>
      </c>
      <c r="P578" s="4">
        <f t="shared" si="36"/>
        <v>3181</v>
      </c>
      <c r="Q578" s="4" t="s">
        <v>2035</v>
      </c>
      <c r="R578" s="4" t="s">
        <v>2036</v>
      </c>
      <c r="S578" s="8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t="s">
        <v>72</v>
      </c>
      <c r="G579">
        <v>37</v>
      </c>
      <c r="H579" t="s">
        <v>19</v>
      </c>
      <c r="I579" t="s">
        <v>20</v>
      </c>
      <c r="J579">
        <v>1299823200</v>
      </c>
      <c r="K579">
        <v>1302066000</v>
      </c>
      <c r="L579" t="b">
        <v>0</v>
      </c>
      <c r="M579" t="b">
        <v>0</v>
      </c>
      <c r="N579" t="s">
        <v>157</v>
      </c>
      <c r="O579">
        <f t="shared" ref="O579:O642" si="37">E579/D579*100</f>
        <v>18.853658536585368</v>
      </c>
      <c r="P579" s="4">
        <f t="shared" si="36"/>
        <v>791.5</v>
      </c>
      <c r="Q579" s="4" t="s">
        <v>2031</v>
      </c>
      <c r="R579" s="4" t="s">
        <v>2054</v>
      </c>
      <c r="S579" s="8">
        <f t="shared" ref="S579:S642" si="38">DATE(1970,1,1)+(J579/86400)</f>
        <v>40613.25</v>
      </c>
      <c r="T579" s="10">
        <f t="shared" ref="T579:T642" si="39">(K579/86400) +DATE(1970,1,1)</f>
        <v>40639.208333333336</v>
      </c>
    </row>
    <row r="580" spans="1:20" ht="17" x14ac:dyDescent="0.2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t="s">
        <v>12</v>
      </c>
      <c r="G580">
        <v>245</v>
      </c>
      <c r="H580" t="s">
        <v>19</v>
      </c>
      <c r="I580" t="s">
        <v>20</v>
      </c>
      <c r="J580">
        <v>1322719200</v>
      </c>
      <c r="K580">
        <v>1322978400</v>
      </c>
      <c r="L580" t="b">
        <v>0</v>
      </c>
      <c r="M580" t="b">
        <v>0</v>
      </c>
      <c r="N580" t="s">
        <v>472</v>
      </c>
      <c r="O580">
        <f t="shared" si="37"/>
        <v>16.754404145077721</v>
      </c>
      <c r="P580" s="4">
        <f t="shared" si="36"/>
        <v>8206.5</v>
      </c>
      <c r="Q580" s="4" t="s">
        <v>2037</v>
      </c>
      <c r="R580" s="4" t="s">
        <v>2059</v>
      </c>
      <c r="S580" s="8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t="s">
        <v>18</v>
      </c>
      <c r="G581">
        <v>87</v>
      </c>
      <c r="H581" t="s">
        <v>19</v>
      </c>
      <c r="I581" t="s">
        <v>20</v>
      </c>
      <c r="J581">
        <v>1312693200</v>
      </c>
      <c r="K581">
        <v>1313730000</v>
      </c>
      <c r="L581" t="b">
        <v>0</v>
      </c>
      <c r="M581" t="b">
        <v>0</v>
      </c>
      <c r="N581" t="s">
        <v>157</v>
      </c>
      <c r="O581">
        <f t="shared" si="37"/>
        <v>101.11290322580646</v>
      </c>
      <c r="P581" s="4">
        <f t="shared" si="36"/>
        <v>3178</v>
      </c>
      <c r="Q581" s="4" t="s">
        <v>2031</v>
      </c>
      <c r="R581" s="4" t="s">
        <v>2054</v>
      </c>
      <c r="S581" s="8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t="s">
        <v>18</v>
      </c>
      <c r="G582">
        <v>3116</v>
      </c>
      <c r="H582" t="s">
        <v>19</v>
      </c>
      <c r="I582" t="s">
        <v>20</v>
      </c>
      <c r="J582">
        <v>1393394400</v>
      </c>
      <c r="K582">
        <v>1394085600</v>
      </c>
      <c r="L582" t="b">
        <v>0</v>
      </c>
      <c r="M582" t="b">
        <v>0</v>
      </c>
      <c r="N582" t="s">
        <v>31</v>
      </c>
      <c r="O582">
        <f t="shared" si="37"/>
        <v>341.5022831050228</v>
      </c>
      <c r="P582" s="4">
        <f t="shared" si="36"/>
        <v>76347</v>
      </c>
      <c r="Q582" s="4" t="s">
        <v>2035</v>
      </c>
      <c r="R582" s="4" t="s">
        <v>2036</v>
      </c>
      <c r="S582" s="8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t="s">
        <v>12</v>
      </c>
      <c r="G583">
        <v>71</v>
      </c>
      <c r="H583" t="s">
        <v>19</v>
      </c>
      <c r="I583" t="s">
        <v>20</v>
      </c>
      <c r="J583">
        <v>1304053200</v>
      </c>
      <c r="K583">
        <v>1305349200</v>
      </c>
      <c r="L583" t="b">
        <v>0</v>
      </c>
      <c r="M583" t="b">
        <v>0</v>
      </c>
      <c r="N583" t="s">
        <v>26</v>
      </c>
      <c r="O583">
        <f t="shared" si="37"/>
        <v>64.016666666666666</v>
      </c>
      <c r="P583" s="4">
        <f t="shared" ref="P583:P646" si="40">AVERAGE(E583,G583)</f>
        <v>1956</v>
      </c>
      <c r="Q583" s="4" t="s">
        <v>2033</v>
      </c>
      <c r="R583" s="4" t="s">
        <v>2034</v>
      </c>
      <c r="S583" s="8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t="s">
        <v>12</v>
      </c>
      <c r="G584">
        <v>42</v>
      </c>
      <c r="H584" t="s">
        <v>19</v>
      </c>
      <c r="I584" t="s">
        <v>20</v>
      </c>
      <c r="J584">
        <v>1433912400</v>
      </c>
      <c r="K584">
        <v>1434344400</v>
      </c>
      <c r="L584" t="b">
        <v>0</v>
      </c>
      <c r="M584" t="b">
        <v>1</v>
      </c>
      <c r="N584" t="s">
        <v>87</v>
      </c>
      <c r="O584">
        <f t="shared" si="37"/>
        <v>52.080459770114942</v>
      </c>
      <c r="P584" s="4">
        <f t="shared" si="40"/>
        <v>2286.5</v>
      </c>
      <c r="Q584" s="4" t="s">
        <v>2046</v>
      </c>
      <c r="R584" s="4" t="s">
        <v>2047</v>
      </c>
      <c r="S584" s="8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t="s">
        <v>18</v>
      </c>
      <c r="G585">
        <v>909</v>
      </c>
      <c r="H585" t="s">
        <v>19</v>
      </c>
      <c r="I585" t="s">
        <v>20</v>
      </c>
      <c r="J585">
        <v>1329717600</v>
      </c>
      <c r="K585">
        <v>1331186400</v>
      </c>
      <c r="L585" t="b">
        <v>0</v>
      </c>
      <c r="M585" t="b">
        <v>0</v>
      </c>
      <c r="N585" t="s">
        <v>40</v>
      </c>
      <c r="O585">
        <f t="shared" si="37"/>
        <v>322.40211640211641</v>
      </c>
      <c r="P585" s="4">
        <f t="shared" si="40"/>
        <v>30921.5</v>
      </c>
      <c r="Q585" s="4" t="s">
        <v>2037</v>
      </c>
      <c r="R585" s="4" t="s">
        <v>2038</v>
      </c>
      <c r="S585" s="8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t="s">
        <v>18</v>
      </c>
      <c r="G586">
        <v>1613</v>
      </c>
      <c r="H586" t="s">
        <v>19</v>
      </c>
      <c r="I586" t="s">
        <v>20</v>
      </c>
      <c r="J586">
        <v>1335330000</v>
      </c>
      <c r="K586">
        <v>1336539600</v>
      </c>
      <c r="L586" t="b">
        <v>0</v>
      </c>
      <c r="M586" t="b">
        <v>0</v>
      </c>
      <c r="N586" t="s">
        <v>26</v>
      </c>
      <c r="O586">
        <f t="shared" si="37"/>
        <v>119.50810185185186</v>
      </c>
      <c r="P586" s="4">
        <f t="shared" si="40"/>
        <v>52434</v>
      </c>
      <c r="Q586" s="4" t="s">
        <v>2033</v>
      </c>
      <c r="R586" s="4" t="s">
        <v>2034</v>
      </c>
      <c r="S586" s="8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t="s">
        <v>18</v>
      </c>
      <c r="G587">
        <v>136</v>
      </c>
      <c r="H587" t="s">
        <v>19</v>
      </c>
      <c r="I587" t="s">
        <v>20</v>
      </c>
      <c r="J587">
        <v>1268888400</v>
      </c>
      <c r="K587">
        <v>1269752400</v>
      </c>
      <c r="L587" t="b">
        <v>0</v>
      </c>
      <c r="M587" t="b">
        <v>0</v>
      </c>
      <c r="N587" t="s">
        <v>204</v>
      </c>
      <c r="O587">
        <f t="shared" si="37"/>
        <v>146.79775280898878</v>
      </c>
      <c r="P587" s="4">
        <f t="shared" si="40"/>
        <v>6600.5</v>
      </c>
      <c r="Q587" s="4" t="s">
        <v>2043</v>
      </c>
      <c r="R587" s="4" t="s">
        <v>2055</v>
      </c>
      <c r="S587" s="8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t="s">
        <v>18</v>
      </c>
      <c r="G588">
        <v>130</v>
      </c>
      <c r="H588" t="s">
        <v>19</v>
      </c>
      <c r="I588" t="s">
        <v>20</v>
      </c>
      <c r="J588">
        <v>1289973600</v>
      </c>
      <c r="K588">
        <v>1291615200</v>
      </c>
      <c r="L588" t="b">
        <v>0</v>
      </c>
      <c r="M588" t="b">
        <v>0</v>
      </c>
      <c r="N588" t="s">
        <v>21</v>
      </c>
      <c r="O588">
        <f t="shared" si="37"/>
        <v>950.57142857142856</v>
      </c>
      <c r="P588" s="4">
        <f t="shared" si="40"/>
        <v>3392</v>
      </c>
      <c r="Q588" s="4" t="s">
        <v>2031</v>
      </c>
      <c r="R588" s="4" t="s">
        <v>2032</v>
      </c>
      <c r="S588" s="8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t="s">
        <v>12</v>
      </c>
      <c r="G589">
        <v>156</v>
      </c>
      <c r="H589" t="s">
        <v>13</v>
      </c>
      <c r="I589" t="s">
        <v>14</v>
      </c>
      <c r="J589">
        <v>1547877600</v>
      </c>
      <c r="K589">
        <v>1552366800</v>
      </c>
      <c r="L589" t="b">
        <v>0</v>
      </c>
      <c r="M589" t="b">
        <v>1</v>
      </c>
      <c r="N589" t="s">
        <v>15</v>
      </c>
      <c r="O589">
        <f t="shared" si="37"/>
        <v>72.893617021276597</v>
      </c>
      <c r="P589" s="4">
        <f t="shared" si="40"/>
        <v>3504</v>
      </c>
      <c r="Q589" s="4" t="s">
        <v>2029</v>
      </c>
      <c r="R589" s="4" t="s">
        <v>2030</v>
      </c>
      <c r="S589" s="8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t="s">
        <v>12</v>
      </c>
      <c r="G590">
        <v>1368</v>
      </c>
      <c r="H590" t="s">
        <v>38</v>
      </c>
      <c r="I590" t="s">
        <v>39</v>
      </c>
      <c r="J590">
        <v>1269493200</v>
      </c>
      <c r="K590">
        <v>1272171600</v>
      </c>
      <c r="L590" t="b">
        <v>0</v>
      </c>
      <c r="M590" t="b">
        <v>0</v>
      </c>
      <c r="N590" t="s">
        <v>31</v>
      </c>
      <c r="O590">
        <f t="shared" si="37"/>
        <v>79.008248730964468</v>
      </c>
      <c r="P590" s="4">
        <f t="shared" si="40"/>
        <v>62942.5</v>
      </c>
      <c r="Q590" s="4" t="s">
        <v>2035</v>
      </c>
      <c r="R590" s="4" t="s">
        <v>2036</v>
      </c>
      <c r="S590" s="8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t="s">
        <v>12</v>
      </c>
      <c r="G591">
        <v>102</v>
      </c>
      <c r="H591" t="s">
        <v>19</v>
      </c>
      <c r="I591" t="s">
        <v>20</v>
      </c>
      <c r="J591">
        <v>1436072400</v>
      </c>
      <c r="K591">
        <v>1436677200</v>
      </c>
      <c r="L591" t="b">
        <v>0</v>
      </c>
      <c r="M591" t="b">
        <v>0</v>
      </c>
      <c r="N591" t="s">
        <v>40</v>
      </c>
      <c r="O591">
        <f t="shared" si="37"/>
        <v>64.721518987341781</v>
      </c>
      <c r="P591" s="4">
        <f t="shared" si="40"/>
        <v>2607.5</v>
      </c>
      <c r="Q591" s="4" t="s">
        <v>2037</v>
      </c>
      <c r="R591" s="4" t="s">
        <v>2038</v>
      </c>
      <c r="S591" s="8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t="s">
        <v>12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131</v>
      </c>
      <c r="O592">
        <f t="shared" si="37"/>
        <v>82.028169014084511</v>
      </c>
      <c r="P592" s="4">
        <f t="shared" si="40"/>
        <v>2955</v>
      </c>
      <c r="Q592" s="4" t="s">
        <v>2043</v>
      </c>
      <c r="R592" s="4" t="s">
        <v>2052</v>
      </c>
      <c r="S592" s="8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t="s">
        <v>18</v>
      </c>
      <c r="G593">
        <v>102</v>
      </c>
      <c r="H593" t="s">
        <v>19</v>
      </c>
      <c r="I593" t="s">
        <v>20</v>
      </c>
      <c r="J593">
        <v>1279083600</v>
      </c>
      <c r="K593">
        <v>1279947600</v>
      </c>
      <c r="L593" t="b">
        <v>0</v>
      </c>
      <c r="M593" t="b">
        <v>0</v>
      </c>
      <c r="N593" t="s">
        <v>87</v>
      </c>
      <c r="O593">
        <f t="shared" si="37"/>
        <v>1037.6666666666667</v>
      </c>
      <c r="P593" s="4">
        <f t="shared" si="40"/>
        <v>3164</v>
      </c>
      <c r="Q593" s="4" t="s">
        <v>2046</v>
      </c>
      <c r="R593" s="4" t="s">
        <v>2047</v>
      </c>
      <c r="S593" s="8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t="s">
        <v>12</v>
      </c>
      <c r="G594">
        <v>253</v>
      </c>
      <c r="H594" t="s">
        <v>19</v>
      </c>
      <c r="I594" t="s">
        <v>20</v>
      </c>
      <c r="J594">
        <v>1401426000</v>
      </c>
      <c r="K594">
        <v>1402203600</v>
      </c>
      <c r="L594" t="b">
        <v>0</v>
      </c>
      <c r="M594" t="b">
        <v>0</v>
      </c>
      <c r="N594" t="s">
        <v>31</v>
      </c>
      <c r="O594">
        <f t="shared" si="37"/>
        <v>12.910076530612244</v>
      </c>
      <c r="P594" s="4">
        <f t="shared" si="40"/>
        <v>10248</v>
      </c>
      <c r="Q594" s="4" t="s">
        <v>2035</v>
      </c>
      <c r="R594" s="4" t="s">
        <v>2036</v>
      </c>
      <c r="S594" s="8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t="s">
        <v>18</v>
      </c>
      <c r="G595">
        <v>4006</v>
      </c>
      <c r="H595" t="s">
        <v>19</v>
      </c>
      <c r="I595" t="s">
        <v>20</v>
      </c>
      <c r="J595">
        <v>1395810000</v>
      </c>
      <c r="K595">
        <v>1396933200</v>
      </c>
      <c r="L595" t="b">
        <v>0</v>
      </c>
      <c r="M595" t="b">
        <v>0</v>
      </c>
      <c r="N595" t="s">
        <v>69</v>
      </c>
      <c r="O595">
        <f t="shared" si="37"/>
        <v>154.84210526315789</v>
      </c>
      <c r="P595" s="4">
        <f t="shared" si="40"/>
        <v>96147</v>
      </c>
      <c r="Q595" s="4" t="s">
        <v>2037</v>
      </c>
      <c r="R595" s="4" t="s">
        <v>2045</v>
      </c>
      <c r="S595" s="8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t="s">
        <v>12</v>
      </c>
      <c r="G596">
        <v>157</v>
      </c>
      <c r="H596" t="s">
        <v>19</v>
      </c>
      <c r="I596" t="s">
        <v>20</v>
      </c>
      <c r="J596">
        <v>1467003600</v>
      </c>
      <c r="K596">
        <v>1467262800</v>
      </c>
      <c r="L596" t="b">
        <v>0</v>
      </c>
      <c r="M596" t="b">
        <v>1</v>
      </c>
      <c r="N596" t="s">
        <v>31</v>
      </c>
      <c r="O596">
        <f t="shared" si="37"/>
        <v>7.0991735537190088</v>
      </c>
      <c r="P596" s="4">
        <f t="shared" si="40"/>
        <v>5662</v>
      </c>
      <c r="Q596" s="4" t="s">
        <v>2035</v>
      </c>
      <c r="R596" s="4" t="s">
        <v>2036</v>
      </c>
      <c r="S596" s="8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t="s">
        <v>18</v>
      </c>
      <c r="G597">
        <v>1629</v>
      </c>
      <c r="H597" t="s">
        <v>19</v>
      </c>
      <c r="I597" t="s">
        <v>20</v>
      </c>
      <c r="J597">
        <v>1268715600</v>
      </c>
      <c r="K597">
        <v>1270530000</v>
      </c>
      <c r="L597" t="b">
        <v>0</v>
      </c>
      <c r="M597" t="b">
        <v>1</v>
      </c>
      <c r="N597" t="s">
        <v>31</v>
      </c>
      <c r="O597">
        <f t="shared" si="37"/>
        <v>208.52773826458036</v>
      </c>
      <c r="P597" s="4">
        <f t="shared" si="40"/>
        <v>74112</v>
      </c>
      <c r="Q597" s="4" t="s">
        <v>2035</v>
      </c>
      <c r="R597" s="4" t="s">
        <v>2036</v>
      </c>
      <c r="S597" s="8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t="s">
        <v>12</v>
      </c>
      <c r="G598">
        <v>183</v>
      </c>
      <c r="H598" t="s">
        <v>19</v>
      </c>
      <c r="I598" t="s">
        <v>20</v>
      </c>
      <c r="J598">
        <v>1457157600</v>
      </c>
      <c r="K598">
        <v>1457762400</v>
      </c>
      <c r="L598" t="b">
        <v>0</v>
      </c>
      <c r="M598" t="b">
        <v>1</v>
      </c>
      <c r="N598" t="s">
        <v>51</v>
      </c>
      <c r="O598">
        <f t="shared" si="37"/>
        <v>99.683544303797461</v>
      </c>
      <c r="P598" s="4">
        <f t="shared" si="40"/>
        <v>4029</v>
      </c>
      <c r="Q598" s="4" t="s">
        <v>2037</v>
      </c>
      <c r="R598" s="4" t="s">
        <v>2040</v>
      </c>
      <c r="S598" s="8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t="s">
        <v>18</v>
      </c>
      <c r="G599">
        <v>2188</v>
      </c>
      <c r="H599" t="s">
        <v>19</v>
      </c>
      <c r="I599" t="s">
        <v>20</v>
      </c>
      <c r="J599">
        <v>1573970400</v>
      </c>
      <c r="K599">
        <v>1575525600</v>
      </c>
      <c r="L599" t="b">
        <v>0</v>
      </c>
      <c r="M599" t="b">
        <v>0</v>
      </c>
      <c r="N599" t="s">
        <v>31</v>
      </c>
      <c r="O599">
        <f t="shared" si="37"/>
        <v>201.59756097560978</v>
      </c>
      <c r="P599" s="4">
        <f t="shared" si="40"/>
        <v>75483.5</v>
      </c>
      <c r="Q599" s="4" t="s">
        <v>2035</v>
      </c>
      <c r="R599" s="4" t="s">
        <v>2036</v>
      </c>
      <c r="S599" s="8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t="s">
        <v>18</v>
      </c>
      <c r="G600">
        <v>2409</v>
      </c>
      <c r="H600" t="s">
        <v>105</v>
      </c>
      <c r="I600" t="s">
        <v>106</v>
      </c>
      <c r="J600">
        <v>1276578000</v>
      </c>
      <c r="K600">
        <v>1279083600</v>
      </c>
      <c r="L600" t="b">
        <v>0</v>
      </c>
      <c r="M600" t="b">
        <v>0</v>
      </c>
      <c r="N600" t="s">
        <v>21</v>
      </c>
      <c r="O600">
        <f t="shared" si="37"/>
        <v>162.09032258064516</v>
      </c>
      <c r="P600" s="4">
        <f t="shared" si="40"/>
        <v>89138.5</v>
      </c>
      <c r="Q600" s="4" t="s">
        <v>2031</v>
      </c>
      <c r="R600" s="4" t="s">
        <v>2032</v>
      </c>
      <c r="S600" s="8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t="s">
        <v>12</v>
      </c>
      <c r="G601">
        <v>82</v>
      </c>
      <c r="H601" t="s">
        <v>34</v>
      </c>
      <c r="I601" t="s">
        <v>35</v>
      </c>
      <c r="J601">
        <v>1423720800</v>
      </c>
      <c r="K601">
        <v>1424412000</v>
      </c>
      <c r="L601" t="b">
        <v>0</v>
      </c>
      <c r="M601" t="b">
        <v>0</v>
      </c>
      <c r="N601" t="s">
        <v>40</v>
      </c>
      <c r="O601">
        <f t="shared" si="37"/>
        <v>3.6436208125445471</v>
      </c>
      <c r="P601" s="4">
        <f t="shared" si="40"/>
        <v>2597</v>
      </c>
      <c r="Q601" s="4" t="s">
        <v>2037</v>
      </c>
      <c r="R601" s="4" t="s">
        <v>2038</v>
      </c>
      <c r="S601" s="8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t="s">
        <v>12</v>
      </c>
      <c r="G602">
        <v>1</v>
      </c>
      <c r="H602" t="s">
        <v>38</v>
      </c>
      <c r="I602" t="s">
        <v>39</v>
      </c>
      <c r="J602">
        <v>1375160400</v>
      </c>
      <c r="K602">
        <v>1376197200</v>
      </c>
      <c r="L602" t="b">
        <v>0</v>
      </c>
      <c r="M602" t="b">
        <v>0</v>
      </c>
      <c r="N602" t="s">
        <v>15</v>
      </c>
      <c r="O602">
        <f t="shared" si="37"/>
        <v>5</v>
      </c>
      <c r="P602" s="4">
        <f t="shared" si="40"/>
        <v>3</v>
      </c>
      <c r="Q602" s="4" t="s">
        <v>2029</v>
      </c>
      <c r="R602" s="4" t="s">
        <v>2030</v>
      </c>
      <c r="S602" s="8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t="s">
        <v>18</v>
      </c>
      <c r="G603">
        <v>194</v>
      </c>
      <c r="H603" t="s">
        <v>19</v>
      </c>
      <c r="I603" t="s">
        <v>20</v>
      </c>
      <c r="J603">
        <v>1401426000</v>
      </c>
      <c r="K603">
        <v>1402894800</v>
      </c>
      <c r="L603" t="b">
        <v>1</v>
      </c>
      <c r="M603" t="b">
        <v>0</v>
      </c>
      <c r="N603" t="s">
        <v>63</v>
      </c>
      <c r="O603">
        <f t="shared" si="37"/>
        <v>206.63492063492063</v>
      </c>
      <c r="P603" s="4">
        <f t="shared" si="40"/>
        <v>6606</v>
      </c>
      <c r="Q603" s="4" t="s">
        <v>2033</v>
      </c>
      <c r="R603" s="4" t="s">
        <v>2042</v>
      </c>
      <c r="S603" s="8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t="s">
        <v>18</v>
      </c>
      <c r="G604">
        <v>1140</v>
      </c>
      <c r="H604" t="s">
        <v>19</v>
      </c>
      <c r="I604" t="s">
        <v>20</v>
      </c>
      <c r="J604">
        <v>1433480400</v>
      </c>
      <c r="K604">
        <v>1434430800</v>
      </c>
      <c r="L604" t="b">
        <v>0</v>
      </c>
      <c r="M604" t="b">
        <v>0</v>
      </c>
      <c r="N604" t="s">
        <v>31</v>
      </c>
      <c r="O604">
        <f t="shared" si="37"/>
        <v>128.23628691983123</v>
      </c>
      <c r="P604" s="4">
        <f t="shared" si="40"/>
        <v>46158</v>
      </c>
      <c r="Q604" s="4" t="s">
        <v>2035</v>
      </c>
      <c r="R604" s="4" t="s">
        <v>2036</v>
      </c>
      <c r="S604" s="8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t="s">
        <v>18</v>
      </c>
      <c r="G605">
        <v>102</v>
      </c>
      <c r="H605" t="s">
        <v>19</v>
      </c>
      <c r="I605" t="s">
        <v>20</v>
      </c>
      <c r="J605">
        <v>1555563600</v>
      </c>
      <c r="K605">
        <v>1557896400</v>
      </c>
      <c r="L605" t="b">
        <v>0</v>
      </c>
      <c r="M605" t="b">
        <v>0</v>
      </c>
      <c r="N605" t="s">
        <v>31</v>
      </c>
      <c r="O605">
        <f t="shared" si="37"/>
        <v>119.66037735849055</v>
      </c>
      <c r="P605" s="4">
        <f t="shared" si="40"/>
        <v>3222</v>
      </c>
      <c r="Q605" s="4" t="s">
        <v>2035</v>
      </c>
      <c r="R605" s="4" t="s">
        <v>2036</v>
      </c>
      <c r="S605" s="8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t="s">
        <v>18</v>
      </c>
      <c r="G606">
        <v>2857</v>
      </c>
      <c r="H606" t="s">
        <v>19</v>
      </c>
      <c r="I606" t="s">
        <v>20</v>
      </c>
      <c r="J606">
        <v>1295676000</v>
      </c>
      <c r="K606">
        <v>1297490400</v>
      </c>
      <c r="L606" t="b">
        <v>0</v>
      </c>
      <c r="M606" t="b">
        <v>0</v>
      </c>
      <c r="N606" t="s">
        <v>31</v>
      </c>
      <c r="O606">
        <f t="shared" si="37"/>
        <v>170.73055242390078</v>
      </c>
      <c r="P606" s="4">
        <f t="shared" si="40"/>
        <v>77147.5</v>
      </c>
      <c r="Q606" s="4" t="s">
        <v>2035</v>
      </c>
      <c r="R606" s="4" t="s">
        <v>2036</v>
      </c>
      <c r="S606" s="8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t="s">
        <v>18</v>
      </c>
      <c r="G607">
        <v>107</v>
      </c>
      <c r="H607" t="s">
        <v>19</v>
      </c>
      <c r="I607" t="s">
        <v>20</v>
      </c>
      <c r="J607">
        <v>1443848400</v>
      </c>
      <c r="K607">
        <v>1447394400</v>
      </c>
      <c r="L607" t="b">
        <v>0</v>
      </c>
      <c r="M607" t="b">
        <v>0</v>
      </c>
      <c r="N607" t="s">
        <v>66</v>
      </c>
      <c r="O607">
        <f t="shared" si="37"/>
        <v>187.21212121212122</v>
      </c>
      <c r="P607" s="4">
        <f t="shared" si="40"/>
        <v>3142.5</v>
      </c>
      <c r="Q607" s="4" t="s">
        <v>2043</v>
      </c>
      <c r="R607" s="4" t="s">
        <v>2044</v>
      </c>
      <c r="S607" s="8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t="s">
        <v>18</v>
      </c>
      <c r="G608">
        <v>160</v>
      </c>
      <c r="H608" t="s">
        <v>38</v>
      </c>
      <c r="I608" t="s">
        <v>39</v>
      </c>
      <c r="J608">
        <v>1457330400</v>
      </c>
      <c r="K608">
        <v>1458277200</v>
      </c>
      <c r="L608" t="b">
        <v>0</v>
      </c>
      <c r="M608" t="b">
        <v>0</v>
      </c>
      <c r="N608" t="s">
        <v>21</v>
      </c>
      <c r="O608">
        <f t="shared" si="37"/>
        <v>188.38235294117646</v>
      </c>
      <c r="P608" s="4">
        <f t="shared" si="40"/>
        <v>3282.5</v>
      </c>
      <c r="Q608" s="4" t="s">
        <v>2031</v>
      </c>
      <c r="R608" s="4" t="s">
        <v>2032</v>
      </c>
      <c r="S608" s="8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t="s">
        <v>18</v>
      </c>
      <c r="G609">
        <v>2230</v>
      </c>
      <c r="H609" t="s">
        <v>19</v>
      </c>
      <c r="I609" t="s">
        <v>20</v>
      </c>
      <c r="J609">
        <v>1395550800</v>
      </c>
      <c r="K609">
        <v>1395723600</v>
      </c>
      <c r="L609" t="b">
        <v>0</v>
      </c>
      <c r="M609" t="b">
        <v>0</v>
      </c>
      <c r="N609" t="s">
        <v>15</v>
      </c>
      <c r="O609">
        <f t="shared" si="37"/>
        <v>131.29869186046511</v>
      </c>
      <c r="P609" s="4">
        <f t="shared" si="40"/>
        <v>91448.5</v>
      </c>
      <c r="Q609" s="4" t="s">
        <v>2029</v>
      </c>
      <c r="R609" s="4" t="s">
        <v>2030</v>
      </c>
      <c r="S609" s="8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t="s">
        <v>18</v>
      </c>
      <c r="G610">
        <v>316</v>
      </c>
      <c r="H610" t="s">
        <v>19</v>
      </c>
      <c r="I610" t="s">
        <v>20</v>
      </c>
      <c r="J610">
        <v>1551852000</v>
      </c>
      <c r="K610">
        <v>1552197600</v>
      </c>
      <c r="L610" t="b">
        <v>0</v>
      </c>
      <c r="M610" t="b">
        <v>1</v>
      </c>
      <c r="N610" t="s">
        <v>157</v>
      </c>
      <c r="O610">
        <f t="shared" si="37"/>
        <v>283.97435897435901</v>
      </c>
      <c r="P610" s="4">
        <f t="shared" si="40"/>
        <v>5695.5</v>
      </c>
      <c r="Q610" s="4" t="s">
        <v>2031</v>
      </c>
      <c r="R610" s="4" t="s">
        <v>2054</v>
      </c>
      <c r="S610" s="8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t="s">
        <v>18</v>
      </c>
      <c r="G611">
        <v>117</v>
      </c>
      <c r="H611" t="s">
        <v>19</v>
      </c>
      <c r="I611" t="s">
        <v>20</v>
      </c>
      <c r="J611">
        <v>1547618400</v>
      </c>
      <c r="K611">
        <v>1549087200</v>
      </c>
      <c r="L611" t="b">
        <v>0</v>
      </c>
      <c r="M611" t="b">
        <v>0</v>
      </c>
      <c r="N611" t="s">
        <v>472</v>
      </c>
      <c r="O611">
        <f t="shared" si="37"/>
        <v>120.41999999999999</v>
      </c>
      <c r="P611" s="4">
        <f t="shared" si="40"/>
        <v>6079.5</v>
      </c>
      <c r="Q611" s="4" t="s">
        <v>2037</v>
      </c>
      <c r="R611" s="4" t="s">
        <v>2059</v>
      </c>
      <c r="S611" s="8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t="s">
        <v>18</v>
      </c>
      <c r="G612">
        <v>6406</v>
      </c>
      <c r="H612" t="s">
        <v>19</v>
      </c>
      <c r="I612" t="s">
        <v>20</v>
      </c>
      <c r="J612">
        <v>1355637600</v>
      </c>
      <c r="K612">
        <v>1356847200</v>
      </c>
      <c r="L612" t="b">
        <v>0</v>
      </c>
      <c r="M612" t="b">
        <v>0</v>
      </c>
      <c r="N612" t="s">
        <v>31</v>
      </c>
      <c r="O612">
        <f t="shared" si="37"/>
        <v>419.0560747663551</v>
      </c>
      <c r="P612" s="4">
        <f t="shared" si="40"/>
        <v>92881</v>
      </c>
      <c r="Q612" s="4" t="s">
        <v>2035</v>
      </c>
      <c r="R612" s="4" t="s">
        <v>2036</v>
      </c>
      <c r="S612" s="8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t="s">
        <v>72</v>
      </c>
      <c r="G613">
        <v>15</v>
      </c>
      <c r="H613" t="s">
        <v>19</v>
      </c>
      <c r="I613" t="s">
        <v>20</v>
      </c>
      <c r="J613">
        <v>1374728400</v>
      </c>
      <c r="K613">
        <v>1375765200</v>
      </c>
      <c r="L613" t="b">
        <v>0</v>
      </c>
      <c r="M613" t="b">
        <v>0</v>
      </c>
      <c r="N613" t="s">
        <v>31</v>
      </c>
      <c r="O613">
        <f t="shared" si="37"/>
        <v>13.853658536585368</v>
      </c>
      <c r="P613" s="4">
        <f t="shared" si="40"/>
        <v>575.5</v>
      </c>
      <c r="Q613" s="4" t="s">
        <v>2035</v>
      </c>
      <c r="R613" s="4" t="s">
        <v>2036</v>
      </c>
      <c r="S613" s="8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t="s">
        <v>18</v>
      </c>
      <c r="G614">
        <v>192</v>
      </c>
      <c r="H614" t="s">
        <v>19</v>
      </c>
      <c r="I614" t="s">
        <v>20</v>
      </c>
      <c r="J614">
        <v>1287810000</v>
      </c>
      <c r="K614">
        <v>1289800800</v>
      </c>
      <c r="L614" t="b">
        <v>0</v>
      </c>
      <c r="M614" t="b">
        <v>0</v>
      </c>
      <c r="N614" t="s">
        <v>48</v>
      </c>
      <c r="O614">
        <f t="shared" si="37"/>
        <v>139.43548387096774</v>
      </c>
      <c r="P614" s="4">
        <f t="shared" si="40"/>
        <v>4418.5</v>
      </c>
      <c r="Q614" s="4" t="s">
        <v>2031</v>
      </c>
      <c r="R614" s="4" t="s">
        <v>2039</v>
      </c>
      <c r="S614" s="8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t="s">
        <v>18</v>
      </c>
      <c r="G615">
        <v>26</v>
      </c>
      <c r="H615" t="s">
        <v>13</v>
      </c>
      <c r="I615" t="s">
        <v>14</v>
      </c>
      <c r="J615">
        <v>1503723600</v>
      </c>
      <c r="K615">
        <v>1504501200</v>
      </c>
      <c r="L615" t="b">
        <v>0</v>
      </c>
      <c r="M615" t="b">
        <v>0</v>
      </c>
      <c r="N615" t="s">
        <v>31</v>
      </c>
      <c r="O615">
        <f t="shared" si="37"/>
        <v>174</v>
      </c>
      <c r="P615" s="4">
        <f t="shared" si="40"/>
        <v>970</v>
      </c>
      <c r="Q615" s="4" t="s">
        <v>2035</v>
      </c>
      <c r="R615" s="4" t="s">
        <v>2036</v>
      </c>
      <c r="S615" s="8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t="s">
        <v>18</v>
      </c>
      <c r="G616">
        <v>723</v>
      </c>
      <c r="H616" t="s">
        <v>19</v>
      </c>
      <c r="I616" t="s">
        <v>20</v>
      </c>
      <c r="J616">
        <v>1484114400</v>
      </c>
      <c r="K616">
        <v>1485669600</v>
      </c>
      <c r="L616" t="b">
        <v>0</v>
      </c>
      <c r="M616" t="b">
        <v>0</v>
      </c>
      <c r="N616" t="s">
        <v>31</v>
      </c>
      <c r="O616">
        <f t="shared" si="37"/>
        <v>155.49056603773585</v>
      </c>
      <c r="P616" s="4">
        <f t="shared" si="40"/>
        <v>20964</v>
      </c>
      <c r="Q616" s="4" t="s">
        <v>2035</v>
      </c>
      <c r="R616" s="4" t="s">
        <v>2036</v>
      </c>
      <c r="S616" s="8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t="s">
        <v>18</v>
      </c>
      <c r="G617">
        <v>170</v>
      </c>
      <c r="H617" t="s">
        <v>105</v>
      </c>
      <c r="I617" t="s">
        <v>106</v>
      </c>
      <c r="J617">
        <v>1461906000</v>
      </c>
      <c r="K617">
        <v>1462770000</v>
      </c>
      <c r="L617" t="b">
        <v>0</v>
      </c>
      <c r="M617" t="b">
        <v>0</v>
      </c>
      <c r="N617" t="s">
        <v>31</v>
      </c>
      <c r="O617">
        <f t="shared" si="37"/>
        <v>170.44705882352943</v>
      </c>
      <c r="P617" s="4">
        <f t="shared" si="40"/>
        <v>7329</v>
      </c>
      <c r="Q617" s="4" t="s">
        <v>2035</v>
      </c>
      <c r="R617" s="4" t="s">
        <v>2036</v>
      </c>
      <c r="S617" s="8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t="s">
        <v>18</v>
      </c>
      <c r="G618">
        <v>238</v>
      </c>
      <c r="H618" t="s">
        <v>38</v>
      </c>
      <c r="I618" t="s">
        <v>39</v>
      </c>
      <c r="J618">
        <v>1379653200</v>
      </c>
      <c r="K618">
        <v>1379739600</v>
      </c>
      <c r="L618" t="b">
        <v>0</v>
      </c>
      <c r="M618" t="b">
        <v>1</v>
      </c>
      <c r="N618" t="s">
        <v>58</v>
      </c>
      <c r="O618">
        <f t="shared" si="37"/>
        <v>189.515625</v>
      </c>
      <c r="P618" s="4">
        <f t="shared" si="40"/>
        <v>6183.5</v>
      </c>
      <c r="Q618" s="4" t="s">
        <v>2031</v>
      </c>
      <c r="R618" s="4" t="s">
        <v>2041</v>
      </c>
      <c r="S618" s="8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t="s">
        <v>18</v>
      </c>
      <c r="G619">
        <v>55</v>
      </c>
      <c r="H619" t="s">
        <v>19</v>
      </c>
      <c r="I619" t="s">
        <v>20</v>
      </c>
      <c r="J619">
        <v>1401858000</v>
      </c>
      <c r="K619">
        <v>1402722000</v>
      </c>
      <c r="L619" t="b">
        <v>0</v>
      </c>
      <c r="M619" t="b">
        <v>0</v>
      </c>
      <c r="N619" t="s">
        <v>31</v>
      </c>
      <c r="O619">
        <f t="shared" si="37"/>
        <v>249.71428571428572</v>
      </c>
      <c r="P619" s="4">
        <f t="shared" si="40"/>
        <v>1775.5</v>
      </c>
      <c r="Q619" s="4" t="s">
        <v>2035</v>
      </c>
      <c r="R619" s="4" t="s">
        <v>2036</v>
      </c>
      <c r="S619" s="8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t="s">
        <v>12</v>
      </c>
      <c r="G620">
        <v>1198</v>
      </c>
      <c r="H620" t="s">
        <v>19</v>
      </c>
      <c r="I620" t="s">
        <v>20</v>
      </c>
      <c r="J620">
        <v>1367470800</v>
      </c>
      <c r="K620">
        <v>1369285200</v>
      </c>
      <c r="L620" t="b">
        <v>0</v>
      </c>
      <c r="M620" t="b">
        <v>0</v>
      </c>
      <c r="N620" t="s">
        <v>66</v>
      </c>
      <c r="O620">
        <f t="shared" si="37"/>
        <v>48.860523665659613</v>
      </c>
      <c r="P620" s="4">
        <f t="shared" si="40"/>
        <v>49117.5</v>
      </c>
      <c r="Q620" s="4" t="s">
        <v>2043</v>
      </c>
      <c r="R620" s="4" t="s">
        <v>2044</v>
      </c>
      <c r="S620" s="8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t="s">
        <v>12</v>
      </c>
      <c r="G621">
        <v>648</v>
      </c>
      <c r="H621" t="s">
        <v>19</v>
      </c>
      <c r="I621" t="s">
        <v>20</v>
      </c>
      <c r="J621">
        <v>1304658000</v>
      </c>
      <c r="K621">
        <v>1304744400</v>
      </c>
      <c r="L621" t="b">
        <v>1</v>
      </c>
      <c r="M621" t="b">
        <v>1</v>
      </c>
      <c r="N621" t="s">
        <v>31</v>
      </c>
      <c r="O621">
        <f t="shared" si="37"/>
        <v>28.461970393057683</v>
      </c>
      <c r="P621" s="4">
        <f t="shared" si="40"/>
        <v>28202.5</v>
      </c>
      <c r="Q621" s="4" t="s">
        <v>2035</v>
      </c>
      <c r="R621" s="4" t="s">
        <v>2036</v>
      </c>
      <c r="S621" s="8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t="s">
        <v>18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120</v>
      </c>
      <c r="O622">
        <f t="shared" si="37"/>
        <v>268.02325581395348</v>
      </c>
      <c r="P622" s="4">
        <f t="shared" si="40"/>
        <v>5826.5</v>
      </c>
      <c r="Q622" s="4" t="s">
        <v>2050</v>
      </c>
      <c r="R622" s="4" t="s">
        <v>2051</v>
      </c>
      <c r="S622" s="8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t="s">
        <v>18</v>
      </c>
      <c r="G623">
        <v>2144</v>
      </c>
      <c r="H623" t="s">
        <v>19</v>
      </c>
      <c r="I623" t="s">
        <v>20</v>
      </c>
      <c r="J623">
        <v>1473742800</v>
      </c>
      <c r="K623">
        <v>1474174800</v>
      </c>
      <c r="L623" t="b">
        <v>0</v>
      </c>
      <c r="M623" t="b">
        <v>0</v>
      </c>
      <c r="N623" t="s">
        <v>31</v>
      </c>
      <c r="O623">
        <f t="shared" si="37"/>
        <v>619.80078125</v>
      </c>
      <c r="P623" s="4">
        <f t="shared" si="40"/>
        <v>80406.5</v>
      </c>
      <c r="Q623" s="4" t="s">
        <v>2035</v>
      </c>
      <c r="R623" s="4" t="s">
        <v>2036</v>
      </c>
      <c r="S623" s="8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t="s">
        <v>12</v>
      </c>
      <c r="G624">
        <v>64</v>
      </c>
      <c r="H624" t="s">
        <v>19</v>
      </c>
      <c r="I624" t="s">
        <v>20</v>
      </c>
      <c r="J624">
        <v>1523768400</v>
      </c>
      <c r="K624">
        <v>1526014800</v>
      </c>
      <c r="L624" t="b">
        <v>0</v>
      </c>
      <c r="M624" t="b">
        <v>0</v>
      </c>
      <c r="N624" t="s">
        <v>58</v>
      </c>
      <c r="O624">
        <f t="shared" si="37"/>
        <v>3.1301587301587301</v>
      </c>
      <c r="P624" s="4">
        <f t="shared" si="40"/>
        <v>2990</v>
      </c>
      <c r="Q624" s="4" t="s">
        <v>2031</v>
      </c>
      <c r="R624" s="4" t="s">
        <v>2041</v>
      </c>
      <c r="S624" s="8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t="s">
        <v>18</v>
      </c>
      <c r="G625">
        <v>2693</v>
      </c>
      <c r="H625" t="s">
        <v>38</v>
      </c>
      <c r="I625" t="s">
        <v>39</v>
      </c>
      <c r="J625">
        <v>1437022800</v>
      </c>
      <c r="K625">
        <v>1437454800</v>
      </c>
      <c r="L625" t="b">
        <v>0</v>
      </c>
      <c r="M625" t="b">
        <v>0</v>
      </c>
      <c r="N625" t="s">
        <v>31</v>
      </c>
      <c r="O625">
        <f t="shared" si="37"/>
        <v>159.92152704135739</v>
      </c>
      <c r="P625" s="4">
        <f t="shared" si="40"/>
        <v>76749.5</v>
      </c>
      <c r="Q625" s="4" t="s">
        <v>2035</v>
      </c>
      <c r="R625" s="4" t="s">
        <v>2036</v>
      </c>
      <c r="S625" s="8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t="s">
        <v>18</v>
      </c>
      <c r="G626">
        <v>432</v>
      </c>
      <c r="H626" t="s">
        <v>19</v>
      </c>
      <c r="I626" t="s">
        <v>20</v>
      </c>
      <c r="J626">
        <v>1422165600</v>
      </c>
      <c r="K626">
        <v>1422684000</v>
      </c>
      <c r="L626" t="b">
        <v>0</v>
      </c>
      <c r="M626" t="b">
        <v>0</v>
      </c>
      <c r="N626" t="s">
        <v>120</v>
      </c>
      <c r="O626">
        <f t="shared" si="37"/>
        <v>279.39215686274508</v>
      </c>
      <c r="P626" s="4">
        <f t="shared" si="40"/>
        <v>7340.5</v>
      </c>
      <c r="Q626" s="4" t="s">
        <v>2050</v>
      </c>
      <c r="R626" s="4" t="s">
        <v>2051</v>
      </c>
      <c r="S626" s="8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t="s">
        <v>12</v>
      </c>
      <c r="G627">
        <v>62</v>
      </c>
      <c r="H627" t="s">
        <v>19</v>
      </c>
      <c r="I627" t="s">
        <v>20</v>
      </c>
      <c r="J627">
        <v>1580104800</v>
      </c>
      <c r="K627">
        <v>1581314400</v>
      </c>
      <c r="L627" t="b">
        <v>0</v>
      </c>
      <c r="M627" t="b">
        <v>0</v>
      </c>
      <c r="N627" t="s">
        <v>31</v>
      </c>
      <c r="O627">
        <f t="shared" si="37"/>
        <v>77.373333333333335</v>
      </c>
      <c r="P627" s="4">
        <f t="shared" si="40"/>
        <v>2932.5</v>
      </c>
      <c r="Q627" s="4" t="s">
        <v>2035</v>
      </c>
      <c r="R627" s="4" t="s">
        <v>2036</v>
      </c>
      <c r="S627" s="8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t="s">
        <v>18</v>
      </c>
      <c r="G628">
        <v>189</v>
      </c>
      <c r="H628" t="s">
        <v>19</v>
      </c>
      <c r="I628" t="s">
        <v>20</v>
      </c>
      <c r="J628">
        <v>1285650000</v>
      </c>
      <c r="K628">
        <v>1286427600</v>
      </c>
      <c r="L628" t="b">
        <v>0</v>
      </c>
      <c r="M628" t="b">
        <v>1</v>
      </c>
      <c r="N628" t="s">
        <v>31</v>
      </c>
      <c r="O628">
        <f t="shared" si="37"/>
        <v>206.32812500000003</v>
      </c>
      <c r="P628" s="4">
        <f t="shared" si="40"/>
        <v>6697</v>
      </c>
      <c r="Q628" s="4" t="s">
        <v>2035</v>
      </c>
      <c r="R628" s="4" t="s">
        <v>2036</v>
      </c>
      <c r="S628" s="8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t="s">
        <v>18</v>
      </c>
      <c r="G629">
        <v>154</v>
      </c>
      <c r="H629" t="s">
        <v>38</v>
      </c>
      <c r="I629" t="s">
        <v>39</v>
      </c>
      <c r="J629">
        <v>1276664400</v>
      </c>
      <c r="K629">
        <v>1278738000</v>
      </c>
      <c r="L629" t="b">
        <v>1</v>
      </c>
      <c r="M629" t="b">
        <v>0</v>
      </c>
      <c r="N629" t="s">
        <v>15</v>
      </c>
      <c r="O629">
        <f t="shared" si="37"/>
        <v>694.25</v>
      </c>
      <c r="P629" s="4">
        <f t="shared" si="40"/>
        <v>5631</v>
      </c>
      <c r="Q629" s="4" t="s">
        <v>2029</v>
      </c>
      <c r="R629" s="4" t="s">
        <v>2030</v>
      </c>
      <c r="S629" s="8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t="s">
        <v>18</v>
      </c>
      <c r="G630">
        <v>96</v>
      </c>
      <c r="H630" t="s">
        <v>19</v>
      </c>
      <c r="I630" t="s">
        <v>20</v>
      </c>
      <c r="J630">
        <v>1286168400</v>
      </c>
      <c r="K630">
        <v>1286427600</v>
      </c>
      <c r="L630" t="b">
        <v>0</v>
      </c>
      <c r="M630" t="b">
        <v>0</v>
      </c>
      <c r="N630" t="s">
        <v>58</v>
      </c>
      <c r="O630">
        <f t="shared" si="37"/>
        <v>151.78947368421052</v>
      </c>
      <c r="P630" s="4">
        <f t="shared" si="40"/>
        <v>1490</v>
      </c>
      <c r="Q630" s="4" t="s">
        <v>2031</v>
      </c>
      <c r="R630" s="4" t="s">
        <v>2041</v>
      </c>
      <c r="S630" s="8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t="s">
        <v>12</v>
      </c>
      <c r="G631">
        <v>750</v>
      </c>
      <c r="H631" t="s">
        <v>19</v>
      </c>
      <c r="I631" t="s">
        <v>20</v>
      </c>
      <c r="J631">
        <v>1467781200</v>
      </c>
      <c r="K631">
        <v>1467954000</v>
      </c>
      <c r="L631" t="b">
        <v>0</v>
      </c>
      <c r="M631" t="b">
        <v>1</v>
      </c>
      <c r="N631" t="s">
        <v>31</v>
      </c>
      <c r="O631">
        <f t="shared" si="37"/>
        <v>64.58207217694995</v>
      </c>
      <c r="P631" s="4">
        <f t="shared" si="40"/>
        <v>28113</v>
      </c>
      <c r="Q631" s="4" t="s">
        <v>2035</v>
      </c>
      <c r="R631" s="4" t="s">
        <v>2036</v>
      </c>
      <c r="S631" s="8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t="s">
        <v>72</v>
      </c>
      <c r="G632">
        <v>87</v>
      </c>
      <c r="H632" t="s">
        <v>19</v>
      </c>
      <c r="I632" t="s">
        <v>20</v>
      </c>
      <c r="J632">
        <v>1556686800</v>
      </c>
      <c r="K632">
        <v>1557637200</v>
      </c>
      <c r="L632" t="b">
        <v>0</v>
      </c>
      <c r="M632" t="b">
        <v>1</v>
      </c>
      <c r="N632" t="s">
        <v>31</v>
      </c>
      <c r="O632">
        <f t="shared" si="37"/>
        <v>62.873684210526314</v>
      </c>
      <c r="P632" s="4">
        <f t="shared" si="40"/>
        <v>3030</v>
      </c>
      <c r="Q632" s="4" t="s">
        <v>2035</v>
      </c>
      <c r="R632" s="4" t="s">
        <v>2036</v>
      </c>
      <c r="S632" s="8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t="s">
        <v>18</v>
      </c>
      <c r="G633">
        <v>3063</v>
      </c>
      <c r="H633" t="s">
        <v>19</v>
      </c>
      <c r="I633" t="s">
        <v>20</v>
      </c>
      <c r="J633">
        <v>1553576400</v>
      </c>
      <c r="K633">
        <v>1553922000</v>
      </c>
      <c r="L633" t="b">
        <v>0</v>
      </c>
      <c r="M633" t="b">
        <v>0</v>
      </c>
      <c r="N633" t="s">
        <v>31</v>
      </c>
      <c r="O633">
        <f t="shared" si="37"/>
        <v>310.39864864864865</v>
      </c>
      <c r="P633" s="4">
        <f t="shared" si="40"/>
        <v>93409.5</v>
      </c>
      <c r="Q633" s="4" t="s">
        <v>2035</v>
      </c>
      <c r="R633" s="4" t="s">
        <v>2036</v>
      </c>
      <c r="S633" s="8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t="s">
        <v>45</v>
      </c>
      <c r="G634">
        <v>278</v>
      </c>
      <c r="H634" t="s">
        <v>19</v>
      </c>
      <c r="I634" t="s">
        <v>20</v>
      </c>
      <c r="J634">
        <v>1414904400</v>
      </c>
      <c r="K634">
        <v>1416463200</v>
      </c>
      <c r="L634" t="b">
        <v>0</v>
      </c>
      <c r="M634" t="b">
        <v>0</v>
      </c>
      <c r="N634" t="s">
        <v>31</v>
      </c>
      <c r="O634">
        <f t="shared" si="37"/>
        <v>42.859916782246884</v>
      </c>
      <c r="P634" s="4">
        <f t="shared" si="40"/>
        <v>15590</v>
      </c>
      <c r="Q634" s="4" t="s">
        <v>2035</v>
      </c>
      <c r="R634" s="4" t="s">
        <v>2036</v>
      </c>
      <c r="S634" s="8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t="s">
        <v>12</v>
      </c>
      <c r="G635">
        <v>105</v>
      </c>
      <c r="H635" t="s">
        <v>19</v>
      </c>
      <c r="I635" t="s">
        <v>20</v>
      </c>
      <c r="J635">
        <v>1446876000</v>
      </c>
      <c r="K635">
        <v>1447221600</v>
      </c>
      <c r="L635" t="b">
        <v>0</v>
      </c>
      <c r="M635" t="b">
        <v>0</v>
      </c>
      <c r="N635" t="s">
        <v>69</v>
      </c>
      <c r="O635">
        <f t="shared" si="37"/>
        <v>83.119402985074629</v>
      </c>
      <c r="P635" s="4">
        <f t="shared" si="40"/>
        <v>2837</v>
      </c>
      <c r="Q635" s="4" t="s">
        <v>2037</v>
      </c>
      <c r="R635" s="4" t="s">
        <v>2045</v>
      </c>
      <c r="S635" s="8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t="s">
        <v>72</v>
      </c>
      <c r="G636">
        <v>1658</v>
      </c>
      <c r="H636" t="s">
        <v>19</v>
      </c>
      <c r="I636" t="s">
        <v>20</v>
      </c>
      <c r="J636">
        <v>1490418000</v>
      </c>
      <c r="K636">
        <v>1491627600</v>
      </c>
      <c r="L636" t="b">
        <v>0</v>
      </c>
      <c r="M636" t="b">
        <v>0</v>
      </c>
      <c r="N636" t="s">
        <v>267</v>
      </c>
      <c r="O636">
        <f t="shared" si="37"/>
        <v>78.531302876480552</v>
      </c>
      <c r="P636" s="4">
        <f t="shared" si="40"/>
        <v>47241</v>
      </c>
      <c r="Q636" s="4" t="s">
        <v>2037</v>
      </c>
      <c r="R636" s="4" t="s">
        <v>2056</v>
      </c>
      <c r="S636" s="8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t="s">
        <v>18</v>
      </c>
      <c r="G637">
        <v>2266</v>
      </c>
      <c r="H637" t="s">
        <v>19</v>
      </c>
      <c r="I637" t="s">
        <v>20</v>
      </c>
      <c r="J637">
        <v>1360389600</v>
      </c>
      <c r="K637">
        <v>1363150800</v>
      </c>
      <c r="L637" t="b">
        <v>0</v>
      </c>
      <c r="M637" t="b">
        <v>0</v>
      </c>
      <c r="N637" t="s">
        <v>267</v>
      </c>
      <c r="O637">
        <f t="shared" si="37"/>
        <v>114.09352517985612</v>
      </c>
      <c r="P637" s="4">
        <f t="shared" si="40"/>
        <v>80428</v>
      </c>
      <c r="Q637" s="4" t="s">
        <v>2037</v>
      </c>
      <c r="R637" s="4" t="s">
        <v>2056</v>
      </c>
      <c r="S637" s="8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t="s">
        <v>12</v>
      </c>
      <c r="G638">
        <v>2604</v>
      </c>
      <c r="H638" t="s">
        <v>34</v>
      </c>
      <c r="I638" t="s">
        <v>35</v>
      </c>
      <c r="J638">
        <v>1326866400</v>
      </c>
      <c r="K638">
        <v>1330754400</v>
      </c>
      <c r="L638" t="b">
        <v>0</v>
      </c>
      <c r="M638" t="b">
        <v>1</v>
      </c>
      <c r="N638" t="s">
        <v>69</v>
      </c>
      <c r="O638">
        <f t="shared" si="37"/>
        <v>64.537683358624179</v>
      </c>
      <c r="P638" s="4">
        <f t="shared" si="40"/>
        <v>65097.5</v>
      </c>
      <c r="Q638" s="4" t="s">
        <v>2037</v>
      </c>
      <c r="R638" s="4" t="s">
        <v>2045</v>
      </c>
      <c r="S638" s="8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t="s">
        <v>12</v>
      </c>
      <c r="G639">
        <v>65</v>
      </c>
      <c r="H639" t="s">
        <v>19</v>
      </c>
      <c r="I639" t="s">
        <v>20</v>
      </c>
      <c r="J639">
        <v>1479103200</v>
      </c>
      <c r="K639">
        <v>1479794400</v>
      </c>
      <c r="L639" t="b">
        <v>0</v>
      </c>
      <c r="M639" t="b">
        <v>0</v>
      </c>
      <c r="N639" t="s">
        <v>31</v>
      </c>
      <c r="O639">
        <f t="shared" si="37"/>
        <v>79.411764705882348</v>
      </c>
      <c r="P639" s="4">
        <f t="shared" si="40"/>
        <v>3407.5</v>
      </c>
      <c r="Q639" s="4" t="s">
        <v>2035</v>
      </c>
      <c r="R639" s="4" t="s">
        <v>2036</v>
      </c>
      <c r="S639" s="8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t="s">
        <v>12</v>
      </c>
      <c r="G640">
        <v>94</v>
      </c>
      <c r="H640" t="s">
        <v>19</v>
      </c>
      <c r="I640" t="s">
        <v>20</v>
      </c>
      <c r="J640">
        <v>1280206800</v>
      </c>
      <c r="K640">
        <v>1281243600</v>
      </c>
      <c r="L640" t="b">
        <v>0</v>
      </c>
      <c r="M640" t="b">
        <v>1</v>
      </c>
      <c r="N640" t="s">
        <v>31</v>
      </c>
      <c r="O640">
        <f t="shared" si="37"/>
        <v>11.419117647058824</v>
      </c>
      <c r="P640" s="4">
        <f t="shared" si="40"/>
        <v>4706</v>
      </c>
      <c r="Q640" s="4" t="s">
        <v>2035</v>
      </c>
      <c r="R640" s="4" t="s">
        <v>2036</v>
      </c>
      <c r="S640" s="8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t="s">
        <v>45</v>
      </c>
      <c r="G641">
        <v>45</v>
      </c>
      <c r="H641" t="s">
        <v>19</v>
      </c>
      <c r="I641" t="s">
        <v>20</v>
      </c>
      <c r="J641">
        <v>1532754000</v>
      </c>
      <c r="K641">
        <v>1532754000</v>
      </c>
      <c r="L641" t="b">
        <v>0</v>
      </c>
      <c r="M641" t="b">
        <v>1</v>
      </c>
      <c r="N641" t="s">
        <v>51</v>
      </c>
      <c r="O641">
        <f t="shared" si="37"/>
        <v>56.186046511627907</v>
      </c>
      <c r="P641" s="4">
        <f t="shared" si="40"/>
        <v>2438.5</v>
      </c>
      <c r="Q641" s="4" t="s">
        <v>2037</v>
      </c>
      <c r="R641" s="4" t="s">
        <v>2040</v>
      </c>
      <c r="S641" s="8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t="s">
        <v>12</v>
      </c>
      <c r="G642">
        <v>257</v>
      </c>
      <c r="H642" t="s">
        <v>19</v>
      </c>
      <c r="I642" t="s">
        <v>20</v>
      </c>
      <c r="J642">
        <v>1453096800</v>
      </c>
      <c r="K642">
        <v>1453356000</v>
      </c>
      <c r="L642" t="b">
        <v>0</v>
      </c>
      <c r="M642" t="b">
        <v>0</v>
      </c>
      <c r="N642" t="s">
        <v>31</v>
      </c>
      <c r="O642">
        <f t="shared" si="37"/>
        <v>16.501669449081803</v>
      </c>
      <c r="P642" s="4">
        <f t="shared" si="40"/>
        <v>10013</v>
      </c>
      <c r="Q642" s="4" t="s">
        <v>2035</v>
      </c>
      <c r="R642" s="4" t="s">
        <v>2036</v>
      </c>
      <c r="S642" s="8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t="s">
        <v>18</v>
      </c>
      <c r="G643">
        <v>194</v>
      </c>
      <c r="H643" t="s">
        <v>96</v>
      </c>
      <c r="I643" t="s">
        <v>97</v>
      </c>
      <c r="J643">
        <v>1487570400</v>
      </c>
      <c r="K643">
        <v>1489986000</v>
      </c>
      <c r="L643" t="b">
        <v>0</v>
      </c>
      <c r="M643" t="b">
        <v>0</v>
      </c>
      <c r="N643" t="s">
        <v>31</v>
      </c>
      <c r="O643">
        <f t="shared" ref="O643:O706" si="41">E643/D643*100</f>
        <v>119.96808510638297</v>
      </c>
      <c r="P643" s="4">
        <f t="shared" si="40"/>
        <v>5735.5</v>
      </c>
      <c r="Q643" s="4" t="s">
        <v>2035</v>
      </c>
      <c r="R643" s="4" t="s">
        <v>2036</v>
      </c>
      <c r="S643" s="8">
        <f t="shared" ref="S643:S706" si="42">DATE(1970,1,1)+(J643/86400)</f>
        <v>42786.25</v>
      </c>
      <c r="T643" s="10">
        <f t="shared" ref="T643:T706" si="43">(K643/86400) +DATE(1970,1,1)</f>
        <v>42814.208333333328</v>
      </c>
    </row>
    <row r="644" spans="1:20" ht="17" x14ac:dyDescent="0.2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t="s">
        <v>18</v>
      </c>
      <c r="G644">
        <v>129</v>
      </c>
      <c r="H644" t="s">
        <v>13</v>
      </c>
      <c r="I644" t="s">
        <v>14</v>
      </c>
      <c r="J644">
        <v>1545026400</v>
      </c>
      <c r="K644">
        <v>1545804000</v>
      </c>
      <c r="L644" t="b">
        <v>0</v>
      </c>
      <c r="M644" t="b">
        <v>0</v>
      </c>
      <c r="N644" t="s">
        <v>63</v>
      </c>
      <c r="O644">
        <f t="shared" si="41"/>
        <v>145.45652173913044</v>
      </c>
      <c r="P644" s="4">
        <f t="shared" si="40"/>
        <v>6755.5</v>
      </c>
      <c r="Q644" s="4" t="s">
        <v>2033</v>
      </c>
      <c r="R644" s="4" t="s">
        <v>2042</v>
      </c>
      <c r="S644" s="8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t="s">
        <v>18</v>
      </c>
      <c r="G645">
        <v>375</v>
      </c>
      <c r="H645" t="s">
        <v>19</v>
      </c>
      <c r="I645" t="s">
        <v>20</v>
      </c>
      <c r="J645">
        <v>1488348000</v>
      </c>
      <c r="K645">
        <v>1489899600</v>
      </c>
      <c r="L645" t="b">
        <v>0</v>
      </c>
      <c r="M645" t="b">
        <v>0</v>
      </c>
      <c r="N645" t="s">
        <v>31</v>
      </c>
      <c r="O645">
        <f t="shared" si="41"/>
        <v>221.38255033557047</v>
      </c>
      <c r="P645" s="4">
        <f t="shared" si="40"/>
        <v>16680.5</v>
      </c>
      <c r="Q645" s="4" t="s">
        <v>2035</v>
      </c>
      <c r="R645" s="4" t="s">
        <v>2036</v>
      </c>
      <c r="S645" s="8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t="s">
        <v>12</v>
      </c>
      <c r="G646">
        <v>2928</v>
      </c>
      <c r="H646" t="s">
        <v>13</v>
      </c>
      <c r="I646" t="s">
        <v>14</v>
      </c>
      <c r="J646">
        <v>1545112800</v>
      </c>
      <c r="K646">
        <v>1546495200</v>
      </c>
      <c r="L646" t="b">
        <v>0</v>
      </c>
      <c r="M646" t="b">
        <v>0</v>
      </c>
      <c r="N646" t="s">
        <v>31</v>
      </c>
      <c r="O646">
        <f t="shared" si="41"/>
        <v>48.396694214876035</v>
      </c>
      <c r="P646" s="4">
        <f t="shared" si="40"/>
        <v>42456</v>
      </c>
      <c r="Q646" s="4" t="s">
        <v>2035</v>
      </c>
      <c r="R646" s="4" t="s">
        <v>2036</v>
      </c>
      <c r="S646" s="8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t="s">
        <v>12</v>
      </c>
      <c r="G647">
        <v>4697</v>
      </c>
      <c r="H647" t="s">
        <v>19</v>
      </c>
      <c r="I647" t="s">
        <v>20</v>
      </c>
      <c r="J647">
        <v>1537938000</v>
      </c>
      <c r="K647">
        <v>1539752400</v>
      </c>
      <c r="L647" t="b">
        <v>0</v>
      </c>
      <c r="M647" t="b">
        <v>1</v>
      </c>
      <c r="N647" t="s">
        <v>21</v>
      </c>
      <c r="O647">
        <f t="shared" si="41"/>
        <v>92.911504424778755</v>
      </c>
      <c r="P647" s="4">
        <f t="shared" ref="P647:P710" si="44">AVERAGE(E647,G647)</f>
        <v>91590</v>
      </c>
      <c r="Q647" s="4" t="s">
        <v>2031</v>
      </c>
      <c r="R647" s="4" t="s">
        <v>2032</v>
      </c>
      <c r="S647" s="8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t="s">
        <v>12</v>
      </c>
      <c r="G648">
        <v>2915</v>
      </c>
      <c r="H648" t="s">
        <v>19</v>
      </c>
      <c r="I648" t="s">
        <v>20</v>
      </c>
      <c r="J648">
        <v>1363150800</v>
      </c>
      <c r="K648">
        <v>1364101200</v>
      </c>
      <c r="L648" t="b">
        <v>0</v>
      </c>
      <c r="M648" t="b">
        <v>0</v>
      </c>
      <c r="N648" t="s">
        <v>87</v>
      </c>
      <c r="O648">
        <f t="shared" si="41"/>
        <v>88.599797365754824</v>
      </c>
      <c r="P648" s="4">
        <f t="shared" si="44"/>
        <v>45181.5</v>
      </c>
      <c r="Q648" s="4" t="s">
        <v>2046</v>
      </c>
      <c r="R648" s="4" t="s">
        <v>2047</v>
      </c>
      <c r="S648" s="8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t="s">
        <v>12</v>
      </c>
      <c r="G649">
        <v>18</v>
      </c>
      <c r="H649" t="s">
        <v>19</v>
      </c>
      <c r="I649" t="s">
        <v>20</v>
      </c>
      <c r="J649">
        <v>1523250000</v>
      </c>
      <c r="K649">
        <v>1525323600</v>
      </c>
      <c r="L649" t="b">
        <v>0</v>
      </c>
      <c r="M649" t="b">
        <v>0</v>
      </c>
      <c r="N649" t="s">
        <v>204</v>
      </c>
      <c r="O649">
        <f t="shared" si="41"/>
        <v>41.4</v>
      </c>
      <c r="P649" s="4">
        <f t="shared" si="44"/>
        <v>940.5</v>
      </c>
      <c r="Q649" s="4" t="s">
        <v>2043</v>
      </c>
      <c r="R649" s="4" t="s">
        <v>2055</v>
      </c>
      <c r="S649" s="8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t="s">
        <v>72</v>
      </c>
      <c r="G650">
        <v>723</v>
      </c>
      <c r="H650" t="s">
        <v>19</v>
      </c>
      <c r="I650" t="s">
        <v>20</v>
      </c>
      <c r="J650">
        <v>1499317200</v>
      </c>
      <c r="K650">
        <v>1500872400</v>
      </c>
      <c r="L650" t="b">
        <v>1</v>
      </c>
      <c r="M650" t="b">
        <v>0</v>
      </c>
      <c r="N650" t="s">
        <v>15</v>
      </c>
      <c r="O650">
        <f t="shared" si="41"/>
        <v>63.056795131845846</v>
      </c>
      <c r="P650" s="4">
        <f t="shared" si="44"/>
        <v>31448.5</v>
      </c>
      <c r="Q650" s="4" t="s">
        <v>2029</v>
      </c>
      <c r="R650" s="4" t="s">
        <v>2030</v>
      </c>
      <c r="S650" s="8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t="s">
        <v>12</v>
      </c>
      <c r="G651">
        <v>602</v>
      </c>
      <c r="H651" t="s">
        <v>96</v>
      </c>
      <c r="I651" t="s">
        <v>97</v>
      </c>
      <c r="J651">
        <v>1287550800</v>
      </c>
      <c r="K651">
        <v>1288501200</v>
      </c>
      <c r="L651" t="b">
        <v>1</v>
      </c>
      <c r="M651" t="b">
        <v>1</v>
      </c>
      <c r="N651" t="s">
        <v>31</v>
      </c>
      <c r="O651">
        <f t="shared" si="41"/>
        <v>48.482333607230892</v>
      </c>
      <c r="P651" s="4">
        <f t="shared" si="44"/>
        <v>29802.5</v>
      </c>
      <c r="Q651" s="4" t="s">
        <v>2035</v>
      </c>
      <c r="R651" s="4" t="s">
        <v>2036</v>
      </c>
      <c r="S651" s="8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t="s">
        <v>12</v>
      </c>
      <c r="G652">
        <v>1</v>
      </c>
      <c r="H652" t="s">
        <v>19</v>
      </c>
      <c r="I652" t="s">
        <v>20</v>
      </c>
      <c r="J652">
        <v>1404795600</v>
      </c>
      <c r="K652">
        <v>1407128400</v>
      </c>
      <c r="L652" t="b">
        <v>0</v>
      </c>
      <c r="M652" t="b">
        <v>0</v>
      </c>
      <c r="N652" t="s">
        <v>157</v>
      </c>
      <c r="O652">
        <f t="shared" si="41"/>
        <v>2</v>
      </c>
      <c r="P652" s="4">
        <f t="shared" si="44"/>
        <v>1.5</v>
      </c>
      <c r="Q652" s="4" t="s">
        <v>2031</v>
      </c>
      <c r="R652" s="4" t="s">
        <v>2054</v>
      </c>
      <c r="S652" s="8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t="s">
        <v>12</v>
      </c>
      <c r="G653">
        <v>3868</v>
      </c>
      <c r="H653" t="s">
        <v>105</v>
      </c>
      <c r="I653" t="s">
        <v>106</v>
      </c>
      <c r="J653">
        <v>1393048800</v>
      </c>
      <c r="K653">
        <v>1394344800</v>
      </c>
      <c r="L653" t="b">
        <v>0</v>
      </c>
      <c r="M653" t="b">
        <v>0</v>
      </c>
      <c r="N653" t="s">
        <v>98</v>
      </c>
      <c r="O653">
        <f t="shared" si="41"/>
        <v>88.47941026944585</v>
      </c>
      <c r="P653" s="4">
        <f t="shared" si="44"/>
        <v>88953.5</v>
      </c>
      <c r="Q653" s="4" t="s">
        <v>2037</v>
      </c>
      <c r="R653" s="4" t="s">
        <v>2048</v>
      </c>
      <c r="S653" s="8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t="s">
        <v>18</v>
      </c>
      <c r="G654">
        <v>409</v>
      </c>
      <c r="H654" t="s">
        <v>19</v>
      </c>
      <c r="I654" t="s">
        <v>20</v>
      </c>
      <c r="J654">
        <v>1470373200</v>
      </c>
      <c r="K654">
        <v>1474088400</v>
      </c>
      <c r="L654" t="b">
        <v>0</v>
      </c>
      <c r="M654" t="b">
        <v>0</v>
      </c>
      <c r="N654" t="s">
        <v>26</v>
      </c>
      <c r="O654">
        <f t="shared" si="41"/>
        <v>126.84</v>
      </c>
      <c r="P654" s="4">
        <f t="shared" si="44"/>
        <v>6546.5</v>
      </c>
      <c r="Q654" s="4" t="s">
        <v>2033</v>
      </c>
      <c r="R654" s="4" t="s">
        <v>2034</v>
      </c>
      <c r="S654" s="8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t="s">
        <v>18</v>
      </c>
      <c r="G655">
        <v>234</v>
      </c>
      <c r="H655" t="s">
        <v>19</v>
      </c>
      <c r="I655" t="s">
        <v>20</v>
      </c>
      <c r="J655">
        <v>1460091600</v>
      </c>
      <c r="K655">
        <v>1460264400</v>
      </c>
      <c r="L655" t="b">
        <v>0</v>
      </c>
      <c r="M655" t="b">
        <v>0</v>
      </c>
      <c r="N655" t="s">
        <v>26</v>
      </c>
      <c r="O655">
        <f t="shared" si="41"/>
        <v>2338.833333333333</v>
      </c>
      <c r="P655" s="4">
        <f t="shared" si="44"/>
        <v>7133.5</v>
      </c>
      <c r="Q655" s="4" t="s">
        <v>2033</v>
      </c>
      <c r="R655" s="4" t="s">
        <v>2034</v>
      </c>
      <c r="S655" s="8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t="s">
        <v>18</v>
      </c>
      <c r="G656">
        <v>3016</v>
      </c>
      <c r="H656" t="s">
        <v>19</v>
      </c>
      <c r="I656" t="s">
        <v>20</v>
      </c>
      <c r="J656">
        <v>1440392400</v>
      </c>
      <c r="K656">
        <v>1440824400</v>
      </c>
      <c r="L656" t="b">
        <v>0</v>
      </c>
      <c r="M656" t="b">
        <v>0</v>
      </c>
      <c r="N656" t="s">
        <v>146</v>
      </c>
      <c r="O656">
        <f t="shared" si="41"/>
        <v>508.38857142857148</v>
      </c>
      <c r="P656" s="4">
        <f t="shared" si="44"/>
        <v>90476</v>
      </c>
      <c r="Q656" s="4" t="s">
        <v>2031</v>
      </c>
      <c r="R656" s="4" t="s">
        <v>2053</v>
      </c>
      <c r="S656" s="8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t="s">
        <v>18</v>
      </c>
      <c r="G657">
        <v>264</v>
      </c>
      <c r="H657" t="s">
        <v>19</v>
      </c>
      <c r="I657" t="s">
        <v>20</v>
      </c>
      <c r="J657">
        <v>1488434400</v>
      </c>
      <c r="K657">
        <v>1489554000</v>
      </c>
      <c r="L657" t="b">
        <v>1</v>
      </c>
      <c r="M657" t="b">
        <v>0</v>
      </c>
      <c r="N657" t="s">
        <v>120</v>
      </c>
      <c r="O657">
        <f t="shared" si="41"/>
        <v>191.47826086956522</v>
      </c>
      <c r="P657" s="4">
        <f t="shared" si="44"/>
        <v>6738</v>
      </c>
      <c r="Q657" s="4" t="s">
        <v>2050</v>
      </c>
      <c r="R657" s="4" t="s">
        <v>2051</v>
      </c>
      <c r="S657" s="8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t="s">
        <v>12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15</v>
      </c>
      <c r="O658">
        <f t="shared" si="41"/>
        <v>42.127533783783782</v>
      </c>
      <c r="P658" s="4">
        <f t="shared" si="44"/>
        <v>25191.5</v>
      </c>
      <c r="Q658" s="4" t="s">
        <v>2029</v>
      </c>
      <c r="R658" s="4" t="s">
        <v>2030</v>
      </c>
      <c r="S658" s="8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t="s">
        <v>12</v>
      </c>
      <c r="G659">
        <v>14</v>
      </c>
      <c r="H659" t="s">
        <v>19</v>
      </c>
      <c r="I659" t="s">
        <v>20</v>
      </c>
      <c r="J659">
        <v>1514354400</v>
      </c>
      <c r="K659">
        <v>1515736800</v>
      </c>
      <c r="L659" t="b">
        <v>0</v>
      </c>
      <c r="M659" t="b">
        <v>0</v>
      </c>
      <c r="N659" t="s">
        <v>472</v>
      </c>
      <c r="O659">
        <f t="shared" si="41"/>
        <v>8.24</v>
      </c>
      <c r="P659" s="4">
        <f t="shared" si="44"/>
        <v>419</v>
      </c>
      <c r="Q659" s="4" t="s">
        <v>2037</v>
      </c>
      <c r="R659" s="4" t="s">
        <v>2059</v>
      </c>
      <c r="S659" s="8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t="s">
        <v>72</v>
      </c>
      <c r="G660">
        <v>390</v>
      </c>
      <c r="H660" t="s">
        <v>19</v>
      </c>
      <c r="I660" t="s">
        <v>20</v>
      </c>
      <c r="J660">
        <v>1440910800</v>
      </c>
      <c r="K660">
        <v>1442898000</v>
      </c>
      <c r="L660" t="b">
        <v>0</v>
      </c>
      <c r="M660" t="b">
        <v>0</v>
      </c>
      <c r="N660" t="s">
        <v>21</v>
      </c>
      <c r="O660">
        <f t="shared" si="41"/>
        <v>60.064638783269963</v>
      </c>
      <c r="P660" s="4">
        <f t="shared" si="44"/>
        <v>15992</v>
      </c>
      <c r="Q660" s="4" t="s">
        <v>2031</v>
      </c>
      <c r="R660" s="4" t="s">
        <v>2032</v>
      </c>
      <c r="S660" s="8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t="s">
        <v>12</v>
      </c>
      <c r="G661">
        <v>750</v>
      </c>
      <c r="H661" t="s">
        <v>38</v>
      </c>
      <c r="I661" t="s">
        <v>39</v>
      </c>
      <c r="J661">
        <v>1296108000</v>
      </c>
      <c r="K661">
        <v>1296194400</v>
      </c>
      <c r="L661" t="b">
        <v>0</v>
      </c>
      <c r="M661" t="b">
        <v>0</v>
      </c>
      <c r="N661" t="s">
        <v>40</v>
      </c>
      <c r="O661">
        <f t="shared" si="41"/>
        <v>47.232808616404313</v>
      </c>
      <c r="P661" s="4">
        <f t="shared" si="44"/>
        <v>28880</v>
      </c>
      <c r="Q661" s="4" t="s">
        <v>2037</v>
      </c>
      <c r="R661" s="4" t="s">
        <v>2038</v>
      </c>
      <c r="S661" s="8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t="s">
        <v>12</v>
      </c>
      <c r="G662">
        <v>77</v>
      </c>
      <c r="H662" t="s">
        <v>19</v>
      </c>
      <c r="I662" t="s">
        <v>20</v>
      </c>
      <c r="J662">
        <v>1440133200</v>
      </c>
      <c r="K662">
        <v>1440910800</v>
      </c>
      <c r="L662" t="b">
        <v>1</v>
      </c>
      <c r="M662" t="b">
        <v>0</v>
      </c>
      <c r="N662" t="s">
        <v>31</v>
      </c>
      <c r="O662">
        <f t="shared" si="41"/>
        <v>81.736263736263737</v>
      </c>
      <c r="P662" s="4">
        <f t="shared" si="44"/>
        <v>3757.5</v>
      </c>
      <c r="Q662" s="4" t="s">
        <v>2035</v>
      </c>
      <c r="R662" s="4" t="s">
        <v>2036</v>
      </c>
      <c r="S662" s="8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t="s">
        <v>12</v>
      </c>
      <c r="G663">
        <v>752</v>
      </c>
      <c r="H663" t="s">
        <v>34</v>
      </c>
      <c r="I663" t="s">
        <v>35</v>
      </c>
      <c r="J663">
        <v>1332910800</v>
      </c>
      <c r="K663">
        <v>1335502800</v>
      </c>
      <c r="L663" t="b">
        <v>0</v>
      </c>
      <c r="M663" t="b">
        <v>0</v>
      </c>
      <c r="N663" t="s">
        <v>157</v>
      </c>
      <c r="O663">
        <f t="shared" si="41"/>
        <v>54.187265917603</v>
      </c>
      <c r="P663" s="4">
        <f t="shared" si="44"/>
        <v>29312</v>
      </c>
      <c r="Q663" s="4" t="s">
        <v>2031</v>
      </c>
      <c r="R663" s="4" t="s">
        <v>2054</v>
      </c>
      <c r="S663" s="8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t="s">
        <v>12</v>
      </c>
      <c r="G664">
        <v>131</v>
      </c>
      <c r="H664" t="s">
        <v>19</v>
      </c>
      <c r="I664" t="s">
        <v>20</v>
      </c>
      <c r="J664">
        <v>1544335200</v>
      </c>
      <c r="K664">
        <v>1544680800</v>
      </c>
      <c r="L664" t="b">
        <v>0</v>
      </c>
      <c r="M664" t="b">
        <v>0</v>
      </c>
      <c r="N664" t="s">
        <v>31</v>
      </c>
      <c r="O664">
        <f t="shared" si="41"/>
        <v>97.868131868131869</v>
      </c>
      <c r="P664" s="4">
        <f t="shared" si="44"/>
        <v>4518.5</v>
      </c>
      <c r="Q664" s="4" t="s">
        <v>2035</v>
      </c>
      <c r="R664" s="4" t="s">
        <v>2036</v>
      </c>
      <c r="S664" s="8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t="s">
        <v>12</v>
      </c>
      <c r="G665">
        <v>87</v>
      </c>
      <c r="H665" t="s">
        <v>19</v>
      </c>
      <c r="I665" t="s">
        <v>20</v>
      </c>
      <c r="J665">
        <v>1286427600</v>
      </c>
      <c r="K665">
        <v>1288414800</v>
      </c>
      <c r="L665" t="b">
        <v>0</v>
      </c>
      <c r="M665" t="b">
        <v>0</v>
      </c>
      <c r="N665" t="s">
        <v>31</v>
      </c>
      <c r="O665">
        <f t="shared" si="41"/>
        <v>77.239999999999995</v>
      </c>
      <c r="P665" s="4">
        <f t="shared" si="44"/>
        <v>3905.5</v>
      </c>
      <c r="Q665" s="4" t="s">
        <v>2035</v>
      </c>
      <c r="R665" s="4" t="s">
        <v>2036</v>
      </c>
      <c r="S665" s="8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t="s">
        <v>12</v>
      </c>
      <c r="G666">
        <v>1063</v>
      </c>
      <c r="H666" t="s">
        <v>19</v>
      </c>
      <c r="I666" t="s">
        <v>20</v>
      </c>
      <c r="J666">
        <v>1329717600</v>
      </c>
      <c r="K666">
        <v>1330581600</v>
      </c>
      <c r="L666" t="b">
        <v>0</v>
      </c>
      <c r="M666" t="b">
        <v>0</v>
      </c>
      <c r="N666" t="s">
        <v>157</v>
      </c>
      <c r="O666">
        <f t="shared" si="41"/>
        <v>33.464735516372798</v>
      </c>
      <c r="P666" s="4">
        <f t="shared" si="44"/>
        <v>13817</v>
      </c>
      <c r="Q666" s="4" t="s">
        <v>2031</v>
      </c>
      <c r="R666" s="4" t="s">
        <v>2054</v>
      </c>
      <c r="S666" s="8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t="s">
        <v>18</v>
      </c>
      <c r="G667">
        <v>272</v>
      </c>
      <c r="H667" t="s">
        <v>19</v>
      </c>
      <c r="I667" t="s">
        <v>20</v>
      </c>
      <c r="J667">
        <v>1310187600</v>
      </c>
      <c r="K667">
        <v>1311397200</v>
      </c>
      <c r="L667" t="b">
        <v>0</v>
      </c>
      <c r="M667" t="b">
        <v>1</v>
      </c>
      <c r="N667" t="s">
        <v>40</v>
      </c>
      <c r="O667">
        <f t="shared" si="41"/>
        <v>239.58823529411765</v>
      </c>
      <c r="P667" s="4">
        <f t="shared" si="44"/>
        <v>6245.5</v>
      </c>
      <c r="Q667" s="4" t="s">
        <v>2037</v>
      </c>
      <c r="R667" s="4" t="s">
        <v>2038</v>
      </c>
      <c r="S667" s="8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t="s">
        <v>72</v>
      </c>
      <c r="G668">
        <v>25</v>
      </c>
      <c r="H668" t="s">
        <v>19</v>
      </c>
      <c r="I668" t="s">
        <v>20</v>
      </c>
      <c r="J668">
        <v>1377838800</v>
      </c>
      <c r="K668">
        <v>1378357200</v>
      </c>
      <c r="L668" t="b">
        <v>0</v>
      </c>
      <c r="M668" t="b">
        <v>1</v>
      </c>
      <c r="N668" t="s">
        <v>31</v>
      </c>
      <c r="O668">
        <f t="shared" si="41"/>
        <v>64.032258064516128</v>
      </c>
      <c r="P668" s="4">
        <f t="shared" si="44"/>
        <v>1005</v>
      </c>
      <c r="Q668" s="4" t="s">
        <v>2035</v>
      </c>
      <c r="R668" s="4" t="s">
        <v>2036</v>
      </c>
      <c r="S668" s="8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t="s">
        <v>18</v>
      </c>
      <c r="G669">
        <v>419</v>
      </c>
      <c r="H669" t="s">
        <v>19</v>
      </c>
      <c r="I669" t="s">
        <v>20</v>
      </c>
      <c r="J669">
        <v>1410325200</v>
      </c>
      <c r="K669">
        <v>1411102800</v>
      </c>
      <c r="L669" t="b">
        <v>0</v>
      </c>
      <c r="M669" t="b">
        <v>0</v>
      </c>
      <c r="N669" t="s">
        <v>1027</v>
      </c>
      <c r="O669">
        <f t="shared" si="41"/>
        <v>176.15942028985506</v>
      </c>
      <c r="P669" s="4">
        <f t="shared" si="44"/>
        <v>6287</v>
      </c>
      <c r="Q669" s="4" t="s">
        <v>2060</v>
      </c>
      <c r="R669" s="4" t="s">
        <v>2061</v>
      </c>
      <c r="S669" s="8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t="s">
        <v>12</v>
      </c>
      <c r="G670">
        <v>76</v>
      </c>
      <c r="H670" t="s">
        <v>19</v>
      </c>
      <c r="I670" t="s">
        <v>20</v>
      </c>
      <c r="J670">
        <v>1343797200</v>
      </c>
      <c r="K670">
        <v>1344834000</v>
      </c>
      <c r="L670" t="b">
        <v>0</v>
      </c>
      <c r="M670" t="b">
        <v>0</v>
      </c>
      <c r="N670" t="s">
        <v>31</v>
      </c>
      <c r="O670">
        <f t="shared" si="41"/>
        <v>20.33818181818182</v>
      </c>
      <c r="P670" s="4">
        <f t="shared" si="44"/>
        <v>2834.5</v>
      </c>
      <c r="Q670" s="4" t="s">
        <v>2035</v>
      </c>
      <c r="R670" s="4" t="s">
        <v>2036</v>
      </c>
      <c r="S670" s="8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t="s">
        <v>18</v>
      </c>
      <c r="G671">
        <v>1621</v>
      </c>
      <c r="H671" t="s">
        <v>105</v>
      </c>
      <c r="I671" t="s">
        <v>106</v>
      </c>
      <c r="J671">
        <v>1498453200</v>
      </c>
      <c r="K671">
        <v>1499230800</v>
      </c>
      <c r="L671" t="b">
        <v>0</v>
      </c>
      <c r="M671" t="b">
        <v>0</v>
      </c>
      <c r="N671" t="s">
        <v>31</v>
      </c>
      <c r="O671">
        <f t="shared" si="41"/>
        <v>358.64754098360658</v>
      </c>
      <c r="P671" s="4">
        <f t="shared" si="44"/>
        <v>88320.5</v>
      </c>
      <c r="Q671" s="4" t="s">
        <v>2035</v>
      </c>
      <c r="R671" s="4" t="s">
        <v>2036</v>
      </c>
      <c r="S671" s="8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t="s">
        <v>18</v>
      </c>
      <c r="G672">
        <v>1101</v>
      </c>
      <c r="H672" t="s">
        <v>19</v>
      </c>
      <c r="I672" t="s">
        <v>20</v>
      </c>
      <c r="J672">
        <v>1456380000</v>
      </c>
      <c r="K672">
        <v>1457416800</v>
      </c>
      <c r="L672" t="b">
        <v>0</v>
      </c>
      <c r="M672" t="b">
        <v>0</v>
      </c>
      <c r="N672" t="s">
        <v>58</v>
      </c>
      <c r="O672">
        <f t="shared" si="41"/>
        <v>468.85802469135803</v>
      </c>
      <c r="P672" s="4">
        <f t="shared" si="44"/>
        <v>38528</v>
      </c>
      <c r="Q672" s="4" t="s">
        <v>2031</v>
      </c>
      <c r="R672" s="4" t="s">
        <v>2041</v>
      </c>
      <c r="S672" s="8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t="s">
        <v>18</v>
      </c>
      <c r="G673">
        <v>1073</v>
      </c>
      <c r="H673" t="s">
        <v>19</v>
      </c>
      <c r="I673" t="s">
        <v>20</v>
      </c>
      <c r="J673">
        <v>1280552400</v>
      </c>
      <c r="K673">
        <v>1280898000</v>
      </c>
      <c r="L673" t="b">
        <v>0</v>
      </c>
      <c r="M673" t="b">
        <v>1</v>
      </c>
      <c r="N673" t="s">
        <v>31</v>
      </c>
      <c r="O673">
        <f t="shared" si="41"/>
        <v>122.05635245901641</v>
      </c>
      <c r="P673" s="4">
        <f t="shared" si="44"/>
        <v>60100</v>
      </c>
      <c r="Q673" s="4" t="s">
        <v>2035</v>
      </c>
      <c r="R673" s="4" t="s">
        <v>2036</v>
      </c>
      <c r="S673" s="8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t="s">
        <v>12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31</v>
      </c>
      <c r="O674">
        <f t="shared" si="41"/>
        <v>55.931783729156137</v>
      </c>
      <c r="P674" s="4">
        <f t="shared" si="44"/>
        <v>57558.5</v>
      </c>
      <c r="Q674" s="4" t="s">
        <v>2035</v>
      </c>
      <c r="R674" s="4" t="s">
        <v>2036</v>
      </c>
      <c r="S674" s="8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t="s">
        <v>12</v>
      </c>
      <c r="G675">
        <v>58</v>
      </c>
      <c r="H675" t="s">
        <v>105</v>
      </c>
      <c r="I675" t="s">
        <v>106</v>
      </c>
      <c r="J675">
        <v>1460696400</v>
      </c>
      <c r="K675">
        <v>1462510800</v>
      </c>
      <c r="L675" t="b">
        <v>0</v>
      </c>
      <c r="M675" t="b">
        <v>0</v>
      </c>
      <c r="N675" t="s">
        <v>58</v>
      </c>
      <c r="O675">
        <f t="shared" si="41"/>
        <v>43.660714285714285</v>
      </c>
      <c r="P675" s="4">
        <f t="shared" si="44"/>
        <v>1251.5</v>
      </c>
      <c r="Q675" s="4" t="s">
        <v>2031</v>
      </c>
      <c r="R675" s="4" t="s">
        <v>2041</v>
      </c>
      <c r="S675" s="8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t="s">
        <v>72</v>
      </c>
      <c r="G676">
        <v>1218</v>
      </c>
      <c r="H676" t="s">
        <v>19</v>
      </c>
      <c r="I676" t="s">
        <v>20</v>
      </c>
      <c r="J676">
        <v>1313730000</v>
      </c>
      <c r="K676">
        <v>1317790800</v>
      </c>
      <c r="L676" t="b">
        <v>0</v>
      </c>
      <c r="M676" t="b">
        <v>0</v>
      </c>
      <c r="N676" t="s">
        <v>120</v>
      </c>
      <c r="O676">
        <f t="shared" si="41"/>
        <v>33.53837141183363</v>
      </c>
      <c r="P676" s="4">
        <f t="shared" si="44"/>
        <v>29234</v>
      </c>
      <c r="Q676" s="4" t="s">
        <v>2050</v>
      </c>
      <c r="R676" s="4" t="s">
        <v>2051</v>
      </c>
      <c r="S676" s="8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t="s">
        <v>18</v>
      </c>
      <c r="G677">
        <v>331</v>
      </c>
      <c r="H677" t="s">
        <v>19</v>
      </c>
      <c r="I677" t="s">
        <v>20</v>
      </c>
      <c r="J677">
        <v>1568178000</v>
      </c>
      <c r="K677">
        <v>1568782800</v>
      </c>
      <c r="L677" t="b">
        <v>0</v>
      </c>
      <c r="M677" t="b">
        <v>0</v>
      </c>
      <c r="N677" t="s">
        <v>1027</v>
      </c>
      <c r="O677">
        <f t="shared" si="41"/>
        <v>122.97938144329896</v>
      </c>
      <c r="P677" s="4">
        <f t="shared" si="44"/>
        <v>6130</v>
      </c>
      <c r="Q677" s="4" t="s">
        <v>2060</v>
      </c>
      <c r="R677" s="4" t="s">
        <v>2061</v>
      </c>
      <c r="S677" s="8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t="s">
        <v>18</v>
      </c>
      <c r="G678">
        <v>1170</v>
      </c>
      <c r="H678" t="s">
        <v>19</v>
      </c>
      <c r="I678" t="s">
        <v>20</v>
      </c>
      <c r="J678">
        <v>1348635600</v>
      </c>
      <c r="K678">
        <v>1349413200</v>
      </c>
      <c r="L678" t="b">
        <v>0</v>
      </c>
      <c r="M678" t="b">
        <v>0</v>
      </c>
      <c r="N678" t="s">
        <v>120</v>
      </c>
      <c r="O678">
        <f t="shared" si="41"/>
        <v>189.74959871589084</v>
      </c>
      <c r="P678" s="4">
        <f t="shared" si="44"/>
        <v>59692</v>
      </c>
      <c r="Q678" s="4" t="s">
        <v>2050</v>
      </c>
      <c r="R678" s="4" t="s">
        <v>2051</v>
      </c>
      <c r="S678" s="8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t="s">
        <v>12</v>
      </c>
      <c r="G679">
        <v>111</v>
      </c>
      <c r="H679" t="s">
        <v>19</v>
      </c>
      <c r="I679" t="s">
        <v>20</v>
      </c>
      <c r="J679">
        <v>1468126800</v>
      </c>
      <c r="K679">
        <v>1472446800</v>
      </c>
      <c r="L679" t="b">
        <v>0</v>
      </c>
      <c r="M679" t="b">
        <v>0</v>
      </c>
      <c r="N679" t="s">
        <v>117</v>
      </c>
      <c r="O679">
        <f t="shared" si="41"/>
        <v>83.622641509433961</v>
      </c>
      <c r="P679" s="4">
        <f t="shared" si="44"/>
        <v>2271.5</v>
      </c>
      <c r="Q679" s="4" t="s">
        <v>2043</v>
      </c>
      <c r="R679" s="4" t="s">
        <v>2049</v>
      </c>
      <c r="S679" s="8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t="s">
        <v>72</v>
      </c>
      <c r="G680">
        <v>215</v>
      </c>
      <c r="H680" t="s">
        <v>19</v>
      </c>
      <c r="I680" t="s">
        <v>20</v>
      </c>
      <c r="J680">
        <v>1547877600</v>
      </c>
      <c r="K680">
        <v>1548050400</v>
      </c>
      <c r="L680" t="b">
        <v>0</v>
      </c>
      <c r="M680" t="b">
        <v>0</v>
      </c>
      <c r="N680" t="s">
        <v>51</v>
      </c>
      <c r="O680">
        <f t="shared" si="41"/>
        <v>17.968844221105527</v>
      </c>
      <c r="P680" s="4">
        <f t="shared" si="44"/>
        <v>9047</v>
      </c>
      <c r="Q680" s="4" t="s">
        <v>2037</v>
      </c>
      <c r="R680" s="4" t="s">
        <v>2040</v>
      </c>
      <c r="S680" s="8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t="s">
        <v>18</v>
      </c>
      <c r="G681">
        <v>363</v>
      </c>
      <c r="H681" t="s">
        <v>19</v>
      </c>
      <c r="I681" t="s">
        <v>20</v>
      </c>
      <c r="J681">
        <v>1571374800</v>
      </c>
      <c r="K681">
        <v>1571806800</v>
      </c>
      <c r="L681" t="b">
        <v>0</v>
      </c>
      <c r="M681" t="b">
        <v>1</v>
      </c>
      <c r="N681" t="s">
        <v>15</v>
      </c>
      <c r="O681">
        <f t="shared" si="41"/>
        <v>1036.5</v>
      </c>
      <c r="P681" s="4">
        <f t="shared" si="44"/>
        <v>7437</v>
      </c>
      <c r="Q681" s="4" t="s">
        <v>2029</v>
      </c>
      <c r="R681" s="4" t="s">
        <v>2030</v>
      </c>
      <c r="S681" s="8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t="s">
        <v>12</v>
      </c>
      <c r="G682">
        <v>2955</v>
      </c>
      <c r="H682" t="s">
        <v>19</v>
      </c>
      <c r="I682" t="s">
        <v>20</v>
      </c>
      <c r="J682">
        <v>1576303200</v>
      </c>
      <c r="K682">
        <v>1576476000</v>
      </c>
      <c r="L682" t="b">
        <v>0</v>
      </c>
      <c r="M682" t="b">
        <v>1</v>
      </c>
      <c r="N682" t="s">
        <v>290</v>
      </c>
      <c r="O682">
        <f t="shared" si="41"/>
        <v>97.405219780219781</v>
      </c>
      <c r="P682" s="4">
        <f t="shared" si="44"/>
        <v>72388.5</v>
      </c>
      <c r="Q682" s="4" t="s">
        <v>2046</v>
      </c>
      <c r="R682" s="4" t="s">
        <v>2057</v>
      </c>
      <c r="S682" s="8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t="s">
        <v>12</v>
      </c>
      <c r="G683">
        <v>1657</v>
      </c>
      <c r="H683" t="s">
        <v>19</v>
      </c>
      <c r="I683" t="s">
        <v>20</v>
      </c>
      <c r="J683">
        <v>1324447200</v>
      </c>
      <c r="K683">
        <v>1324965600</v>
      </c>
      <c r="L683" t="b">
        <v>0</v>
      </c>
      <c r="M683" t="b">
        <v>0</v>
      </c>
      <c r="N683" t="s">
        <v>31</v>
      </c>
      <c r="O683">
        <f t="shared" si="41"/>
        <v>86.386203150461711</v>
      </c>
      <c r="P683" s="4">
        <f t="shared" si="44"/>
        <v>80347</v>
      </c>
      <c r="Q683" s="4" t="s">
        <v>2035</v>
      </c>
      <c r="R683" s="4" t="s">
        <v>2036</v>
      </c>
      <c r="S683" s="8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t="s">
        <v>18</v>
      </c>
      <c r="G684">
        <v>103</v>
      </c>
      <c r="H684" t="s">
        <v>19</v>
      </c>
      <c r="I684" t="s">
        <v>20</v>
      </c>
      <c r="J684">
        <v>1386741600</v>
      </c>
      <c r="K684">
        <v>1387519200</v>
      </c>
      <c r="L684" t="b">
        <v>0</v>
      </c>
      <c r="M684" t="b">
        <v>0</v>
      </c>
      <c r="N684" t="s">
        <v>31</v>
      </c>
      <c r="O684">
        <f t="shared" si="41"/>
        <v>150.16666666666666</v>
      </c>
      <c r="P684" s="4">
        <f t="shared" si="44"/>
        <v>4106</v>
      </c>
      <c r="Q684" s="4" t="s">
        <v>2035</v>
      </c>
      <c r="R684" s="4" t="s">
        <v>2036</v>
      </c>
      <c r="S684" s="8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t="s">
        <v>18</v>
      </c>
      <c r="G685">
        <v>147</v>
      </c>
      <c r="H685" t="s">
        <v>19</v>
      </c>
      <c r="I685" t="s">
        <v>20</v>
      </c>
      <c r="J685">
        <v>1537074000</v>
      </c>
      <c r="K685">
        <v>1537246800</v>
      </c>
      <c r="L685" t="b">
        <v>0</v>
      </c>
      <c r="M685" t="b">
        <v>0</v>
      </c>
      <c r="N685" t="s">
        <v>31</v>
      </c>
      <c r="O685">
        <f t="shared" si="41"/>
        <v>358.43478260869563</v>
      </c>
      <c r="P685" s="4">
        <f t="shared" si="44"/>
        <v>4195.5</v>
      </c>
      <c r="Q685" s="4" t="s">
        <v>2035</v>
      </c>
      <c r="R685" s="4" t="s">
        <v>2036</v>
      </c>
      <c r="S685" s="8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t="s">
        <v>18</v>
      </c>
      <c r="G686">
        <v>110</v>
      </c>
      <c r="H686" t="s">
        <v>13</v>
      </c>
      <c r="I686" t="s">
        <v>14</v>
      </c>
      <c r="J686">
        <v>1277787600</v>
      </c>
      <c r="K686">
        <v>1279515600</v>
      </c>
      <c r="L686" t="b">
        <v>0</v>
      </c>
      <c r="M686" t="b">
        <v>0</v>
      </c>
      <c r="N686" t="s">
        <v>66</v>
      </c>
      <c r="O686">
        <f t="shared" si="41"/>
        <v>542.85714285714289</v>
      </c>
      <c r="P686" s="4">
        <f t="shared" si="44"/>
        <v>3855</v>
      </c>
      <c r="Q686" s="4" t="s">
        <v>2043</v>
      </c>
      <c r="R686" s="4" t="s">
        <v>2044</v>
      </c>
      <c r="S686" s="8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t="s">
        <v>12</v>
      </c>
      <c r="G687">
        <v>926</v>
      </c>
      <c r="H687" t="s">
        <v>13</v>
      </c>
      <c r="I687" t="s">
        <v>14</v>
      </c>
      <c r="J687">
        <v>1440306000</v>
      </c>
      <c r="K687">
        <v>1442379600</v>
      </c>
      <c r="L687" t="b">
        <v>0</v>
      </c>
      <c r="M687" t="b">
        <v>0</v>
      </c>
      <c r="N687" t="s">
        <v>31</v>
      </c>
      <c r="O687">
        <f t="shared" si="41"/>
        <v>67.500714285714281</v>
      </c>
      <c r="P687" s="4">
        <f t="shared" si="44"/>
        <v>47713.5</v>
      </c>
      <c r="Q687" s="4" t="s">
        <v>2035</v>
      </c>
      <c r="R687" s="4" t="s">
        <v>2036</v>
      </c>
      <c r="S687" s="8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t="s">
        <v>18</v>
      </c>
      <c r="G688">
        <v>134</v>
      </c>
      <c r="H688" t="s">
        <v>19</v>
      </c>
      <c r="I688" t="s">
        <v>20</v>
      </c>
      <c r="J688">
        <v>1522126800</v>
      </c>
      <c r="K688">
        <v>1523077200</v>
      </c>
      <c r="L688" t="b">
        <v>0</v>
      </c>
      <c r="M688" t="b">
        <v>0</v>
      </c>
      <c r="N688" t="s">
        <v>63</v>
      </c>
      <c r="O688">
        <f t="shared" si="41"/>
        <v>191.74666666666667</v>
      </c>
      <c r="P688" s="4">
        <f t="shared" si="44"/>
        <v>7257.5</v>
      </c>
      <c r="Q688" s="4" t="s">
        <v>2033</v>
      </c>
      <c r="R688" s="4" t="s">
        <v>2042</v>
      </c>
      <c r="S688" s="8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t="s">
        <v>18</v>
      </c>
      <c r="G689">
        <v>269</v>
      </c>
      <c r="H689" t="s">
        <v>19</v>
      </c>
      <c r="I689" t="s">
        <v>20</v>
      </c>
      <c r="J689">
        <v>1489298400</v>
      </c>
      <c r="K689">
        <v>1489554000</v>
      </c>
      <c r="L689" t="b">
        <v>0</v>
      </c>
      <c r="M689" t="b">
        <v>0</v>
      </c>
      <c r="N689" t="s">
        <v>31</v>
      </c>
      <c r="O689">
        <f t="shared" si="41"/>
        <v>932</v>
      </c>
      <c r="P689" s="4">
        <f t="shared" si="44"/>
        <v>7124.5</v>
      </c>
      <c r="Q689" s="4" t="s">
        <v>2035</v>
      </c>
      <c r="R689" s="4" t="s">
        <v>2036</v>
      </c>
      <c r="S689" s="8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t="s">
        <v>18</v>
      </c>
      <c r="G690">
        <v>175</v>
      </c>
      <c r="H690" t="s">
        <v>19</v>
      </c>
      <c r="I690" t="s">
        <v>20</v>
      </c>
      <c r="J690">
        <v>1547100000</v>
      </c>
      <c r="K690">
        <v>1548482400</v>
      </c>
      <c r="L690" t="b">
        <v>0</v>
      </c>
      <c r="M690" t="b">
        <v>1</v>
      </c>
      <c r="N690" t="s">
        <v>267</v>
      </c>
      <c r="O690">
        <f t="shared" si="41"/>
        <v>429.27586206896552</v>
      </c>
      <c r="P690" s="4">
        <f t="shared" si="44"/>
        <v>6312</v>
      </c>
      <c r="Q690" s="4" t="s">
        <v>2037</v>
      </c>
      <c r="R690" s="4" t="s">
        <v>2056</v>
      </c>
      <c r="S690" s="8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t="s">
        <v>18</v>
      </c>
      <c r="G691">
        <v>69</v>
      </c>
      <c r="H691" t="s">
        <v>19</v>
      </c>
      <c r="I691" t="s">
        <v>20</v>
      </c>
      <c r="J691">
        <v>1383022800</v>
      </c>
      <c r="K691">
        <v>1384063200</v>
      </c>
      <c r="L691" t="b">
        <v>0</v>
      </c>
      <c r="M691" t="b">
        <v>0</v>
      </c>
      <c r="N691" t="s">
        <v>26</v>
      </c>
      <c r="O691">
        <f t="shared" si="41"/>
        <v>100.65753424657535</v>
      </c>
      <c r="P691" s="4">
        <f t="shared" si="44"/>
        <v>3708.5</v>
      </c>
      <c r="Q691" s="4" t="s">
        <v>2033</v>
      </c>
      <c r="R691" s="4" t="s">
        <v>2034</v>
      </c>
      <c r="S691" s="8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t="s">
        <v>18</v>
      </c>
      <c r="G692">
        <v>190</v>
      </c>
      <c r="H692" t="s">
        <v>19</v>
      </c>
      <c r="I692" t="s">
        <v>20</v>
      </c>
      <c r="J692">
        <v>1322373600</v>
      </c>
      <c r="K692">
        <v>1322892000</v>
      </c>
      <c r="L692" t="b">
        <v>0</v>
      </c>
      <c r="M692" t="b">
        <v>1</v>
      </c>
      <c r="N692" t="s">
        <v>40</v>
      </c>
      <c r="O692">
        <f t="shared" si="41"/>
        <v>226.61111111111109</v>
      </c>
      <c r="P692" s="4">
        <f t="shared" si="44"/>
        <v>4174</v>
      </c>
      <c r="Q692" s="4" t="s">
        <v>2037</v>
      </c>
      <c r="R692" s="4" t="s">
        <v>2038</v>
      </c>
      <c r="S692" s="8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t="s">
        <v>18</v>
      </c>
      <c r="G693">
        <v>237</v>
      </c>
      <c r="H693" t="s">
        <v>19</v>
      </c>
      <c r="I693" t="s">
        <v>20</v>
      </c>
      <c r="J693">
        <v>1349240400</v>
      </c>
      <c r="K693">
        <v>1350709200</v>
      </c>
      <c r="L693" t="b">
        <v>1</v>
      </c>
      <c r="M693" t="b">
        <v>1</v>
      </c>
      <c r="N693" t="s">
        <v>40</v>
      </c>
      <c r="O693">
        <f t="shared" si="41"/>
        <v>142.38</v>
      </c>
      <c r="P693" s="4">
        <f t="shared" si="44"/>
        <v>3678</v>
      </c>
      <c r="Q693" s="4" t="s">
        <v>2037</v>
      </c>
      <c r="R693" s="4" t="s">
        <v>2038</v>
      </c>
      <c r="S693" s="8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t="s">
        <v>12</v>
      </c>
      <c r="G694">
        <v>77</v>
      </c>
      <c r="H694" t="s">
        <v>38</v>
      </c>
      <c r="I694" t="s">
        <v>39</v>
      </c>
      <c r="J694">
        <v>1562648400</v>
      </c>
      <c r="K694">
        <v>1564203600</v>
      </c>
      <c r="L694" t="b">
        <v>0</v>
      </c>
      <c r="M694" t="b">
        <v>0</v>
      </c>
      <c r="N694" t="s">
        <v>21</v>
      </c>
      <c r="O694">
        <f t="shared" si="41"/>
        <v>90.633333333333326</v>
      </c>
      <c r="P694" s="4">
        <f t="shared" si="44"/>
        <v>2757.5</v>
      </c>
      <c r="Q694" s="4" t="s">
        <v>2031</v>
      </c>
      <c r="R694" s="4" t="s">
        <v>2032</v>
      </c>
      <c r="S694" s="8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t="s">
        <v>12</v>
      </c>
      <c r="G695">
        <v>1748</v>
      </c>
      <c r="H695" t="s">
        <v>19</v>
      </c>
      <c r="I695" t="s">
        <v>20</v>
      </c>
      <c r="J695">
        <v>1508216400</v>
      </c>
      <c r="K695">
        <v>1509685200</v>
      </c>
      <c r="L695" t="b">
        <v>0</v>
      </c>
      <c r="M695" t="b">
        <v>0</v>
      </c>
      <c r="N695" t="s">
        <v>31</v>
      </c>
      <c r="O695">
        <f t="shared" si="41"/>
        <v>63.966740576496676</v>
      </c>
      <c r="P695" s="4">
        <f t="shared" si="44"/>
        <v>58572</v>
      </c>
      <c r="Q695" s="4" t="s">
        <v>2035</v>
      </c>
      <c r="R695" s="4" t="s">
        <v>2036</v>
      </c>
      <c r="S695" s="8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t="s">
        <v>12</v>
      </c>
      <c r="G696">
        <v>79</v>
      </c>
      <c r="H696" t="s">
        <v>19</v>
      </c>
      <c r="I696" t="s">
        <v>20</v>
      </c>
      <c r="J696">
        <v>1511762400</v>
      </c>
      <c r="K696">
        <v>1514959200</v>
      </c>
      <c r="L696" t="b">
        <v>0</v>
      </c>
      <c r="M696" t="b">
        <v>0</v>
      </c>
      <c r="N696" t="s">
        <v>31</v>
      </c>
      <c r="O696">
        <f t="shared" si="41"/>
        <v>84.131868131868131</v>
      </c>
      <c r="P696" s="4">
        <f t="shared" si="44"/>
        <v>3867.5</v>
      </c>
      <c r="Q696" s="4" t="s">
        <v>2035</v>
      </c>
      <c r="R696" s="4" t="s">
        <v>2036</v>
      </c>
      <c r="S696" s="8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t="s">
        <v>18</v>
      </c>
      <c r="G697">
        <v>196</v>
      </c>
      <c r="H697" t="s">
        <v>105</v>
      </c>
      <c r="I697" t="s">
        <v>106</v>
      </c>
      <c r="J697">
        <v>1447480800</v>
      </c>
      <c r="K697">
        <v>1448863200</v>
      </c>
      <c r="L697" t="b">
        <v>1</v>
      </c>
      <c r="M697" t="b">
        <v>0</v>
      </c>
      <c r="N697" t="s">
        <v>21</v>
      </c>
      <c r="O697">
        <f t="shared" si="41"/>
        <v>133.93478260869566</v>
      </c>
      <c r="P697" s="4">
        <f t="shared" si="44"/>
        <v>6259</v>
      </c>
      <c r="Q697" s="4" t="s">
        <v>2031</v>
      </c>
      <c r="R697" s="4" t="s">
        <v>2032</v>
      </c>
      <c r="S697" s="8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t="s">
        <v>12</v>
      </c>
      <c r="G698">
        <v>889</v>
      </c>
      <c r="H698" t="s">
        <v>19</v>
      </c>
      <c r="I698" t="s">
        <v>20</v>
      </c>
      <c r="J698">
        <v>1429506000</v>
      </c>
      <c r="K698">
        <v>1429592400</v>
      </c>
      <c r="L698" t="b">
        <v>0</v>
      </c>
      <c r="M698" t="b">
        <v>1</v>
      </c>
      <c r="N698" t="s">
        <v>31</v>
      </c>
      <c r="O698">
        <f t="shared" si="41"/>
        <v>59.042047531992694</v>
      </c>
      <c r="P698" s="4">
        <f t="shared" si="44"/>
        <v>48888.5</v>
      </c>
      <c r="Q698" s="4" t="s">
        <v>2035</v>
      </c>
      <c r="R698" s="4" t="s">
        <v>2036</v>
      </c>
      <c r="S698" s="8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t="s">
        <v>18</v>
      </c>
      <c r="G699">
        <v>7295</v>
      </c>
      <c r="H699" t="s">
        <v>19</v>
      </c>
      <c r="I699" t="s">
        <v>20</v>
      </c>
      <c r="J699">
        <v>1522472400</v>
      </c>
      <c r="K699">
        <v>1522645200</v>
      </c>
      <c r="L699" t="b">
        <v>0</v>
      </c>
      <c r="M699" t="b">
        <v>0</v>
      </c>
      <c r="N699" t="s">
        <v>48</v>
      </c>
      <c r="O699">
        <f t="shared" si="41"/>
        <v>152.80062063615205</v>
      </c>
      <c r="P699" s="4">
        <f t="shared" si="44"/>
        <v>102127.5</v>
      </c>
      <c r="Q699" s="4" t="s">
        <v>2031</v>
      </c>
      <c r="R699" s="4" t="s">
        <v>2039</v>
      </c>
      <c r="S699" s="8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t="s">
        <v>18</v>
      </c>
      <c r="G700">
        <v>2893</v>
      </c>
      <c r="H700" t="s">
        <v>13</v>
      </c>
      <c r="I700" t="s">
        <v>14</v>
      </c>
      <c r="J700">
        <v>1322114400</v>
      </c>
      <c r="K700">
        <v>1323324000</v>
      </c>
      <c r="L700" t="b">
        <v>0</v>
      </c>
      <c r="M700" t="b">
        <v>0</v>
      </c>
      <c r="N700" t="s">
        <v>63</v>
      </c>
      <c r="O700">
        <f t="shared" si="41"/>
        <v>446.69121140142522</v>
      </c>
      <c r="P700" s="4">
        <f t="shared" si="44"/>
        <v>95475</v>
      </c>
      <c r="Q700" s="4" t="s">
        <v>2033</v>
      </c>
      <c r="R700" s="4" t="s">
        <v>2042</v>
      </c>
      <c r="S700" s="8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t="s">
        <v>12</v>
      </c>
      <c r="G701">
        <v>56</v>
      </c>
      <c r="H701" t="s">
        <v>19</v>
      </c>
      <c r="I701" t="s">
        <v>20</v>
      </c>
      <c r="J701">
        <v>1561438800</v>
      </c>
      <c r="K701">
        <v>1561525200</v>
      </c>
      <c r="L701" t="b">
        <v>0</v>
      </c>
      <c r="M701" t="b">
        <v>0</v>
      </c>
      <c r="N701" t="s">
        <v>51</v>
      </c>
      <c r="O701">
        <f t="shared" si="41"/>
        <v>84.391891891891888</v>
      </c>
      <c r="P701" s="4">
        <f t="shared" si="44"/>
        <v>3150.5</v>
      </c>
      <c r="Q701" s="4" t="s">
        <v>2037</v>
      </c>
      <c r="R701" s="4" t="s">
        <v>2040</v>
      </c>
      <c r="S701" s="8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t="s">
        <v>12</v>
      </c>
      <c r="G702">
        <v>1</v>
      </c>
      <c r="H702" t="s">
        <v>19</v>
      </c>
      <c r="I702" t="s">
        <v>20</v>
      </c>
      <c r="J702">
        <v>1264399200</v>
      </c>
      <c r="K702">
        <v>1265695200</v>
      </c>
      <c r="L702" t="b">
        <v>0</v>
      </c>
      <c r="M702" t="b">
        <v>0</v>
      </c>
      <c r="N702" t="s">
        <v>63</v>
      </c>
      <c r="O702">
        <f t="shared" si="41"/>
        <v>3</v>
      </c>
      <c r="P702" s="4">
        <f t="shared" si="44"/>
        <v>2</v>
      </c>
      <c r="Q702" s="4" t="s">
        <v>2033</v>
      </c>
      <c r="R702" s="4" t="s">
        <v>2042</v>
      </c>
      <c r="S702" s="8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t="s">
        <v>18</v>
      </c>
      <c r="G703">
        <v>820</v>
      </c>
      <c r="H703" t="s">
        <v>19</v>
      </c>
      <c r="I703" t="s">
        <v>20</v>
      </c>
      <c r="J703">
        <v>1301202000</v>
      </c>
      <c r="K703">
        <v>1301806800</v>
      </c>
      <c r="L703" t="b">
        <v>1</v>
      </c>
      <c r="M703" t="b">
        <v>0</v>
      </c>
      <c r="N703" t="s">
        <v>31</v>
      </c>
      <c r="O703">
        <f t="shared" si="41"/>
        <v>175.02692307692308</v>
      </c>
      <c r="P703" s="4">
        <f t="shared" si="44"/>
        <v>45917</v>
      </c>
      <c r="Q703" s="4" t="s">
        <v>2035</v>
      </c>
      <c r="R703" s="4" t="s">
        <v>2036</v>
      </c>
      <c r="S703" s="8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t="s">
        <v>12</v>
      </c>
      <c r="G704">
        <v>83</v>
      </c>
      <c r="H704" t="s">
        <v>19</v>
      </c>
      <c r="I704" t="s">
        <v>20</v>
      </c>
      <c r="J704">
        <v>1374469200</v>
      </c>
      <c r="K704">
        <v>1374901200</v>
      </c>
      <c r="L704" t="b">
        <v>0</v>
      </c>
      <c r="M704" t="b">
        <v>0</v>
      </c>
      <c r="N704" t="s">
        <v>63</v>
      </c>
      <c r="O704">
        <f t="shared" si="41"/>
        <v>54.137931034482754</v>
      </c>
      <c r="P704" s="4">
        <f t="shared" si="44"/>
        <v>2396.5</v>
      </c>
      <c r="Q704" s="4" t="s">
        <v>2033</v>
      </c>
      <c r="R704" s="4" t="s">
        <v>2042</v>
      </c>
      <c r="S704" s="8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t="s">
        <v>18</v>
      </c>
      <c r="G705">
        <v>2038</v>
      </c>
      <c r="H705" t="s">
        <v>19</v>
      </c>
      <c r="I705" t="s">
        <v>20</v>
      </c>
      <c r="J705">
        <v>1334984400</v>
      </c>
      <c r="K705">
        <v>1336453200</v>
      </c>
      <c r="L705" t="b">
        <v>1</v>
      </c>
      <c r="M705" t="b">
        <v>1</v>
      </c>
      <c r="N705" t="s">
        <v>204</v>
      </c>
      <c r="O705">
        <f t="shared" si="41"/>
        <v>311.87381703470032</v>
      </c>
      <c r="P705" s="4">
        <f t="shared" si="44"/>
        <v>99883</v>
      </c>
      <c r="Q705" s="4" t="s">
        <v>2043</v>
      </c>
      <c r="R705" s="4" t="s">
        <v>2055</v>
      </c>
      <c r="S705" s="8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t="s">
        <v>18</v>
      </c>
      <c r="G706">
        <v>116</v>
      </c>
      <c r="H706" t="s">
        <v>19</v>
      </c>
      <c r="I706" t="s">
        <v>20</v>
      </c>
      <c r="J706">
        <v>1467608400</v>
      </c>
      <c r="K706">
        <v>1468904400</v>
      </c>
      <c r="L706" t="b">
        <v>0</v>
      </c>
      <c r="M706" t="b">
        <v>0</v>
      </c>
      <c r="N706" t="s">
        <v>69</v>
      </c>
      <c r="O706">
        <f t="shared" si="41"/>
        <v>122.78160919540231</v>
      </c>
      <c r="P706" s="4">
        <f t="shared" si="44"/>
        <v>5399</v>
      </c>
      <c r="Q706" s="4" t="s">
        <v>2037</v>
      </c>
      <c r="R706" s="4" t="s">
        <v>2045</v>
      </c>
      <c r="S706" s="8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t="s">
        <v>12</v>
      </c>
      <c r="G707">
        <v>2025</v>
      </c>
      <c r="H707" t="s">
        <v>38</v>
      </c>
      <c r="I707" t="s">
        <v>39</v>
      </c>
      <c r="J707">
        <v>1386741600</v>
      </c>
      <c r="K707">
        <v>1387087200</v>
      </c>
      <c r="L707" t="b">
        <v>0</v>
      </c>
      <c r="M707" t="b">
        <v>0</v>
      </c>
      <c r="N707" t="s">
        <v>66</v>
      </c>
      <c r="O707">
        <f t="shared" ref="O707:O770" si="45">E707/D707*100</f>
        <v>99.026517383618156</v>
      </c>
      <c r="P707" s="4">
        <f t="shared" si="44"/>
        <v>85036.5</v>
      </c>
      <c r="Q707" s="4" t="s">
        <v>2043</v>
      </c>
      <c r="R707" s="4" t="s">
        <v>2044</v>
      </c>
      <c r="S707" s="8">
        <f t="shared" ref="S707:S770" si="46">DATE(1970,1,1)+(J707/86400)</f>
        <v>41619.25</v>
      </c>
      <c r="T707" s="10">
        <f t="shared" ref="T707:T770" si="47">(K707/86400) +DATE(1970,1,1)</f>
        <v>41623.25</v>
      </c>
    </row>
    <row r="708" spans="1:20" ht="34" x14ac:dyDescent="0.2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t="s">
        <v>18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26</v>
      </c>
      <c r="O708">
        <f t="shared" si="45"/>
        <v>127.84686346863469</v>
      </c>
      <c r="P708" s="4">
        <f t="shared" si="44"/>
        <v>69965.5</v>
      </c>
      <c r="Q708" s="4" t="s">
        <v>2033</v>
      </c>
      <c r="R708" s="4" t="s">
        <v>2034</v>
      </c>
      <c r="S708" s="8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t="s">
        <v>18</v>
      </c>
      <c r="G709">
        <v>168</v>
      </c>
      <c r="H709" t="s">
        <v>19</v>
      </c>
      <c r="I709" t="s">
        <v>20</v>
      </c>
      <c r="J709">
        <v>1544248800</v>
      </c>
      <c r="K709">
        <v>1547359200</v>
      </c>
      <c r="L709" t="b">
        <v>0</v>
      </c>
      <c r="M709" t="b">
        <v>0</v>
      </c>
      <c r="N709" t="s">
        <v>51</v>
      </c>
      <c r="O709">
        <f t="shared" si="45"/>
        <v>158.61643835616439</v>
      </c>
      <c r="P709" s="4">
        <f t="shared" si="44"/>
        <v>5873.5</v>
      </c>
      <c r="Q709" s="4" t="s">
        <v>2037</v>
      </c>
      <c r="R709" s="4" t="s">
        <v>2040</v>
      </c>
      <c r="S709" s="8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t="s">
        <v>18</v>
      </c>
      <c r="G710">
        <v>137</v>
      </c>
      <c r="H710" t="s">
        <v>96</v>
      </c>
      <c r="I710" t="s">
        <v>97</v>
      </c>
      <c r="J710">
        <v>1495429200</v>
      </c>
      <c r="K710">
        <v>1496293200</v>
      </c>
      <c r="L710" t="b">
        <v>0</v>
      </c>
      <c r="M710" t="b">
        <v>0</v>
      </c>
      <c r="N710" t="s">
        <v>31</v>
      </c>
      <c r="O710">
        <f t="shared" si="45"/>
        <v>707.05882352941171</v>
      </c>
      <c r="P710" s="4">
        <f t="shared" si="44"/>
        <v>6078.5</v>
      </c>
      <c r="Q710" s="4" t="s">
        <v>2035</v>
      </c>
      <c r="R710" s="4" t="s">
        <v>2036</v>
      </c>
      <c r="S710" s="8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t="s">
        <v>18</v>
      </c>
      <c r="G711">
        <v>186</v>
      </c>
      <c r="H711" t="s">
        <v>105</v>
      </c>
      <c r="I711" t="s">
        <v>106</v>
      </c>
      <c r="J711">
        <v>1334811600</v>
      </c>
      <c r="K711">
        <v>1335416400</v>
      </c>
      <c r="L711" t="b">
        <v>0</v>
      </c>
      <c r="M711" t="b">
        <v>0</v>
      </c>
      <c r="N711" t="s">
        <v>31</v>
      </c>
      <c r="O711">
        <f t="shared" si="45"/>
        <v>142.38775510204081</v>
      </c>
      <c r="P711" s="4">
        <f t="shared" ref="P711:P774" si="48">AVERAGE(E711,G711)</f>
        <v>7070</v>
      </c>
      <c r="Q711" s="4" t="s">
        <v>2035</v>
      </c>
      <c r="R711" s="4" t="s">
        <v>2036</v>
      </c>
      <c r="S711" s="8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t="s">
        <v>18</v>
      </c>
      <c r="G712">
        <v>125</v>
      </c>
      <c r="H712" t="s">
        <v>19</v>
      </c>
      <c r="I712" t="s">
        <v>20</v>
      </c>
      <c r="J712">
        <v>1531544400</v>
      </c>
      <c r="K712">
        <v>1532149200</v>
      </c>
      <c r="L712" t="b">
        <v>0</v>
      </c>
      <c r="M712" t="b">
        <v>1</v>
      </c>
      <c r="N712" t="s">
        <v>31</v>
      </c>
      <c r="O712">
        <f t="shared" si="45"/>
        <v>147.86046511627907</v>
      </c>
      <c r="P712" s="4">
        <f t="shared" si="48"/>
        <v>3241.5</v>
      </c>
      <c r="Q712" s="4" t="s">
        <v>2035</v>
      </c>
      <c r="R712" s="4" t="s">
        <v>2036</v>
      </c>
      <c r="S712" s="8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t="s">
        <v>12</v>
      </c>
      <c r="G713">
        <v>14</v>
      </c>
      <c r="H713" t="s">
        <v>105</v>
      </c>
      <c r="I713" t="s">
        <v>106</v>
      </c>
      <c r="J713">
        <v>1453615200</v>
      </c>
      <c r="K713">
        <v>1453788000</v>
      </c>
      <c r="L713" t="b">
        <v>1</v>
      </c>
      <c r="M713" t="b">
        <v>1</v>
      </c>
      <c r="N713" t="s">
        <v>31</v>
      </c>
      <c r="O713">
        <f t="shared" si="45"/>
        <v>20.322580645161288</v>
      </c>
      <c r="P713" s="4">
        <f t="shared" si="48"/>
        <v>637</v>
      </c>
      <c r="Q713" s="4" t="s">
        <v>2035</v>
      </c>
      <c r="R713" s="4" t="s">
        <v>2036</v>
      </c>
      <c r="S713" s="8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t="s">
        <v>18</v>
      </c>
      <c r="G714">
        <v>202</v>
      </c>
      <c r="H714" t="s">
        <v>19</v>
      </c>
      <c r="I714" t="s">
        <v>20</v>
      </c>
      <c r="J714">
        <v>1467954000</v>
      </c>
      <c r="K714">
        <v>1471496400</v>
      </c>
      <c r="L714" t="b">
        <v>0</v>
      </c>
      <c r="M714" t="b">
        <v>0</v>
      </c>
      <c r="N714" t="s">
        <v>31</v>
      </c>
      <c r="O714">
        <f t="shared" si="45"/>
        <v>1840.625</v>
      </c>
      <c r="P714" s="4">
        <f t="shared" si="48"/>
        <v>7463.5</v>
      </c>
      <c r="Q714" s="4" t="s">
        <v>2035</v>
      </c>
      <c r="R714" s="4" t="s">
        <v>2036</v>
      </c>
      <c r="S714" s="8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t="s">
        <v>18</v>
      </c>
      <c r="G715">
        <v>103</v>
      </c>
      <c r="H715" t="s">
        <v>19</v>
      </c>
      <c r="I715" t="s">
        <v>20</v>
      </c>
      <c r="J715">
        <v>1471842000</v>
      </c>
      <c r="K715">
        <v>1472878800</v>
      </c>
      <c r="L715" t="b">
        <v>0</v>
      </c>
      <c r="M715" t="b">
        <v>0</v>
      </c>
      <c r="N715" t="s">
        <v>131</v>
      </c>
      <c r="O715">
        <f t="shared" si="45"/>
        <v>161.94202898550725</v>
      </c>
      <c r="P715" s="4">
        <f t="shared" si="48"/>
        <v>5638.5</v>
      </c>
      <c r="Q715" s="4" t="s">
        <v>2043</v>
      </c>
      <c r="R715" s="4" t="s">
        <v>2052</v>
      </c>
      <c r="S715" s="8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t="s">
        <v>18</v>
      </c>
      <c r="G716">
        <v>1785</v>
      </c>
      <c r="H716" t="s">
        <v>19</v>
      </c>
      <c r="I716" t="s">
        <v>20</v>
      </c>
      <c r="J716">
        <v>1408424400</v>
      </c>
      <c r="K716">
        <v>1408510800</v>
      </c>
      <c r="L716" t="b">
        <v>0</v>
      </c>
      <c r="M716" t="b">
        <v>0</v>
      </c>
      <c r="N716" t="s">
        <v>21</v>
      </c>
      <c r="O716">
        <f t="shared" si="45"/>
        <v>472.82077922077923</v>
      </c>
      <c r="P716" s="4">
        <f t="shared" si="48"/>
        <v>91910.5</v>
      </c>
      <c r="Q716" s="4" t="s">
        <v>2031</v>
      </c>
      <c r="R716" s="4" t="s">
        <v>2032</v>
      </c>
      <c r="S716" s="8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t="s">
        <v>12</v>
      </c>
      <c r="G717">
        <v>656</v>
      </c>
      <c r="H717" t="s">
        <v>19</v>
      </c>
      <c r="I717" t="s">
        <v>20</v>
      </c>
      <c r="J717">
        <v>1281157200</v>
      </c>
      <c r="K717">
        <v>1281589200</v>
      </c>
      <c r="L717" t="b">
        <v>0</v>
      </c>
      <c r="M717" t="b">
        <v>0</v>
      </c>
      <c r="N717" t="s">
        <v>290</v>
      </c>
      <c r="O717">
        <f t="shared" si="45"/>
        <v>24.466101694915253</v>
      </c>
      <c r="P717" s="4">
        <f t="shared" si="48"/>
        <v>14763</v>
      </c>
      <c r="Q717" s="4" t="s">
        <v>2046</v>
      </c>
      <c r="R717" s="4" t="s">
        <v>2057</v>
      </c>
      <c r="S717" s="8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t="s">
        <v>18</v>
      </c>
      <c r="G718">
        <v>157</v>
      </c>
      <c r="H718" t="s">
        <v>19</v>
      </c>
      <c r="I718" t="s">
        <v>20</v>
      </c>
      <c r="J718">
        <v>1373432400</v>
      </c>
      <c r="K718">
        <v>1375851600</v>
      </c>
      <c r="L718" t="b">
        <v>0</v>
      </c>
      <c r="M718" t="b">
        <v>1</v>
      </c>
      <c r="N718" t="s">
        <v>31</v>
      </c>
      <c r="O718">
        <f t="shared" si="45"/>
        <v>517.65</v>
      </c>
      <c r="P718" s="4">
        <f t="shared" si="48"/>
        <v>5255</v>
      </c>
      <c r="Q718" s="4" t="s">
        <v>2035</v>
      </c>
      <c r="R718" s="4" t="s">
        <v>2036</v>
      </c>
      <c r="S718" s="8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t="s">
        <v>18</v>
      </c>
      <c r="G719">
        <v>555</v>
      </c>
      <c r="H719" t="s">
        <v>19</v>
      </c>
      <c r="I719" t="s">
        <v>20</v>
      </c>
      <c r="J719">
        <v>1313989200</v>
      </c>
      <c r="K719">
        <v>1315803600</v>
      </c>
      <c r="L719" t="b">
        <v>0</v>
      </c>
      <c r="M719" t="b">
        <v>0</v>
      </c>
      <c r="N719" t="s">
        <v>40</v>
      </c>
      <c r="O719">
        <f t="shared" si="45"/>
        <v>247.64285714285714</v>
      </c>
      <c r="P719" s="4">
        <f t="shared" si="48"/>
        <v>7211.5</v>
      </c>
      <c r="Q719" s="4" t="s">
        <v>2037</v>
      </c>
      <c r="R719" s="4" t="s">
        <v>2038</v>
      </c>
      <c r="S719" s="8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t="s">
        <v>18</v>
      </c>
      <c r="G720">
        <v>297</v>
      </c>
      <c r="H720" t="s">
        <v>19</v>
      </c>
      <c r="I720" t="s">
        <v>20</v>
      </c>
      <c r="J720">
        <v>1371445200</v>
      </c>
      <c r="K720">
        <v>1373691600</v>
      </c>
      <c r="L720" t="b">
        <v>0</v>
      </c>
      <c r="M720" t="b">
        <v>0</v>
      </c>
      <c r="N720" t="s">
        <v>63</v>
      </c>
      <c r="O720">
        <f t="shared" si="45"/>
        <v>100.20481927710843</v>
      </c>
      <c r="P720" s="4">
        <f t="shared" si="48"/>
        <v>4307</v>
      </c>
      <c r="Q720" s="4" t="s">
        <v>2033</v>
      </c>
      <c r="R720" s="4" t="s">
        <v>2042</v>
      </c>
      <c r="S720" s="8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t="s">
        <v>18</v>
      </c>
      <c r="G721">
        <v>123</v>
      </c>
      <c r="H721" t="s">
        <v>19</v>
      </c>
      <c r="I721" t="s">
        <v>20</v>
      </c>
      <c r="J721">
        <v>1338267600</v>
      </c>
      <c r="K721">
        <v>1339218000</v>
      </c>
      <c r="L721" t="b">
        <v>0</v>
      </c>
      <c r="M721" t="b">
        <v>0</v>
      </c>
      <c r="N721" t="s">
        <v>117</v>
      </c>
      <c r="O721">
        <f t="shared" si="45"/>
        <v>153</v>
      </c>
      <c r="P721" s="4">
        <f t="shared" si="48"/>
        <v>5340</v>
      </c>
      <c r="Q721" s="4" t="s">
        <v>2043</v>
      </c>
      <c r="R721" s="4" t="s">
        <v>2049</v>
      </c>
      <c r="S721" s="8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t="s">
        <v>72</v>
      </c>
      <c r="G722">
        <v>38</v>
      </c>
      <c r="H722" t="s">
        <v>34</v>
      </c>
      <c r="I722" t="s">
        <v>35</v>
      </c>
      <c r="J722">
        <v>1519192800</v>
      </c>
      <c r="K722">
        <v>1520402400</v>
      </c>
      <c r="L722" t="b">
        <v>0</v>
      </c>
      <c r="M722" t="b">
        <v>1</v>
      </c>
      <c r="N722" t="s">
        <v>31</v>
      </c>
      <c r="O722">
        <f t="shared" si="45"/>
        <v>37.091954022988503</v>
      </c>
      <c r="P722" s="4">
        <f t="shared" si="48"/>
        <v>1632.5</v>
      </c>
      <c r="Q722" s="4" t="s">
        <v>2035</v>
      </c>
      <c r="R722" s="4" t="s">
        <v>2036</v>
      </c>
      <c r="S722" s="8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t="s">
        <v>72</v>
      </c>
      <c r="G723">
        <v>60</v>
      </c>
      <c r="H723" t="s">
        <v>19</v>
      </c>
      <c r="I723" t="s">
        <v>20</v>
      </c>
      <c r="J723">
        <v>1522818000</v>
      </c>
      <c r="K723">
        <v>1523336400</v>
      </c>
      <c r="L723" t="b">
        <v>0</v>
      </c>
      <c r="M723" t="b">
        <v>0</v>
      </c>
      <c r="N723" t="s">
        <v>21</v>
      </c>
      <c r="O723">
        <f t="shared" si="45"/>
        <v>4.392394822006473</v>
      </c>
      <c r="P723" s="4">
        <f t="shared" si="48"/>
        <v>2744.5</v>
      </c>
      <c r="Q723" s="4" t="s">
        <v>2031</v>
      </c>
      <c r="R723" s="4" t="s">
        <v>2032</v>
      </c>
      <c r="S723" s="8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t="s">
        <v>18</v>
      </c>
      <c r="G724">
        <v>3036</v>
      </c>
      <c r="H724" t="s">
        <v>19</v>
      </c>
      <c r="I724" t="s">
        <v>20</v>
      </c>
      <c r="J724">
        <v>1509948000</v>
      </c>
      <c r="K724">
        <v>1512280800</v>
      </c>
      <c r="L724" t="b">
        <v>0</v>
      </c>
      <c r="M724" t="b">
        <v>0</v>
      </c>
      <c r="N724" t="s">
        <v>40</v>
      </c>
      <c r="O724">
        <f t="shared" si="45"/>
        <v>156.50721649484535</v>
      </c>
      <c r="P724" s="4">
        <f t="shared" si="48"/>
        <v>39471</v>
      </c>
      <c r="Q724" s="4" t="s">
        <v>2037</v>
      </c>
      <c r="R724" s="4" t="s">
        <v>2038</v>
      </c>
      <c r="S724" s="8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t="s">
        <v>18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31</v>
      </c>
      <c r="O725">
        <f t="shared" si="45"/>
        <v>270.40816326530609</v>
      </c>
      <c r="P725" s="4">
        <f t="shared" si="48"/>
        <v>6697</v>
      </c>
      <c r="Q725" s="4" t="s">
        <v>2035</v>
      </c>
      <c r="R725" s="4" t="s">
        <v>2036</v>
      </c>
      <c r="S725" s="8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t="s">
        <v>18</v>
      </c>
      <c r="G726">
        <v>121</v>
      </c>
      <c r="H726" t="s">
        <v>38</v>
      </c>
      <c r="I726" t="s">
        <v>39</v>
      </c>
      <c r="J726">
        <v>1413954000</v>
      </c>
      <c r="K726">
        <v>1414126800</v>
      </c>
      <c r="L726" t="b">
        <v>0</v>
      </c>
      <c r="M726" t="b">
        <v>1</v>
      </c>
      <c r="N726" t="s">
        <v>31</v>
      </c>
      <c r="O726">
        <f t="shared" si="45"/>
        <v>134.05952380952382</v>
      </c>
      <c r="P726" s="4">
        <f t="shared" si="48"/>
        <v>5691</v>
      </c>
      <c r="Q726" s="4" t="s">
        <v>2035</v>
      </c>
      <c r="R726" s="4" t="s">
        <v>2036</v>
      </c>
      <c r="S726" s="8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t="s">
        <v>12</v>
      </c>
      <c r="G727">
        <v>1596</v>
      </c>
      <c r="H727" t="s">
        <v>19</v>
      </c>
      <c r="I727" t="s">
        <v>20</v>
      </c>
      <c r="J727">
        <v>1416031200</v>
      </c>
      <c r="K727">
        <v>1416204000</v>
      </c>
      <c r="L727" t="b">
        <v>0</v>
      </c>
      <c r="M727" t="b">
        <v>0</v>
      </c>
      <c r="N727" t="s">
        <v>290</v>
      </c>
      <c r="O727">
        <f t="shared" si="45"/>
        <v>50.398033126293996</v>
      </c>
      <c r="P727" s="4">
        <f t="shared" si="48"/>
        <v>49482.5</v>
      </c>
      <c r="Q727" s="4" t="s">
        <v>2046</v>
      </c>
      <c r="R727" s="4" t="s">
        <v>2057</v>
      </c>
      <c r="S727" s="8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t="s">
        <v>72</v>
      </c>
      <c r="G728">
        <v>524</v>
      </c>
      <c r="H728" t="s">
        <v>19</v>
      </c>
      <c r="I728" t="s">
        <v>20</v>
      </c>
      <c r="J728">
        <v>1287982800</v>
      </c>
      <c r="K728">
        <v>1288501200</v>
      </c>
      <c r="L728" t="b">
        <v>0</v>
      </c>
      <c r="M728" t="b">
        <v>1</v>
      </c>
      <c r="N728" t="s">
        <v>31</v>
      </c>
      <c r="O728">
        <f t="shared" si="45"/>
        <v>88.815837937384899</v>
      </c>
      <c r="P728" s="4">
        <f t="shared" si="48"/>
        <v>24375.5</v>
      </c>
      <c r="Q728" s="4" t="s">
        <v>2035</v>
      </c>
      <c r="R728" s="4" t="s">
        <v>2036</v>
      </c>
      <c r="S728" s="8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t="s">
        <v>18</v>
      </c>
      <c r="G729">
        <v>181</v>
      </c>
      <c r="H729" t="s">
        <v>19</v>
      </c>
      <c r="I729" t="s">
        <v>20</v>
      </c>
      <c r="J729">
        <v>1547964000</v>
      </c>
      <c r="K729">
        <v>1552971600</v>
      </c>
      <c r="L729" t="b">
        <v>0</v>
      </c>
      <c r="M729" t="b">
        <v>0</v>
      </c>
      <c r="N729" t="s">
        <v>26</v>
      </c>
      <c r="O729">
        <f t="shared" si="45"/>
        <v>165</v>
      </c>
      <c r="P729" s="4">
        <f t="shared" si="48"/>
        <v>7433</v>
      </c>
      <c r="Q729" s="4" t="s">
        <v>2033</v>
      </c>
      <c r="R729" s="4" t="s">
        <v>2034</v>
      </c>
      <c r="S729" s="8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t="s">
        <v>12</v>
      </c>
      <c r="G730">
        <v>10</v>
      </c>
      <c r="H730" t="s">
        <v>19</v>
      </c>
      <c r="I730" t="s">
        <v>20</v>
      </c>
      <c r="J730">
        <v>1464152400</v>
      </c>
      <c r="K730">
        <v>1465102800</v>
      </c>
      <c r="L730" t="b">
        <v>0</v>
      </c>
      <c r="M730" t="b">
        <v>0</v>
      </c>
      <c r="N730" t="s">
        <v>31</v>
      </c>
      <c r="O730">
        <f t="shared" si="45"/>
        <v>17.5</v>
      </c>
      <c r="P730" s="4">
        <f t="shared" si="48"/>
        <v>372.5</v>
      </c>
      <c r="Q730" s="4" t="s">
        <v>2035</v>
      </c>
      <c r="R730" s="4" t="s">
        <v>2036</v>
      </c>
      <c r="S730" s="8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t="s">
        <v>18</v>
      </c>
      <c r="G731">
        <v>122</v>
      </c>
      <c r="H731" t="s">
        <v>19</v>
      </c>
      <c r="I731" t="s">
        <v>20</v>
      </c>
      <c r="J731">
        <v>1359957600</v>
      </c>
      <c r="K731">
        <v>1360130400</v>
      </c>
      <c r="L731" t="b">
        <v>0</v>
      </c>
      <c r="M731" t="b">
        <v>0</v>
      </c>
      <c r="N731" t="s">
        <v>51</v>
      </c>
      <c r="O731">
        <f t="shared" si="45"/>
        <v>185.66071428571428</v>
      </c>
      <c r="P731" s="4">
        <f t="shared" si="48"/>
        <v>5259.5</v>
      </c>
      <c r="Q731" s="4" t="s">
        <v>2037</v>
      </c>
      <c r="R731" s="4" t="s">
        <v>2040</v>
      </c>
      <c r="S731" s="8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t="s">
        <v>18</v>
      </c>
      <c r="G732">
        <v>1071</v>
      </c>
      <c r="H732" t="s">
        <v>13</v>
      </c>
      <c r="I732" t="s">
        <v>14</v>
      </c>
      <c r="J732">
        <v>1432357200</v>
      </c>
      <c r="K732">
        <v>1432875600</v>
      </c>
      <c r="L732" t="b">
        <v>0</v>
      </c>
      <c r="M732" t="b">
        <v>0</v>
      </c>
      <c r="N732" t="s">
        <v>63</v>
      </c>
      <c r="O732">
        <f t="shared" si="45"/>
        <v>412.6631944444444</v>
      </c>
      <c r="P732" s="4">
        <f t="shared" si="48"/>
        <v>59959</v>
      </c>
      <c r="Q732" s="4" t="s">
        <v>2033</v>
      </c>
      <c r="R732" s="4" t="s">
        <v>2042</v>
      </c>
      <c r="S732" s="8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t="s">
        <v>72</v>
      </c>
      <c r="G733">
        <v>219</v>
      </c>
      <c r="H733" t="s">
        <v>19</v>
      </c>
      <c r="I733" t="s">
        <v>20</v>
      </c>
      <c r="J733">
        <v>1500786000</v>
      </c>
      <c r="K733">
        <v>1500872400</v>
      </c>
      <c r="L733" t="b">
        <v>0</v>
      </c>
      <c r="M733" t="b">
        <v>0</v>
      </c>
      <c r="N733" t="s">
        <v>26</v>
      </c>
      <c r="O733">
        <f t="shared" si="45"/>
        <v>90.25</v>
      </c>
      <c r="P733" s="4">
        <f t="shared" si="48"/>
        <v>3719.5</v>
      </c>
      <c r="Q733" s="4" t="s">
        <v>2033</v>
      </c>
      <c r="R733" s="4" t="s">
        <v>2034</v>
      </c>
      <c r="S733" s="8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t="s">
        <v>12</v>
      </c>
      <c r="G734">
        <v>1121</v>
      </c>
      <c r="H734" t="s">
        <v>19</v>
      </c>
      <c r="I734" t="s">
        <v>20</v>
      </c>
      <c r="J734">
        <v>1490158800</v>
      </c>
      <c r="K734">
        <v>1492146000</v>
      </c>
      <c r="L734" t="b">
        <v>0</v>
      </c>
      <c r="M734" t="b">
        <v>1</v>
      </c>
      <c r="N734" t="s">
        <v>21</v>
      </c>
      <c r="O734">
        <f t="shared" si="45"/>
        <v>91.984615384615381</v>
      </c>
      <c r="P734" s="4">
        <f t="shared" si="48"/>
        <v>54371.5</v>
      </c>
      <c r="Q734" s="4" t="s">
        <v>2031</v>
      </c>
      <c r="R734" s="4" t="s">
        <v>2032</v>
      </c>
      <c r="S734" s="8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t="s">
        <v>18</v>
      </c>
      <c r="G735">
        <v>980</v>
      </c>
      <c r="H735" t="s">
        <v>19</v>
      </c>
      <c r="I735" t="s">
        <v>20</v>
      </c>
      <c r="J735">
        <v>1406178000</v>
      </c>
      <c r="K735">
        <v>1407301200</v>
      </c>
      <c r="L735" t="b">
        <v>0</v>
      </c>
      <c r="M735" t="b">
        <v>0</v>
      </c>
      <c r="N735" t="s">
        <v>146</v>
      </c>
      <c r="O735">
        <f t="shared" si="45"/>
        <v>527.00632911392404</v>
      </c>
      <c r="P735" s="4">
        <f t="shared" si="48"/>
        <v>42123.5</v>
      </c>
      <c r="Q735" s="4" t="s">
        <v>2031</v>
      </c>
      <c r="R735" s="4" t="s">
        <v>2053</v>
      </c>
      <c r="S735" s="8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t="s">
        <v>18</v>
      </c>
      <c r="G736">
        <v>536</v>
      </c>
      <c r="H736" t="s">
        <v>19</v>
      </c>
      <c r="I736" t="s">
        <v>20</v>
      </c>
      <c r="J736">
        <v>1485583200</v>
      </c>
      <c r="K736">
        <v>1486620000</v>
      </c>
      <c r="L736" t="b">
        <v>0</v>
      </c>
      <c r="M736" t="b">
        <v>1</v>
      </c>
      <c r="N736" t="s">
        <v>31</v>
      </c>
      <c r="O736">
        <f t="shared" si="45"/>
        <v>319.14285714285711</v>
      </c>
      <c r="P736" s="4">
        <f t="shared" si="48"/>
        <v>6970</v>
      </c>
      <c r="Q736" s="4" t="s">
        <v>2035</v>
      </c>
      <c r="R736" s="4" t="s">
        <v>2036</v>
      </c>
      <c r="S736" s="8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t="s">
        <v>18</v>
      </c>
      <c r="G737">
        <v>1991</v>
      </c>
      <c r="H737" t="s">
        <v>19</v>
      </c>
      <c r="I737" t="s">
        <v>20</v>
      </c>
      <c r="J737">
        <v>1459314000</v>
      </c>
      <c r="K737">
        <v>1459918800</v>
      </c>
      <c r="L737" t="b">
        <v>0</v>
      </c>
      <c r="M737" t="b">
        <v>0</v>
      </c>
      <c r="N737" t="s">
        <v>120</v>
      </c>
      <c r="O737">
        <f t="shared" si="45"/>
        <v>354.18867924528303</v>
      </c>
      <c r="P737" s="4">
        <f t="shared" si="48"/>
        <v>66697.5</v>
      </c>
      <c r="Q737" s="4" t="s">
        <v>2050</v>
      </c>
      <c r="R737" s="4" t="s">
        <v>2051</v>
      </c>
      <c r="S737" s="8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t="s">
        <v>72</v>
      </c>
      <c r="G738">
        <v>29</v>
      </c>
      <c r="H738" t="s">
        <v>19</v>
      </c>
      <c r="I738" t="s">
        <v>20</v>
      </c>
      <c r="J738">
        <v>1424412000</v>
      </c>
      <c r="K738">
        <v>1424757600</v>
      </c>
      <c r="L738" t="b">
        <v>0</v>
      </c>
      <c r="M738" t="b">
        <v>0</v>
      </c>
      <c r="N738" t="s">
        <v>66</v>
      </c>
      <c r="O738">
        <f t="shared" si="45"/>
        <v>32.896103896103895</v>
      </c>
      <c r="P738" s="4">
        <f t="shared" si="48"/>
        <v>1281</v>
      </c>
      <c r="Q738" s="4" t="s">
        <v>2043</v>
      </c>
      <c r="R738" s="4" t="s">
        <v>2044</v>
      </c>
      <c r="S738" s="8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t="s">
        <v>18</v>
      </c>
      <c r="G739">
        <v>180</v>
      </c>
      <c r="H739" t="s">
        <v>19</v>
      </c>
      <c r="I739" t="s">
        <v>20</v>
      </c>
      <c r="J739">
        <v>1478844000</v>
      </c>
      <c r="K739">
        <v>1479880800</v>
      </c>
      <c r="L739" t="b">
        <v>0</v>
      </c>
      <c r="M739" t="b">
        <v>0</v>
      </c>
      <c r="N739" t="s">
        <v>58</v>
      </c>
      <c r="O739">
        <f t="shared" si="45"/>
        <v>135.8918918918919</v>
      </c>
      <c r="P739" s="4">
        <f t="shared" si="48"/>
        <v>2604</v>
      </c>
      <c r="Q739" s="4" t="s">
        <v>2031</v>
      </c>
      <c r="R739" s="4" t="s">
        <v>2041</v>
      </c>
      <c r="S739" s="8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t="s">
        <v>12</v>
      </c>
      <c r="G740">
        <v>15</v>
      </c>
      <c r="H740" t="s">
        <v>19</v>
      </c>
      <c r="I740" t="s">
        <v>20</v>
      </c>
      <c r="J740">
        <v>1416117600</v>
      </c>
      <c r="K740">
        <v>1418018400</v>
      </c>
      <c r="L740" t="b">
        <v>0</v>
      </c>
      <c r="M740" t="b">
        <v>1</v>
      </c>
      <c r="N740" t="s">
        <v>31</v>
      </c>
      <c r="O740">
        <f t="shared" si="45"/>
        <v>2.0843373493975905</v>
      </c>
      <c r="P740" s="4">
        <f t="shared" si="48"/>
        <v>786</v>
      </c>
      <c r="Q740" s="4" t="s">
        <v>2035</v>
      </c>
      <c r="R740" s="4" t="s">
        <v>2036</v>
      </c>
      <c r="S740" s="8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t="s">
        <v>12</v>
      </c>
      <c r="G741">
        <v>191</v>
      </c>
      <c r="H741" t="s">
        <v>19</v>
      </c>
      <c r="I741" t="s">
        <v>20</v>
      </c>
      <c r="J741">
        <v>1340946000</v>
      </c>
      <c r="K741">
        <v>1341032400</v>
      </c>
      <c r="L741" t="b">
        <v>0</v>
      </c>
      <c r="M741" t="b">
        <v>0</v>
      </c>
      <c r="N741" t="s">
        <v>58</v>
      </c>
      <c r="O741">
        <f t="shared" si="45"/>
        <v>61</v>
      </c>
      <c r="P741" s="4">
        <f t="shared" si="48"/>
        <v>3145.5</v>
      </c>
      <c r="Q741" s="4" t="s">
        <v>2031</v>
      </c>
      <c r="R741" s="4" t="s">
        <v>2041</v>
      </c>
      <c r="S741" s="8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t="s">
        <v>12</v>
      </c>
      <c r="G742">
        <v>16</v>
      </c>
      <c r="H742" t="s">
        <v>19</v>
      </c>
      <c r="I742" t="s">
        <v>20</v>
      </c>
      <c r="J742">
        <v>1486101600</v>
      </c>
      <c r="K742">
        <v>1486360800</v>
      </c>
      <c r="L742" t="b">
        <v>0</v>
      </c>
      <c r="M742" t="b">
        <v>0</v>
      </c>
      <c r="N742" t="s">
        <v>31</v>
      </c>
      <c r="O742">
        <f t="shared" si="45"/>
        <v>30.037735849056602</v>
      </c>
      <c r="P742" s="4">
        <f t="shared" si="48"/>
        <v>804</v>
      </c>
      <c r="Q742" s="4" t="s">
        <v>2035</v>
      </c>
      <c r="R742" s="4" t="s">
        <v>2036</v>
      </c>
      <c r="S742" s="8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t="s">
        <v>18</v>
      </c>
      <c r="G743">
        <v>130</v>
      </c>
      <c r="H743" t="s">
        <v>19</v>
      </c>
      <c r="I743" t="s">
        <v>20</v>
      </c>
      <c r="J743">
        <v>1274590800</v>
      </c>
      <c r="K743">
        <v>1274677200</v>
      </c>
      <c r="L743" t="b">
        <v>0</v>
      </c>
      <c r="M743" t="b">
        <v>0</v>
      </c>
      <c r="N743" t="s">
        <v>31</v>
      </c>
      <c r="O743">
        <f t="shared" si="45"/>
        <v>1179.1666666666665</v>
      </c>
      <c r="P743" s="4">
        <f t="shared" si="48"/>
        <v>7140</v>
      </c>
      <c r="Q743" s="4" t="s">
        <v>2035</v>
      </c>
      <c r="R743" s="4" t="s">
        <v>2036</v>
      </c>
      <c r="S743" s="8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t="s">
        <v>18</v>
      </c>
      <c r="G744">
        <v>122</v>
      </c>
      <c r="H744" t="s">
        <v>19</v>
      </c>
      <c r="I744" t="s">
        <v>20</v>
      </c>
      <c r="J744">
        <v>1263880800</v>
      </c>
      <c r="K744">
        <v>1267509600</v>
      </c>
      <c r="L744" t="b">
        <v>0</v>
      </c>
      <c r="M744" t="b">
        <v>0</v>
      </c>
      <c r="N744" t="s">
        <v>48</v>
      </c>
      <c r="O744">
        <f t="shared" si="45"/>
        <v>1126.0833333333335</v>
      </c>
      <c r="P744" s="4">
        <f t="shared" si="48"/>
        <v>6817.5</v>
      </c>
      <c r="Q744" s="4" t="s">
        <v>2031</v>
      </c>
      <c r="R744" s="4" t="s">
        <v>2039</v>
      </c>
      <c r="S744" s="8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t="s">
        <v>12</v>
      </c>
      <c r="G745">
        <v>17</v>
      </c>
      <c r="H745" t="s">
        <v>19</v>
      </c>
      <c r="I745" t="s">
        <v>20</v>
      </c>
      <c r="J745">
        <v>1445403600</v>
      </c>
      <c r="K745">
        <v>1445922000</v>
      </c>
      <c r="L745" t="b">
        <v>0</v>
      </c>
      <c r="M745" t="b">
        <v>1</v>
      </c>
      <c r="N745" t="s">
        <v>31</v>
      </c>
      <c r="O745">
        <f t="shared" si="45"/>
        <v>12.923076923076923</v>
      </c>
      <c r="P745" s="4">
        <f t="shared" si="48"/>
        <v>260.5</v>
      </c>
      <c r="Q745" s="4" t="s">
        <v>2035</v>
      </c>
      <c r="R745" s="4" t="s">
        <v>2036</v>
      </c>
      <c r="S745" s="8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t="s">
        <v>18</v>
      </c>
      <c r="G746">
        <v>140</v>
      </c>
      <c r="H746" t="s">
        <v>19</v>
      </c>
      <c r="I746" t="s">
        <v>20</v>
      </c>
      <c r="J746">
        <v>1533877200</v>
      </c>
      <c r="K746">
        <v>1534050000</v>
      </c>
      <c r="L746" t="b">
        <v>0</v>
      </c>
      <c r="M746" t="b">
        <v>1</v>
      </c>
      <c r="N746" t="s">
        <v>31</v>
      </c>
      <c r="O746">
        <f t="shared" si="45"/>
        <v>712</v>
      </c>
      <c r="P746" s="4">
        <f t="shared" si="48"/>
        <v>7190</v>
      </c>
      <c r="Q746" s="4" t="s">
        <v>2035</v>
      </c>
      <c r="R746" s="4" t="s">
        <v>2036</v>
      </c>
      <c r="S746" s="8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t="s">
        <v>12</v>
      </c>
      <c r="G747">
        <v>34</v>
      </c>
      <c r="H747" t="s">
        <v>19</v>
      </c>
      <c r="I747" t="s">
        <v>20</v>
      </c>
      <c r="J747">
        <v>1275195600</v>
      </c>
      <c r="K747">
        <v>1277528400</v>
      </c>
      <c r="L747" t="b">
        <v>0</v>
      </c>
      <c r="M747" t="b">
        <v>0</v>
      </c>
      <c r="N747" t="s">
        <v>63</v>
      </c>
      <c r="O747">
        <f t="shared" si="45"/>
        <v>30.304347826086957</v>
      </c>
      <c r="P747" s="4">
        <f t="shared" si="48"/>
        <v>1062.5</v>
      </c>
      <c r="Q747" s="4" t="s">
        <v>2033</v>
      </c>
      <c r="R747" s="4" t="s">
        <v>2042</v>
      </c>
      <c r="S747" s="8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t="s">
        <v>18</v>
      </c>
      <c r="G748">
        <v>3388</v>
      </c>
      <c r="H748" t="s">
        <v>19</v>
      </c>
      <c r="I748" t="s">
        <v>20</v>
      </c>
      <c r="J748">
        <v>1318136400</v>
      </c>
      <c r="K748">
        <v>1318568400</v>
      </c>
      <c r="L748" t="b">
        <v>0</v>
      </c>
      <c r="M748" t="b">
        <v>0</v>
      </c>
      <c r="N748" t="s">
        <v>26</v>
      </c>
      <c r="O748">
        <f t="shared" si="45"/>
        <v>212.50896057347671</v>
      </c>
      <c r="P748" s="4">
        <f t="shared" si="48"/>
        <v>60984</v>
      </c>
      <c r="Q748" s="4" t="s">
        <v>2033</v>
      </c>
      <c r="R748" s="4" t="s">
        <v>2034</v>
      </c>
      <c r="S748" s="8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t="s">
        <v>18</v>
      </c>
      <c r="G749">
        <v>280</v>
      </c>
      <c r="H749" t="s">
        <v>19</v>
      </c>
      <c r="I749" t="s">
        <v>20</v>
      </c>
      <c r="J749">
        <v>1283403600</v>
      </c>
      <c r="K749">
        <v>1284354000</v>
      </c>
      <c r="L749" t="b">
        <v>0</v>
      </c>
      <c r="M749" t="b">
        <v>0</v>
      </c>
      <c r="N749" t="s">
        <v>31</v>
      </c>
      <c r="O749">
        <f t="shared" si="45"/>
        <v>228.85714285714286</v>
      </c>
      <c r="P749" s="4">
        <f t="shared" si="48"/>
        <v>5747</v>
      </c>
      <c r="Q749" s="4" t="s">
        <v>2035</v>
      </c>
      <c r="R749" s="4" t="s">
        <v>2036</v>
      </c>
      <c r="S749" s="8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t="s">
        <v>72</v>
      </c>
      <c r="G750">
        <v>614</v>
      </c>
      <c r="H750" t="s">
        <v>19</v>
      </c>
      <c r="I750" t="s">
        <v>20</v>
      </c>
      <c r="J750">
        <v>1267423200</v>
      </c>
      <c r="K750">
        <v>1269579600</v>
      </c>
      <c r="L750" t="b">
        <v>0</v>
      </c>
      <c r="M750" t="b">
        <v>1</v>
      </c>
      <c r="N750" t="s">
        <v>69</v>
      </c>
      <c r="O750">
        <f t="shared" si="45"/>
        <v>34.959979476654695</v>
      </c>
      <c r="P750" s="4">
        <f t="shared" si="48"/>
        <v>34375.5</v>
      </c>
      <c r="Q750" s="4" t="s">
        <v>2037</v>
      </c>
      <c r="R750" s="4" t="s">
        <v>2045</v>
      </c>
      <c r="S750" s="8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t="s">
        <v>18</v>
      </c>
      <c r="G751">
        <v>366</v>
      </c>
      <c r="H751" t="s">
        <v>105</v>
      </c>
      <c r="I751" t="s">
        <v>106</v>
      </c>
      <c r="J751">
        <v>1412744400</v>
      </c>
      <c r="K751">
        <v>1413781200</v>
      </c>
      <c r="L751" t="b">
        <v>0</v>
      </c>
      <c r="M751" t="b">
        <v>1</v>
      </c>
      <c r="N751" t="s">
        <v>63</v>
      </c>
      <c r="O751">
        <f t="shared" si="45"/>
        <v>157.29069767441862</v>
      </c>
      <c r="P751" s="4">
        <f t="shared" si="48"/>
        <v>6946.5</v>
      </c>
      <c r="Q751" s="4" t="s">
        <v>2033</v>
      </c>
      <c r="R751" s="4" t="s">
        <v>2042</v>
      </c>
      <c r="S751" s="8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t="s">
        <v>12</v>
      </c>
      <c r="G752">
        <v>1</v>
      </c>
      <c r="H752" t="s">
        <v>38</v>
      </c>
      <c r="I752" t="s">
        <v>39</v>
      </c>
      <c r="J752">
        <v>1277960400</v>
      </c>
      <c r="K752">
        <v>1280120400</v>
      </c>
      <c r="L752" t="b">
        <v>0</v>
      </c>
      <c r="M752" t="b">
        <v>0</v>
      </c>
      <c r="N752" t="s">
        <v>48</v>
      </c>
      <c r="O752">
        <f t="shared" si="45"/>
        <v>1</v>
      </c>
      <c r="P752" s="4">
        <f t="shared" si="48"/>
        <v>1</v>
      </c>
      <c r="Q752" s="4" t="s">
        <v>2031</v>
      </c>
      <c r="R752" s="4" t="s">
        <v>2039</v>
      </c>
      <c r="S752" s="8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t="s">
        <v>18</v>
      </c>
      <c r="G753">
        <v>270</v>
      </c>
      <c r="H753" t="s">
        <v>19</v>
      </c>
      <c r="I753" t="s">
        <v>20</v>
      </c>
      <c r="J753">
        <v>1458190800</v>
      </c>
      <c r="K753">
        <v>1459486800</v>
      </c>
      <c r="L753" t="b">
        <v>1</v>
      </c>
      <c r="M753" t="b">
        <v>1</v>
      </c>
      <c r="N753" t="s">
        <v>66</v>
      </c>
      <c r="O753">
        <f t="shared" si="45"/>
        <v>232.30555555555554</v>
      </c>
      <c r="P753" s="4">
        <f t="shared" si="48"/>
        <v>4316.5</v>
      </c>
      <c r="Q753" s="4" t="s">
        <v>2043</v>
      </c>
      <c r="R753" s="4" t="s">
        <v>2044</v>
      </c>
      <c r="S753" s="8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t="s">
        <v>72</v>
      </c>
      <c r="G754">
        <v>114</v>
      </c>
      <c r="H754" t="s">
        <v>19</v>
      </c>
      <c r="I754" t="s">
        <v>20</v>
      </c>
      <c r="J754">
        <v>1280984400</v>
      </c>
      <c r="K754">
        <v>1282539600</v>
      </c>
      <c r="L754" t="b">
        <v>0</v>
      </c>
      <c r="M754" t="b">
        <v>1</v>
      </c>
      <c r="N754" t="s">
        <v>31</v>
      </c>
      <c r="O754">
        <f t="shared" si="45"/>
        <v>92.448275862068968</v>
      </c>
      <c r="P754" s="4">
        <f t="shared" si="48"/>
        <v>2738</v>
      </c>
      <c r="Q754" s="4" t="s">
        <v>2035</v>
      </c>
      <c r="R754" s="4" t="s">
        <v>2036</v>
      </c>
      <c r="S754" s="8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t="s">
        <v>18</v>
      </c>
      <c r="G755">
        <v>137</v>
      </c>
      <c r="H755" t="s">
        <v>19</v>
      </c>
      <c r="I755" t="s">
        <v>20</v>
      </c>
      <c r="J755">
        <v>1274590800</v>
      </c>
      <c r="K755">
        <v>1275886800</v>
      </c>
      <c r="L755" t="b">
        <v>0</v>
      </c>
      <c r="M755" t="b">
        <v>0</v>
      </c>
      <c r="N755" t="s">
        <v>120</v>
      </c>
      <c r="O755">
        <f t="shared" si="45"/>
        <v>256.70212765957444</v>
      </c>
      <c r="P755" s="4">
        <f t="shared" si="48"/>
        <v>6101</v>
      </c>
      <c r="Q755" s="4" t="s">
        <v>2050</v>
      </c>
      <c r="R755" s="4" t="s">
        <v>2051</v>
      </c>
      <c r="S755" s="8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t="s">
        <v>18</v>
      </c>
      <c r="G756">
        <v>3205</v>
      </c>
      <c r="H756" t="s">
        <v>19</v>
      </c>
      <c r="I756" t="s">
        <v>20</v>
      </c>
      <c r="J756">
        <v>1351400400</v>
      </c>
      <c r="K756">
        <v>1355983200</v>
      </c>
      <c r="L756" t="b">
        <v>0</v>
      </c>
      <c r="M756" t="b">
        <v>0</v>
      </c>
      <c r="N756" t="s">
        <v>31</v>
      </c>
      <c r="O756">
        <f t="shared" si="45"/>
        <v>168.47017045454547</v>
      </c>
      <c r="P756" s="4">
        <f t="shared" si="48"/>
        <v>60904</v>
      </c>
      <c r="Q756" s="4" t="s">
        <v>2035</v>
      </c>
      <c r="R756" s="4" t="s">
        <v>2036</v>
      </c>
      <c r="S756" s="8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t="s">
        <v>18</v>
      </c>
      <c r="G757">
        <v>288</v>
      </c>
      <c r="H757" t="s">
        <v>34</v>
      </c>
      <c r="I757" t="s">
        <v>35</v>
      </c>
      <c r="J757">
        <v>1514354400</v>
      </c>
      <c r="K757">
        <v>1515391200</v>
      </c>
      <c r="L757" t="b">
        <v>0</v>
      </c>
      <c r="M757" t="b">
        <v>1</v>
      </c>
      <c r="N757" t="s">
        <v>31</v>
      </c>
      <c r="O757">
        <f t="shared" si="45"/>
        <v>166.57777777777778</v>
      </c>
      <c r="P757" s="4">
        <f t="shared" si="48"/>
        <v>3892</v>
      </c>
      <c r="Q757" s="4" t="s">
        <v>2035</v>
      </c>
      <c r="R757" s="4" t="s">
        <v>2036</v>
      </c>
      <c r="S757" s="8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t="s">
        <v>18</v>
      </c>
      <c r="G758">
        <v>148</v>
      </c>
      <c r="H758" t="s">
        <v>19</v>
      </c>
      <c r="I758" t="s">
        <v>20</v>
      </c>
      <c r="J758">
        <v>1421733600</v>
      </c>
      <c r="K758">
        <v>1422252000</v>
      </c>
      <c r="L758" t="b">
        <v>0</v>
      </c>
      <c r="M758" t="b">
        <v>0</v>
      </c>
      <c r="N758" t="s">
        <v>31</v>
      </c>
      <c r="O758">
        <f t="shared" si="45"/>
        <v>772.07692307692309</v>
      </c>
      <c r="P758" s="4">
        <f t="shared" si="48"/>
        <v>5092.5</v>
      </c>
      <c r="Q758" s="4" t="s">
        <v>2035</v>
      </c>
      <c r="R758" s="4" t="s">
        <v>2036</v>
      </c>
      <c r="S758" s="8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t="s">
        <v>18</v>
      </c>
      <c r="G759">
        <v>114</v>
      </c>
      <c r="H759" t="s">
        <v>19</v>
      </c>
      <c r="I759" t="s">
        <v>20</v>
      </c>
      <c r="J759">
        <v>1305176400</v>
      </c>
      <c r="K759">
        <v>1305522000</v>
      </c>
      <c r="L759" t="b">
        <v>0</v>
      </c>
      <c r="M759" t="b">
        <v>0</v>
      </c>
      <c r="N759" t="s">
        <v>51</v>
      </c>
      <c r="O759">
        <f t="shared" si="45"/>
        <v>406.85714285714283</v>
      </c>
      <c r="P759" s="4">
        <f t="shared" si="48"/>
        <v>2905</v>
      </c>
      <c r="Q759" s="4" t="s">
        <v>2037</v>
      </c>
      <c r="R759" s="4" t="s">
        <v>2040</v>
      </c>
      <c r="S759" s="8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t="s">
        <v>18</v>
      </c>
      <c r="G760">
        <v>1518</v>
      </c>
      <c r="H760" t="s">
        <v>13</v>
      </c>
      <c r="I760" t="s">
        <v>14</v>
      </c>
      <c r="J760">
        <v>1414126800</v>
      </c>
      <c r="K760">
        <v>1414904400</v>
      </c>
      <c r="L760" t="b">
        <v>0</v>
      </c>
      <c r="M760" t="b">
        <v>0</v>
      </c>
      <c r="N760" t="s">
        <v>21</v>
      </c>
      <c r="O760">
        <f t="shared" si="45"/>
        <v>564.20608108108115</v>
      </c>
      <c r="P760" s="4">
        <f t="shared" si="48"/>
        <v>84261.5</v>
      </c>
      <c r="Q760" s="4" t="s">
        <v>2031</v>
      </c>
      <c r="R760" s="4" t="s">
        <v>2032</v>
      </c>
      <c r="S760" s="8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t="s">
        <v>12</v>
      </c>
      <c r="G761">
        <v>1274</v>
      </c>
      <c r="H761" t="s">
        <v>19</v>
      </c>
      <c r="I761" t="s">
        <v>20</v>
      </c>
      <c r="J761">
        <v>1517810400</v>
      </c>
      <c r="K761">
        <v>1520402400</v>
      </c>
      <c r="L761" t="b">
        <v>0</v>
      </c>
      <c r="M761" t="b">
        <v>0</v>
      </c>
      <c r="N761" t="s">
        <v>48</v>
      </c>
      <c r="O761">
        <f t="shared" si="45"/>
        <v>68.426865671641792</v>
      </c>
      <c r="P761" s="4">
        <f t="shared" si="48"/>
        <v>57944.5</v>
      </c>
      <c r="Q761" s="4" t="s">
        <v>2031</v>
      </c>
      <c r="R761" s="4" t="s">
        <v>2039</v>
      </c>
      <c r="S761" s="8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t="s">
        <v>12</v>
      </c>
      <c r="G762">
        <v>210</v>
      </c>
      <c r="H762" t="s">
        <v>105</v>
      </c>
      <c r="I762" t="s">
        <v>106</v>
      </c>
      <c r="J762">
        <v>1564635600</v>
      </c>
      <c r="K762">
        <v>1567141200</v>
      </c>
      <c r="L762" t="b">
        <v>0</v>
      </c>
      <c r="M762" t="b">
        <v>1</v>
      </c>
      <c r="N762" t="s">
        <v>87</v>
      </c>
      <c r="O762">
        <f t="shared" si="45"/>
        <v>34.351966873706004</v>
      </c>
      <c r="P762" s="4">
        <f t="shared" si="48"/>
        <v>8401</v>
      </c>
      <c r="Q762" s="4" t="s">
        <v>2046</v>
      </c>
      <c r="R762" s="4" t="s">
        <v>2047</v>
      </c>
      <c r="S762" s="8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t="s">
        <v>18</v>
      </c>
      <c r="G763">
        <v>166</v>
      </c>
      <c r="H763" t="s">
        <v>19</v>
      </c>
      <c r="I763" t="s">
        <v>20</v>
      </c>
      <c r="J763">
        <v>1500699600</v>
      </c>
      <c r="K763">
        <v>1501131600</v>
      </c>
      <c r="L763" t="b">
        <v>0</v>
      </c>
      <c r="M763" t="b">
        <v>0</v>
      </c>
      <c r="N763" t="s">
        <v>21</v>
      </c>
      <c r="O763">
        <f t="shared" si="45"/>
        <v>655.4545454545455</v>
      </c>
      <c r="P763" s="4">
        <f t="shared" si="48"/>
        <v>7293</v>
      </c>
      <c r="Q763" s="4" t="s">
        <v>2031</v>
      </c>
      <c r="R763" s="4" t="s">
        <v>2032</v>
      </c>
      <c r="S763" s="8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t="s">
        <v>18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157</v>
      </c>
      <c r="O764">
        <f t="shared" si="45"/>
        <v>177.25714285714284</v>
      </c>
      <c r="P764" s="4">
        <f t="shared" si="48"/>
        <v>3152</v>
      </c>
      <c r="Q764" s="4" t="s">
        <v>2031</v>
      </c>
      <c r="R764" s="4" t="s">
        <v>2054</v>
      </c>
      <c r="S764" s="8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t="s">
        <v>18</v>
      </c>
      <c r="G765">
        <v>235</v>
      </c>
      <c r="H765" t="s">
        <v>19</v>
      </c>
      <c r="I765" t="s">
        <v>20</v>
      </c>
      <c r="J765">
        <v>1336453200</v>
      </c>
      <c r="K765">
        <v>1339477200</v>
      </c>
      <c r="L765" t="b">
        <v>0</v>
      </c>
      <c r="M765" t="b">
        <v>1</v>
      </c>
      <c r="N765" t="s">
        <v>31</v>
      </c>
      <c r="O765">
        <f t="shared" si="45"/>
        <v>113.17857142857144</v>
      </c>
      <c r="P765" s="4">
        <f t="shared" si="48"/>
        <v>3286.5</v>
      </c>
      <c r="Q765" s="4" t="s">
        <v>2035</v>
      </c>
      <c r="R765" s="4" t="s">
        <v>2036</v>
      </c>
      <c r="S765" s="8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t="s">
        <v>18</v>
      </c>
      <c r="G766">
        <v>148</v>
      </c>
      <c r="H766" t="s">
        <v>19</v>
      </c>
      <c r="I766" t="s">
        <v>20</v>
      </c>
      <c r="J766">
        <v>1305262800</v>
      </c>
      <c r="K766">
        <v>1305954000</v>
      </c>
      <c r="L766" t="b">
        <v>0</v>
      </c>
      <c r="M766" t="b">
        <v>0</v>
      </c>
      <c r="N766" t="s">
        <v>21</v>
      </c>
      <c r="O766">
        <f t="shared" si="45"/>
        <v>728.18181818181824</v>
      </c>
      <c r="P766" s="4">
        <f t="shared" si="48"/>
        <v>4079</v>
      </c>
      <c r="Q766" s="4" t="s">
        <v>2031</v>
      </c>
      <c r="R766" s="4" t="s">
        <v>2032</v>
      </c>
      <c r="S766" s="8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t="s">
        <v>18</v>
      </c>
      <c r="G767">
        <v>198</v>
      </c>
      <c r="H767" t="s">
        <v>19</v>
      </c>
      <c r="I767" t="s">
        <v>20</v>
      </c>
      <c r="J767">
        <v>1492232400</v>
      </c>
      <c r="K767">
        <v>1494392400</v>
      </c>
      <c r="L767" t="b">
        <v>1</v>
      </c>
      <c r="M767" t="b">
        <v>1</v>
      </c>
      <c r="N767" t="s">
        <v>58</v>
      </c>
      <c r="O767">
        <f t="shared" si="45"/>
        <v>208.33333333333334</v>
      </c>
      <c r="P767" s="4">
        <f t="shared" si="48"/>
        <v>4161.5</v>
      </c>
      <c r="Q767" s="4" t="s">
        <v>2031</v>
      </c>
      <c r="R767" s="4" t="s">
        <v>2041</v>
      </c>
      <c r="S767" s="8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t="s">
        <v>12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472</v>
      </c>
      <c r="O768">
        <f t="shared" si="45"/>
        <v>31.171232876712331</v>
      </c>
      <c r="P768" s="4">
        <f t="shared" si="48"/>
        <v>6950.5</v>
      </c>
      <c r="Q768" s="4" t="s">
        <v>2037</v>
      </c>
      <c r="R768" s="4" t="s">
        <v>2059</v>
      </c>
      <c r="S768" s="8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t="s">
        <v>12</v>
      </c>
      <c r="G769">
        <v>513</v>
      </c>
      <c r="H769" t="s">
        <v>19</v>
      </c>
      <c r="I769" t="s">
        <v>20</v>
      </c>
      <c r="J769">
        <v>1444107600</v>
      </c>
      <c r="K769">
        <v>1447999200</v>
      </c>
      <c r="L769" t="b">
        <v>0</v>
      </c>
      <c r="M769" t="b">
        <v>0</v>
      </c>
      <c r="N769" t="s">
        <v>204</v>
      </c>
      <c r="O769">
        <f t="shared" si="45"/>
        <v>56.967078189300416</v>
      </c>
      <c r="P769" s="4">
        <f t="shared" si="48"/>
        <v>27942.5</v>
      </c>
      <c r="Q769" s="4" t="s">
        <v>2043</v>
      </c>
      <c r="R769" s="4" t="s">
        <v>2055</v>
      </c>
      <c r="S769" s="8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t="s">
        <v>18</v>
      </c>
      <c r="G770">
        <v>150</v>
      </c>
      <c r="H770" t="s">
        <v>19</v>
      </c>
      <c r="I770" t="s">
        <v>20</v>
      </c>
      <c r="J770">
        <v>1386741600</v>
      </c>
      <c r="K770">
        <v>1388037600</v>
      </c>
      <c r="L770" t="b">
        <v>0</v>
      </c>
      <c r="M770" t="b">
        <v>0</v>
      </c>
      <c r="N770" t="s">
        <v>31</v>
      </c>
      <c r="O770">
        <f t="shared" si="45"/>
        <v>231</v>
      </c>
      <c r="P770" s="4">
        <f t="shared" si="48"/>
        <v>5619</v>
      </c>
      <c r="Q770" s="4" t="s">
        <v>2035</v>
      </c>
      <c r="R770" s="4" t="s">
        <v>2036</v>
      </c>
      <c r="S770" s="8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t="s">
        <v>12</v>
      </c>
      <c r="G771">
        <v>3410</v>
      </c>
      <c r="H771" t="s">
        <v>19</v>
      </c>
      <c r="I771" t="s">
        <v>20</v>
      </c>
      <c r="J771">
        <v>1376542800</v>
      </c>
      <c r="K771">
        <v>1378789200</v>
      </c>
      <c r="L771" t="b">
        <v>0</v>
      </c>
      <c r="M771" t="b">
        <v>0</v>
      </c>
      <c r="N771" t="s">
        <v>87</v>
      </c>
      <c r="O771">
        <f t="shared" ref="O771:O834" si="49">E771/D771*100</f>
        <v>86.867834394904463</v>
      </c>
      <c r="P771" s="4">
        <f t="shared" si="48"/>
        <v>56258</v>
      </c>
      <c r="Q771" s="4" t="s">
        <v>2046</v>
      </c>
      <c r="R771" s="4" t="s">
        <v>2047</v>
      </c>
      <c r="S771" s="8">
        <f t="shared" ref="S771:S834" si="50">DATE(1970,1,1)+(J771/86400)</f>
        <v>41501.208333333336</v>
      </c>
      <c r="T771" s="10">
        <f t="shared" ref="T771:T834" si="51">(K771/86400) +DATE(1970,1,1)</f>
        <v>41527.208333333336</v>
      </c>
    </row>
    <row r="772" spans="1:20" ht="17" x14ac:dyDescent="0.2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t="s">
        <v>18</v>
      </c>
      <c r="G772">
        <v>216</v>
      </c>
      <c r="H772" t="s">
        <v>105</v>
      </c>
      <c r="I772" t="s">
        <v>106</v>
      </c>
      <c r="J772">
        <v>1397451600</v>
      </c>
      <c r="K772">
        <v>1398056400</v>
      </c>
      <c r="L772" t="b">
        <v>0</v>
      </c>
      <c r="M772" t="b">
        <v>1</v>
      </c>
      <c r="N772" t="s">
        <v>31</v>
      </c>
      <c r="O772">
        <f t="shared" si="49"/>
        <v>270.74418604651163</v>
      </c>
      <c r="P772" s="4">
        <f t="shared" si="48"/>
        <v>5929</v>
      </c>
      <c r="Q772" s="4" t="s">
        <v>2035</v>
      </c>
      <c r="R772" s="4" t="s">
        <v>2036</v>
      </c>
      <c r="S772" s="8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t="s">
        <v>72</v>
      </c>
      <c r="G773">
        <v>26</v>
      </c>
      <c r="H773" t="s">
        <v>19</v>
      </c>
      <c r="I773" t="s">
        <v>20</v>
      </c>
      <c r="J773">
        <v>1548482400</v>
      </c>
      <c r="K773">
        <v>1550815200</v>
      </c>
      <c r="L773" t="b">
        <v>0</v>
      </c>
      <c r="M773" t="b">
        <v>0</v>
      </c>
      <c r="N773" t="s">
        <v>31</v>
      </c>
      <c r="O773">
        <f t="shared" si="49"/>
        <v>49.446428571428569</v>
      </c>
      <c r="P773" s="4">
        <f t="shared" si="48"/>
        <v>1397.5</v>
      </c>
      <c r="Q773" s="4" t="s">
        <v>2035</v>
      </c>
      <c r="R773" s="4" t="s">
        <v>2036</v>
      </c>
      <c r="S773" s="8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t="s">
        <v>18</v>
      </c>
      <c r="G774">
        <v>5139</v>
      </c>
      <c r="H774" t="s">
        <v>19</v>
      </c>
      <c r="I774" t="s">
        <v>20</v>
      </c>
      <c r="J774">
        <v>1549692000</v>
      </c>
      <c r="K774">
        <v>1550037600</v>
      </c>
      <c r="L774" t="b">
        <v>0</v>
      </c>
      <c r="M774" t="b">
        <v>0</v>
      </c>
      <c r="N774" t="s">
        <v>58</v>
      </c>
      <c r="O774">
        <f t="shared" si="49"/>
        <v>113.3596256684492</v>
      </c>
      <c r="P774" s="4">
        <f t="shared" si="48"/>
        <v>87362.5</v>
      </c>
      <c r="Q774" s="4" t="s">
        <v>2031</v>
      </c>
      <c r="R774" s="4" t="s">
        <v>2041</v>
      </c>
      <c r="S774" s="8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t="s">
        <v>18</v>
      </c>
      <c r="G775">
        <v>2353</v>
      </c>
      <c r="H775" t="s">
        <v>19</v>
      </c>
      <c r="I775" t="s">
        <v>20</v>
      </c>
      <c r="J775">
        <v>1492059600</v>
      </c>
      <c r="K775">
        <v>1492923600</v>
      </c>
      <c r="L775" t="b">
        <v>0</v>
      </c>
      <c r="M775" t="b">
        <v>0</v>
      </c>
      <c r="N775" t="s">
        <v>31</v>
      </c>
      <c r="O775">
        <f t="shared" si="49"/>
        <v>190.55555555555554</v>
      </c>
      <c r="P775" s="4">
        <f t="shared" ref="P775:P838" si="52">AVERAGE(E775,G775)</f>
        <v>51769</v>
      </c>
      <c r="Q775" s="4" t="s">
        <v>2035</v>
      </c>
      <c r="R775" s="4" t="s">
        <v>2036</v>
      </c>
      <c r="S775" s="8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t="s">
        <v>18</v>
      </c>
      <c r="G776">
        <v>78</v>
      </c>
      <c r="H776" t="s">
        <v>105</v>
      </c>
      <c r="I776" t="s">
        <v>106</v>
      </c>
      <c r="J776">
        <v>1463979600</v>
      </c>
      <c r="K776">
        <v>1467522000</v>
      </c>
      <c r="L776" t="b">
        <v>0</v>
      </c>
      <c r="M776" t="b">
        <v>0</v>
      </c>
      <c r="N776" t="s">
        <v>26</v>
      </c>
      <c r="O776">
        <f t="shared" si="49"/>
        <v>135.5</v>
      </c>
      <c r="P776" s="4">
        <f t="shared" si="52"/>
        <v>3426.5</v>
      </c>
      <c r="Q776" s="4" t="s">
        <v>2033</v>
      </c>
      <c r="R776" s="4" t="s">
        <v>2034</v>
      </c>
      <c r="S776" s="8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t="s">
        <v>12</v>
      </c>
      <c r="G777">
        <v>10</v>
      </c>
      <c r="H777" t="s">
        <v>19</v>
      </c>
      <c r="I777" t="s">
        <v>20</v>
      </c>
      <c r="J777">
        <v>1415253600</v>
      </c>
      <c r="K777">
        <v>1416117600</v>
      </c>
      <c r="L777" t="b">
        <v>0</v>
      </c>
      <c r="M777" t="b">
        <v>0</v>
      </c>
      <c r="N777" t="s">
        <v>21</v>
      </c>
      <c r="O777">
        <f t="shared" si="49"/>
        <v>10.297872340425531</v>
      </c>
      <c r="P777" s="4">
        <f t="shared" si="52"/>
        <v>489</v>
      </c>
      <c r="Q777" s="4" t="s">
        <v>2031</v>
      </c>
      <c r="R777" s="4" t="s">
        <v>2032</v>
      </c>
      <c r="S777" s="8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t="s">
        <v>12</v>
      </c>
      <c r="G778">
        <v>2201</v>
      </c>
      <c r="H778" t="s">
        <v>19</v>
      </c>
      <c r="I778" t="s">
        <v>20</v>
      </c>
      <c r="J778">
        <v>1562216400</v>
      </c>
      <c r="K778">
        <v>1563771600</v>
      </c>
      <c r="L778" t="b">
        <v>0</v>
      </c>
      <c r="M778" t="b">
        <v>0</v>
      </c>
      <c r="N778" t="s">
        <v>31</v>
      </c>
      <c r="O778">
        <f t="shared" si="49"/>
        <v>65.544223826714799</v>
      </c>
      <c r="P778" s="4">
        <f t="shared" si="52"/>
        <v>37412</v>
      </c>
      <c r="Q778" s="4" t="s">
        <v>2035</v>
      </c>
      <c r="R778" s="4" t="s">
        <v>2036</v>
      </c>
      <c r="S778" s="8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t="s">
        <v>12</v>
      </c>
      <c r="G779">
        <v>676</v>
      </c>
      <c r="H779" t="s">
        <v>19</v>
      </c>
      <c r="I779" t="s">
        <v>20</v>
      </c>
      <c r="J779">
        <v>1316754000</v>
      </c>
      <c r="K779">
        <v>1319259600</v>
      </c>
      <c r="L779" t="b">
        <v>0</v>
      </c>
      <c r="M779" t="b">
        <v>0</v>
      </c>
      <c r="N779" t="s">
        <v>31</v>
      </c>
      <c r="O779">
        <f t="shared" si="49"/>
        <v>49.026652452025587</v>
      </c>
      <c r="P779" s="4">
        <f t="shared" si="52"/>
        <v>23331.5</v>
      </c>
      <c r="Q779" s="4" t="s">
        <v>2035</v>
      </c>
      <c r="R779" s="4" t="s">
        <v>2036</v>
      </c>
      <c r="S779" s="8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t="s">
        <v>18</v>
      </c>
      <c r="G780">
        <v>174</v>
      </c>
      <c r="H780" t="s">
        <v>96</v>
      </c>
      <c r="I780" t="s">
        <v>97</v>
      </c>
      <c r="J780">
        <v>1313211600</v>
      </c>
      <c r="K780">
        <v>1313643600</v>
      </c>
      <c r="L780" t="b">
        <v>0</v>
      </c>
      <c r="M780" t="b">
        <v>0</v>
      </c>
      <c r="N780" t="s">
        <v>69</v>
      </c>
      <c r="O780">
        <f t="shared" si="49"/>
        <v>787.92307692307691</v>
      </c>
      <c r="P780" s="4">
        <f t="shared" si="52"/>
        <v>5208.5</v>
      </c>
      <c r="Q780" s="4" t="s">
        <v>2037</v>
      </c>
      <c r="R780" s="4" t="s">
        <v>2045</v>
      </c>
      <c r="S780" s="8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t="s">
        <v>12</v>
      </c>
      <c r="G781">
        <v>831</v>
      </c>
      <c r="H781" t="s">
        <v>19</v>
      </c>
      <c r="I781" t="s">
        <v>20</v>
      </c>
      <c r="J781">
        <v>1439528400</v>
      </c>
      <c r="K781">
        <v>1440306000</v>
      </c>
      <c r="L781" t="b">
        <v>0</v>
      </c>
      <c r="M781" t="b">
        <v>1</v>
      </c>
      <c r="N781" t="s">
        <v>31</v>
      </c>
      <c r="O781">
        <f t="shared" si="49"/>
        <v>80.306347746090154</v>
      </c>
      <c r="P781" s="4">
        <f t="shared" si="52"/>
        <v>44062</v>
      </c>
      <c r="Q781" s="4" t="s">
        <v>2035</v>
      </c>
      <c r="R781" s="4" t="s">
        <v>2036</v>
      </c>
      <c r="S781" s="8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t="s">
        <v>18</v>
      </c>
      <c r="G782">
        <v>164</v>
      </c>
      <c r="H782" t="s">
        <v>19</v>
      </c>
      <c r="I782" t="s">
        <v>20</v>
      </c>
      <c r="J782">
        <v>1469163600</v>
      </c>
      <c r="K782">
        <v>1470805200</v>
      </c>
      <c r="L782" t="b">
        <v>0</v>
      </c>
      <c r="M782" t="b">
        <v>1</v>
      </c>
      <c r="N782" t="s">
        <v>51</v>
      </c>
      <c r="O782">
        <f t="shared" si="49"/>
        <v>106.29411764705883</v>
      </c>
      <c r="P782" s="4">
        <f t="shared" si="52"/>
        <v>2792.5</v>
      </c>
      <c r="Q782" s="4" t="s">
        <v>2037</v>
      </c>
      <c r="R782" s="4" t="s">
        <v>2040</v>
      </c>
      <c r="S782" s="8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t="s">
        <v>72</v>
      </c>
      <c r="G783">
        <v>56</v>
      </c>
      <c r="H783" t="s">
        <v>96</v>
      </c>
      <c r="I783" t="s">
        <v>97</v>
      </c>
      <c r="J783">
        <v>1288501200</v>
      </c>
      <c r="K783">
        <v>1292911200</v>
      </c>
      <c r="L783" t="b">
        <v>0</v>
      </c>
      <c r="M783" t="b">
        <v>0</v>
      </c>
      <c r="N783" t="s">
        <v>31</v>
      </c>
      <c r="O783">
        <f t="shared" si="49"/>
        <v>50.735632183908038</v>
      </c>
      <c r="P783" s="4">
        <f t="shared" si="52"/>
        <v>2235</v>
      </c>
      <c r="Q783" s="4" t="s">
        <v>2035</v>
      </c>
      <c r="R783" s="4" t="s">
        <v>2036</v>
      </c>
      <c r="S783" s="8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t="s">
        <v>18</v>
      </c>
      <c r="G784">
        <v>161</v>
      </c>
      <c r="H784" t="s">
        <v>19</v>
      </c>
      <c r="I784" t="s">
        <v>20</v>
      </c>
      <c r="J784">
        <v>1298959200</v>
      </c>
      <c r="K784">
        <v>1301374800</v>
      </c>
      <c r="L784" t="b">
        <v>0</v>
      </c>
      <c r="M784" t="b">
        <v>1</v>
      </c>
      <c r="N784" t="s">
        <v>69</v>
      </c>
      <c r="O784">
        <f t="shared" si="49"/>
        <v>215.31372549019611</v>
      </c>
      <c r="P784" s="4">
        <f t="shared" si="52"/>
        <v>5571</v>
      </c>
      <c r="Q784" s="4" t="s">
        <v>2037</v>
      </c>
      <c r="R784" s="4" t="s">
        <v>2045</v>
      </c>
      <c r="S784" s="8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t="s">
        <v>18</v>
      </c>
      <c r="G785">
        <v>138</v>
      </c>
      <c r="H785" t="s">
        <v>19</v>
      </c>
      <c r="I785" t="s">
        <v>20</v>
      </c>
      <c r="J785">
        <v>1387260000</v>
      </c>
      <c r="K785">
        <v>1387864800</v>
      </c>
      <c r="L785" t="b">
        <v>0</v>
      </c>
      <c r="M785" t="b">
        <v>0</v>
      </c>
      <c r="N785" t="s">
        <v>21</v>
      </c>
      <c r="O785">
        <f t="shared" si="49"/>
        <v>141.22972972972974</v>
      </c>
      <c r="P785" s="4">
        <f t="shared" si="52"/>
        <v>5294.5</v>
      </c>
      <c r="Q785" s="4" t="s">
        <v>2031</v>
      </c>
      <c r="R785" s="4" t="s">
        <v>2032</v>
      </c>
      <c r="S785" s="8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t="s">
        <v>18</v>
      </c>
      <c r="G786">
        <v>3308</v>
      </c>
      <c r="H786" t="s">
        <v>19</v>
      </c>
      <c r="I786" t="s">
        <v>20</v>
      </c>
      <c r="J786">
        <v>1457244000</v>
      </c>
      <c r="K786">
        <v>1458190800</v>
      </c>
      <c r="L786" t="b">
        <v>0</v>
      </c>
      <c r="M786" t="b">
        <v>0</v>
      </c>
      <c r="N786" t="s">
        <v>26</v>
      </c>
      <c r="O786">
        <f t="shared" si="49"/>
        <v>115.33745781777279</v>
      </c>
      <c r="P786" s="4">
        <f t="shared" si="52"/>
        <v>52921.5</v>
      </c>
      <c r="Q786" s="4" t="s">
        <v>2033</v>
      </c>
      <c r="R786" s="4" t="s">
        <v>2034</v>
      </c>
      <c r="S786" s="8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t="s">
        <v>18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69</v>
      </c>
      <c r="O787">
        <f t="shared" si="49"/>
        <v>193.11940298507463</v>
      </c>
      <c r="P787" s="4">
        <f t="shared" si="52"/>
        <v>6533</v>
      </c>
      <c r="Q787" s="4" t="s">
        <v>2037</v>
      </c>
      <c r="R787" s="4" t="s">
        <v>2045</v>
      </c>
      <c r="S787" s="8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t="s">
        <v>18</v>
      </c>
      <c r="G788">
        <v>207</v>
      </c>
      <c r="H788" t="s">
        <v>105</v>
      </c>
      <c r="I788" t="s">
        <v>106</v>
      </c>
      <c r="J788">
        <v>1522126800</v>
      </c>
      <c r="K788">
        <v>1522731600</v>
      </c>
      <c r="L788" t="b">
        <v>0</v>
      </c>
      <c r="M788" t="b">
        <v>1</v>
      </c>
      <c r="N788" t="s">
        <v>157</v>
      </c>
      <c r="O788">
        <f t="shared" si="49"/>
        <v>729.73333333333335</v>
      </c>
      <c r="P788" s="4">
        <f t="shared" si="52"/>
        <v>5576.5</v>
      </c>
      <c r="Q788" s="4" t="s">
        <v>2031</v>
      </c>
      <c r="R788" s="4" t="s">
        <v>2054</v>
      </c>
      <c r="S788" s="8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t="s">
        <v>12</v>
      </c>
      <c r="G789">
        <v>859</v>
      </c>
      <c r="H789" t="s">
        <v>13</v>
      </c>
      <c r="I789" t="s">
        <v>14</v>
      </c>
      <c r="J789">
        <v>1305954000</v>
      </c>
      <c r="K789">
        <v>1306731600</v>
      </c>
      <c r="L789" t="b">
        <v>0</v>
      </c>
      <c r="M789" t="b">
        <v>0</v>
      </c>
      <c r="N789" t="s">
        <v>21</v>
      </c>
      <c r="O789">
        <f t="shared" si="49"/>
        <v>99.66339869281046</v>
      </c>
      <c r="P789" s="4">
        <f t="shared" si="52"/>
        <v>30926.5</v>
      </c>
      <c r="Q789" s="4" t="s">
        <v>2031</v>
      </c>
      <c r="R789" s="4" t="s">
        <v>2032</v>
      </c>
      <c r="S789" s="8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t="s">
        <v>45</v>
      </c>
      <c r="G790">
        <v>31</v>
      </c>
      <c r="H790" t="s">
        <v>19</v>
      </c>
      <c r="I790" t="s">
        <v>20</v>
      </c>
      <c r="J790">
        <v>1350709200</v>
      </c>
      <c r="K790">
        <v>1352527200</v>
      </c>
      <c r="L790" t="b">
        <v>0</v>
      </c>
      <c r="M790" t="b">
        <v>0</v>
      </c>
      <c r="N790" t="s">
        <v>69</v>
      </c>
      <c r="O790">
        <f t="shared" si="49"/>
        <v>88.166666666666671</v>
      </c>
      <c r="P790" s="4">
        <f t="shared" si="52"/>
        <v>1602.5</v>
      </c>
      <c r="Q790" s="4" t="s">
        <v>2037</v>
      </c>
      <c r="R790" s="4" t="s">
        <v>2045</v>
      </c>
      <c r="S790" s="8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t="s">
        <v>12</v>
      </c>
      <c r="G791">
        <v>45</v>
      </c>
      <c r="H791" t="s">
        <v>19</v>
      </c>
      <c r="I791" t="s">
        <v>20</v>
      </c>
      <c r="J791">
        <v>1401166800</v>
      </c>
      <c r="K791">
        <v>1404363600</v>
      </c>
      <c r="L791" t="b">
        <v>0</v>
      </c>
      <c r="M791" t="b">
        <v>0</v>
      </c>
      <c r="N791" t="s">
        <v>31</v>
      </c>
      <c r="O791">
        <f t="shared" si="49"/>
        <v>37.233333333333334</v>
      </c>
      <c r="P791" s="4">
        <f t="shared" si="52"/>
        <v>1698</v>
      </c>
      <c r="Q791" s="4" t="s">
        <v>2035</v>
      </c>
      <c r="R791" s="4" t="s">
        <v>2036</v>
      </c>
      <c r="S791" s="8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t="s">
        <v>72</v>
      </c>
      <c r="G792">
        <v>1113</v>
      </c>
      <c r="H792" t="s">
        <v>19</v>
      </c>
      <c r="I792" t="s">
        <v>20</v>
      </c>
      <c r="J792">
        <v>1266127200</v>
      </c>
      <c r="K792">
        <v>1266645600</v>
      </c>
      <c r="L792" t="b">
        <v>0</v>
      </c>
      <c r="M792" t="b">
        <v>0</v>
      </c>
      <c r="N792" t="s">
        <v>31</v>
      </c>
      <c r="O792">
        <f t="shared" si="49"/>
        <v>30.540075309306079</v>
      </c>
      <c r="P792" s="4">
        <f t="shared" si="52"/>
        <v>28943.5</v>
      </c>
      <c r="Q792" s="4" t="s">
        <v>2035</v>
      </c>
      <c r="R792" s="4" t="s">
        <v>2036</v>
      </c>
      <c r="S792" s="8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t="s">
        <v>12</v>
      </c>
      <c r="G793">
        <v>6</v>
      </c>
      <c r="H793" t="s">
        <v>19</v>
      </c>
      <c r="I793" t="s">
        <v>20</v>
      </c>
      <c r="J793">
        <v>1481436000</v>
      </c>
      <c r="K793">
        <v>1482818400</v>
      </c>
      <c r="L793" t="b">
        <v>0</v>
      </c>
      <c r="M793" t="b">
        <v>0</v>
      </c>
      <c r="N793" t="s">
        <v>15</v>
      </c>
      <c r="O793">
        <f t="shared" si="49"/>
        <v>25.714285714285712</v>
      </c>
      <c r="P793" s="4">
        <f t="shared" si="52"/>
        <v>273</v>
      </c>
      <c r="Q793" s="4" t="s">
        <v>2029</v>
      </c>
      <c r="R793" s="4" t="s">
        <v>2030</v>
      </c>
      <c r="S793" s="8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t="s">
        <v>12</v>
      </c>
      <c r="G794">
        <v>7</v>
      </c>
      <c r="H794" t="s">
        <v>19</v>
      </c>
      <c r="I794" t="s">
        <v>20</v>
      </c>
      <c r="J794">
        <v>1372222800</v>
      </c>
      <c r="K794">
        <v>1374642000</v>
      </c>
      <c r="L794" t="b">
        <v>0</v>
      </c>
      <c r="M794" t="b">
        <v>1</v>
      </c>
      <c r="N794" t="s">
        <v>31</v>
      </c>
      <c r="O794">
        <f t="shared" si="49"/>
        <v>34</v>
      </c>
      <c r="P794" s="4">
        <f t="shared" si="52"/>
        <v>343.5</v>
      </c>
      <c r="Q794" s="4" t="s">
        <v>2035</v>
      </c>
      <c r="R794" s="4" t="s">
        <v>2036</v>
      </c>
      <c r="S794" s="8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t="s">
        <v>18</v>
      </c>
      <c r="G795">
        <v>181</v>
      </c>
      <c r="H795" t="s">
        <v>96</v>
      </c>
      <c r="I795" t="s">
        <v>97</v>
      </c>
      <c r="J795">
        <v>1372136400</v>
      </c>
      <c r="K795">
        <v>1372482000</v>
      </c>
      <c r="L795" t="b">
        <v>0</v>
      </c>
      <c r="M795" t="b">
        <v>0</v>
      </c>
      <c r="N795" t="s">
        <v>66</v>
      </c>
      <c r="O795">
        <f t="shared" si="49"/>
        <v>1185.909090909091</v>
      </c>
      <c r="P795" s="4">
        <f t="shared" si="52"/>
        <v>6613</v>
      </c>
      <c r="Q795" s="4" t="s">
        <v>2043</v>
      </c>
      <c r="R795" s="4" t="s">
        <v>2044</v>
      </c>
      <c r="S795" s="8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t="s">
        <v>18</v>
      </c>
      <c r="G796">
        <v>110</v>
      </c>
      <c r="H796" t="s">
        <v>19</v>
      </c>
      <c r="I796" t="s">
        <v>20</v>
      </c>
      <c r="J796">
        <v>1513922400</v>
      </c>
      <c r="K796">
        <v>1514959200</v>
      </c>
      <c r="L796" t="b">
        <v>0</v>
      </c>
      <c r="M796" t="b">
        <v>0</v>
      </c>
      <c r="N796" t="s">
        <v>21</v>
      </c>
      <c r="O796">
        <f t="shared" si="49"/>
        <v>125.39393939393939</v>
      </c>
      <c r="P796" s="4">
        <f t="shared" si="52"/>
        <v>4193</v>
      </c>
      <c r="Q796" s="4" t="s">
        <v>2031</v>
      </c>
      <c r="R796" s="4" t="s">
        <v>2032</v>
      </c>
      <c r="S796" s="8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t="s">
        <v>12</v>
      </c>
      <c r="G797">
        <v>31</v>
      </c>
      <c r="H797" t="s">
        <v>19</v>
      </c>
      <c r="I797" t="s">
        <v>20</v>
      </c>
      <c r="J797">
        <v>1477976400</v>
      </c>
      <c r="K797">
        <v>1478235600</v>
      </c>
      <c r="L797" t="b">
        <v>0</v>
      </c>
      <c r="M797" t="b">
        <v>0</v>
      </c>
      <c r="N797" t="s">
        <v>51</v>
      </c>
      <c r="O797">
        <f t="shared" si="49"/>
        <v>14.394366197183098</v>
      </c>
      <c r="P797" s="4">
        <f t="shared" si="52"/>
        <v>526.5</v>
      </c>
      <c r="Q797" s="4" t="s">
        <v>2037</v>
      </c>
      <c r="R797" s="4" t="s">
        <v>2040</v>
      </c>
      <c r="S797" s="8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t="s">
        <v>12</v>
      </c>
      <c r="G798">
        <v>78</v>
      </c>
      <c r="H798" t="s">
        <v>19</v>
      </c>
      <c r="I798" t="s">
        <v>20</v>
      </c>
      <c r="J798">
        <v>1407474000</v>
      </c>
      <c r="K798">
        <v>1408078800</v>
      </c>
      <c r="L798" t="b">
        <v>0</v>
      </c>
      <c r="M798" t="b">
        <v>1</v>
      </c>
      <c r="N798" t="s">
        <v>290</v>
      </c>
      <c r="O798">
        <f t="shared" si="49"/>
        <v>54.807692307692314</v>
      </c>
      <c r="P798" s="4">
        <f t="shared" si="52"/>
        <v>2176.5</v>
      </c>
      <c r="Q798" s="4" t="s">
        <v>2046</v>
      </c>
      <c r="R798" s="4" t="s">
        <v>2057</v>
      </c>
      <c r="S798" s="8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t="s">
        <v>18</v>
      </c>
      <c r="G799">
        <v>185</v>
      </c>
      <c r="H799" t="s">
        <v>19</v>
      </c>
      <c r="I799" t="s">
        <v>20</v>
      </c>
      <c r="J799">
        <v>1546149600</v>
      </c>
      <c r="K799">
        <v>1548136800</v>
      </c>
      <c r="L799" t="b">
        <v>0</v>
      </c>
      <c r="M799" t="b">
        <v>0</v>
      </c>
      <c r="N799" t="s">
        <v>26</v>
      </c>
      <c r="O799">
        <f t="shared" si="49"/>
        <v>109.63157894736841</v>
      </c>
      <c r="P799" s="4">
        <f t="shared" si="52"/>
        <v>4258.5</v>
      </c>
      <c r="Q799" s="4" t="s">
        <v>2033</v>
      </c>
      <c r="R799" s="4" t="s">
        <v>2034</v>
      </c>
      <c r="S799" s="8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t="s">
        <v>18</v>
      </c>
      <c r="G800">
        <v>121</v>
      </c>
      <c r="H800" t="s">
        <v>19</v>
      </c>
      <c r="I800" t="s">
        <v>20</v>
      </c>
      <c r="J800">
        <v>1338440400</v>
      </c>
      <c r="K800">
        <v>1340859600</v>
      </c>
      <c r="L800" t="b">
        <v>0</v>
      </c>
      <c r="M800" t="b">
        <v>1</v>
      </c>
      <c r="N800" t="s">
        <v>31</v>
      </c>
      <c r="O800">
        <f t="shared" si="49"/>
        <v>188.47058823529412</v>
      </c>
      <c r="P800" s="4">
        <f t="shared" si="52"/>
        <v>3264.5</v>
      </c>
      <c r="Q800" s="4" t="s">
        <v>2035</v>
      </c>
      <c r="R800" s="4" t="s">
        <v>2036</v>
      </c>
      <c r="S800" s="8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t="s">
        <v>12</v>
      </c>
      <c r="G801">
        <v>1225</v>
      </c>
      <c r="H801" t="s">
        <v>38</v>
      </c>
      <c r="I801" t="s">
        <v>39</v>
      </c>
      <c r="J801">
        <v>1454133600</v>
      </c>
      <c r="K801">
        <v>1454479200</v>
      </c>
      <c r="L801" t="b">
        <v>0</v>
      </c>
      <c r="M801" t="b">
        <v>0</v>
      </c>
      <c r="N801" t="s">
        <v>31</v>
      </c>
      <c r="O801">
        <f t="shared" si="49"/>
        <v>87.008284023668637</v>
      </c>
      <c r="P801" s="4">
        <f t="shared" si="52"/>
        <v>37373.5</v>
      </c>
      <c r="Q801" s="4" t="s">
        <v>2035</v>
      </c>
      <c r="R801" s="4" t="s">
        <v>2036</v>
      </c>
      <c r="S801" s="8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t="s">
        <v>12</v>
      </c>
      <c r="G802">
        <v>1</v>
      </c>
      <c r="H802" t="s">
        <v>96</v>
      </c>
      <c r="I802" t="s">
        <v>97</v>
      </c>
      <c r="J802">
        <v>1434085200</v>
      </c>
      <c r="K802">
        <v>1434430800</v>
      </c>
      <c r="L802" t="b">
        <v>0</v>
      </c>
      <c r="M802" t="b">
        <v>0</v>
      </c>
      <c r="N802" t="s">
        <v>21</v>
      </c>
      <c r="O802">
        <f t="shared" si="49"/>
        <v>1</v>
      </c>
      <c r="P802" s="4">
        <f t="shared" si="52"/>
        <v>1</v>
      </c>
      <c r="Q802" s="4" t="s">
        <v>2031</v>
      </c>
      <c r="R802" s="4" t="s">
        <v>2032</v>
      </c>
      <c r="S802" s="8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t="s">
        <v>18</v>
      </c>
      <c r="G803">
        <v>106</v>
      </c>
      <c r="H803" t="s">
        <v>19</v>
      </c>
      <c r="I803" t="s">
        <v>20</v>
      </c>
      <c r="J803">
        <v>1577772000</v>
      </c>
      <c r="K803">
        <v>1579672800</v>
      </c>
      <c r="L803" t="b">
        <v>0</v>
      </c>
      <c r="M803" t="b">
        <v>1</v>
      </c>
      <c r="N803" t="s">
        <v>120</v>
      </c>
      <c r="O803">
        <f t="shared" si="49"/>
        <v>202.9130434782609</v>
      </c>
      <c r="P803" s="4">
        <f t="shared" si="52"/>
        <v>2386.5</v>
      </c>
      <c r="Q803" s="4" t="s">
        <v>2050</v>
      </c>
      <c r="R803" s="4" t="s">
        <v>2051</v>
      </c>
      <c r="S803" s="8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t="s">
        <v>18</v>
      </c>
      <c r="G804">
        <v>142</v>
      </c>
      <c r="H804" t="s">
        <v>19</v>
      </c>
      <c r="I804" t="s">
        <v>20</v>
      </c>
      <c r="J804">
        <v>1562216400</v>
      </c>
      <c r="K804">
        <v>1562389200</v>
      </c>
      <c r="L804" t="b">
        <v>0</v>
      </c>
      <c r="M804" t="b">
        <v>0</v>
      </c>
      <c r="N804" t="s">
        <v>120</v>
      </c>
      <c r="O804">
        <f t="shared" si="49"/>
        <v>197.03225806451613</v>
      </c>
      <c r="P804" s="4">
        <f t="shared" si="52"/>
        <v>6179</v>
      </c>
      <c r="Q804" s="4" t="s">
        <v>2050</v>
      </c>
      <c r="R804" s="4" t="s">
        <v>2051</v>
      </c>
      <c r="S804" s="8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t="s">
        <v>18</v>
      </c>
      <c r="G805">
        <v>233</v>
      </c>
      <c r="H805" t="s">
        <v>19</v>
      </c>
      <c r="I805" t="s">
        <v>20</v>
      </c>
      <c r="J805">
        <v>1548568800</v>
      </c>
      <c r="K805">
        <v>1551506400</v>
      </c>
      <c r="L805" t="b">
        <v>0</v>
      </c>
      <c r="M805" t="b">
        <v>0</v>
      </c>
      <c r="N805" t="s">
        <v>31</v>
      </c>
      <c r="O805">
        <f t="shared" si="49"/>
        <v>107</v>
      </c>
      <c r="P805" s="4">
        <f t="shared" si="52"/>
        <v>3380</v>
      </c>
      <c r="Q805" s="4" t="s">
        <v>2035</v>
      </c>
      <c r="R805" s="4" t="s">
        <v>2036</v>
      </c>
      <c r="S805" s="8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t="s">
        <v>18</v>
      </c>
      <c r="G806">
        <v>218</v>
      </c>
      <c r="H806" t="s">
        <v>19</v>
      </c>
      <c r="I806" t="s">
        <v>20</v>
      </c>
      <c r="J806">
        <v>1514872800</v>
      </c>
      <c r="K806">
        <v>1516600800</v>
      </c>
      <c r="L806" t="b">
        <v>0</v>
      </c>
      <c r="M806" t="b">
        <v>0</v>
      </c>
      <c r="N806" t="s">
        <v>21</v>
      </c>
      <c r="O806">
        <f t="shared" si="49"/>
        <v>268.73076923076923</v>
      </c>
      <c r="P806" s="4">
        <f t="shared" si="52"/>
        <v>3602.5</v>
      </c>
      <c r="Q806" s="4" t="s">
        <v>2031</v>
      </c>
      <c r="R806" s="4" t="s">
        <v>2032</v>
      </c>
      <c r="S806" s="8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t="s">
        <v>12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40</v>
      </c>
      <c r="O807">
        <f t="shared" si="49"/>
        <v>50.845360824742272</v>
      </c>
      <c r="P807" s="4">
        <f t="shared" si="52"/>
        <v>2499.5</v>
      </c>
      <c r="Q807" s="4" t="s">
        <v>2037</v>
      </c>
      <c r="R807" s="4" t="s">
        <v>2038</v>
      </c>
      <c r="S807" s="8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t="s">
        <v>18</v>
      </c>
      <c r="G808">
        <v>76</v>
      </c>
      <c r="H808" t="s">
        <v>19</v>
      </c>
      <c r="I808" t="s">
        <v>20</v>
      </c>
      <c r="J808">
        <v>1330927200</v>
      </c>
      <c r="K808">
        <v>1332997200</v>
      </c>
      <c r="L808" t="b">
        <v>0</v>
      </c>
      <c r="M808" t="b">
        <v>1</v>
      </c>
      <c r="N808" t="s">
        <v>51</v>
      </c>
      <c r="O808">
        <f t="shared" si="49"/>
        <v>1180.2857142857142</v>
      </c>
      <c r="P808" s="4">
        <f t="shared" si="52"/>
        <v>4169</v>
      </c>
      <c r="Q808" s="4" t="s">
        <v>2037</v>
      </c>
      <c r="R808" s="4" t="s">
        <v>2040</v>
      </c>
      <c r="S808" s="8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t="s">
        <v>18</v>
      </c>
      <c r="G809">
        <v>43</v>
      </c>
      <c r="H809" t="s">
        <v>19</v>
      </c>
      <c r="I809" t="s">
        <v>20</v>
      </c>
      <c r="J809">
        <v>1571115600</v>
      </c>
      <c r="K809">
        <v>1574920800</v>
      </c>
      <c r="L809" t="b">
        <v>0</v>
      </c>
      <c r="M809" t="b">
        <v>1</v>
      </c>
      <c r="N809" t="s">
        <v>31</v>
      </c>
      <c r="O809">
        <f t="shared" si="49"/>
        <v>264</v>
      </c>
      <c r="P809" s="4">
        <f t="shared" si="52"/>
        <v>945.5</v>
      </c>
      <c r="Q809" s="4" t="s">
        <v>2035</v>
      </c>
      <c r="R809" s="4" t="s">
        <v>2036</v>
      </c>
      <c r="S809" s="8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t="s">
        <v>12</v>
      </c>
      <c r="G810">
        <v>19</v>
      </c>
      <c r="H810" t="s">
        <v>19</v>
      </c>
      <c r="I810" t="s">
        <v>20</v>
      </c>
      <c r="J810">
        <v>1463461200</v>
      </c>
      <c r="K810">
        <v>1464930000</v>
      </c>
      <c r="L810" t="b">
        <v>0</v>
      </c>
      <c r="M810" t="b">
        <v>0</v>
      </c>
      <c r="N810" t="s">
        <v>15</v>
      </c>
      <c r="O810">
        <f t="shared" si="49"/>
        <v>30.44230769230769</v>
      </c>
      <c r="P810" s="4">
        <f t="shared" si="52"/>
        <v>801</v>
      </c>
      <c r="Q810" s="4" t="s">
        <v>2029</v>
      </c>
      <c r="R810" s="4" t="s">
        <v>2030</v>
      </c>
      <c r="S810" s="8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t="s">
        <v>12</v>
      </c>
      <c r="G811">
        <v>2108</v>
      </c>
      <c r="H811" t="s">
        <v>96</v>
      </c>
      <c r="I811" t="s">
        <v>97</v>
      </c>
      <c r="J811">
        <v>1344920400</v>
      </c>
      <c r="K811">
        <v>1345006800</v>
      </c>
      <c r="L811" t="b">
        <v>0</v>
      </c>
      <c r="M811" t="b">
        <v>0</v>
      </c>
      <c r="N811" t="s">
        <v>40</v>
      </c>
      <c r="O811">
        <f t="shared" si="49"/>
        <v>62.880681818181813</v>
      </c>
      <c r="P811" s="4">
        <f t="shared" si="52"/>
        <v>45322</v>
      </c>
      <c r="Q811" s="4" t="s">
        <v>2037</v>
      </c>
      <c r="R811" s="4" t="s">
        <v>2038</v>
      </c>
      <c r="S811" s="8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t="s">
        <v>18</v>
      </c>
      <c r="G812">
        <v>221</v>
      </c>
      <c r="H812" t="s">
        <v>19</v>
      </c>
      <c r="I812" t="s">
        <v>20</v>
      </c>
      <c r="J812">
        <v>1511848800</v>
      </c>
      <c r="K812">
        <v>1512712800</v>
      </c>
      <c r="L812" t="b">
        <v>0</v>
      </c>
      <c r="M812" t="b">
        <v>1</v>
      </c>
      <c r="N812" t="s">
        <v>31</v>
      </c>
      <c r="O812">
        <f t="shared" si="49"/>
        <v>193.125</v>
      </c>
      <c r="P812" s="4">
        <f t="shared" si="52"/>
        <v>6290.5</v>
      </c>
      <c r="Q812" s="4" t="s">
        <v>2035</v>
      </c>
      <c r="R812" s="4" t="s">
        <v>2036</v>
      </c>
      <c r="S812" s="8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t="s">
        <v>12</v>
      </c>
      <c r="G813">
        <v>679</v>
      </c>
      <c r="H813" t="s">
        <v>19</v>
      </c>
      <c r="I813" t="s">
        <v>20</v>
      </c>
      <c r="J813">
        <v>1452319200</v>
      </c>
      <c r="K813">
        <v>1452492000</v>
      </c>
      <c r="L813" t="b">
        <v>0</v>
      </c>
      <c r="M813" t="b">
        <v>1</v>
      </c>
      <c r="N813" t="s">
        <v>87</v>
      </c>
      <c r="O813">
        <f t="shared" si="49"/>
        <v>77.102702702702715</v>
      </c>
      <c r="P813" s="4">
        <f t="shared" si="52"/>
        <v>35999.5</v>
      </c>
      <c r="Q813" s="4" t="s">
        <v>2046</v>
      </c>
      <c r="R813" s="4" t="s">
        <v>2047</v>
      </c>
      <c r="S813" s="8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t="s">
        <v>18</v>
      </c>
      <c r="G814">
        <v>2805</v>
      </c>
      <c r="H814" t="s">
        <v>13</v>
      </c>
      <c r="I814" t="s">
        <v>14</v>
      </c>
      <c r="J814">
        <v>1523854800</v>
      </c>
      <c r="K814">
        <v>1524286800</v>
      </c>
      <c r="L814" t="b">
        <v>0</v>
      </c>
      <c r="M814" t="b">
        <v>0</v>
      </c>
      <c r="N814" t="s">
        <v>66</v>
      </c>
      <c r="O814">
        <f t="shared" si="49"/>
        <v>225.52763819095478</v>
      </c>
      <c r="P814" s="4">
        <f t="shared" si="52"/>
        <v>68722.5</v>
      </c>
      <c r="Q814" s="4" t="s">
        <v>2043</v>
      </c>
      <c r="R814" s="4" t="s">
        <v>2044</v>
      </c>
      <c r="S814" s="8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t="s">
        <v>18</v>
      </c>
      <c r="G815">
        <v>68</v>
      </c>
      <c r="H815" t="s">
        <v>19</v>
      </c>
      <c r="I815" t="s">
        <v>20</v>
      </c>
      <c r="J815">
        <v>1346043600</v>
      </c>
      <c r="K815">
        <v>1346907600</v>
      </c>
      <c r="L815" t="b">
        <v>0</v>
      </c>
      <c r="M815" t="b">
        <v>0</v>
      </c>
      <c r="N815" t="s">
        <v>87</v>
      </c>
      <c r="O815">
        <f t="shared" si="49"/>
        <v>239.40625</v>
      </c>
      <c r="P815" s="4">
        <f t="shared" si="52"/>
        <v>3864.5</v>
      </c>
      <c r="Q815" s="4" t="s">
        <v>2046</v>
      </c>
      <c r="R815" s="4" t="s">
        <v>2047</v>
      </c>
      <c r="S815" s="8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t="s">
        <v>12</v>
      </c>
      <c r="G816">
        <v>36</v>
      </c>
      <c r="H816" t="s">
        <v>34</v>
      </c>
      <c r="I816" t="s">
        <v>35</v>
      </c>
      <c r="J816">
        <v>1464325200</v>
      </c>
      <c r="K816">
        <v>1464498000</v>
      </c>
      <c r="L816" t="b">
        <v>0</v>
      </c>
      <c r="M816" t="b">
        <v>1</v>
      </c>
      <c r="N816" t="s">
        <v>21</v>
      </c>
      <c r="O816">
        <f t="shared" si="49"/>
        <v>92.1875</v>
      </c>
      <c r="P816" s="4">
        <f t="shared" si="52"/>
        <v>1493</v>
      </c>
      <c r="Q816" s="4" t="s">
        <v>2031</v>
      </c>
      <c r="R816" s="4" t="s">
        <v>2032</v>
      </c>
      <c r="S816" s="8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t="s">
        <v>18</v>
      </c>
      <c r="G817">
        <v>183</v>
      </c>
      <c r="H817" t="s">
        <v>13</v>
      </c>
      <c r="I817" t="s">
        <v>14</v>
      </c>
      <c r="J817">
        <v>1511935200</v>
      </c>
      <c r="K817">
        <v>1514181600</v>
      </c>
      <c r="L817" t="b">
        <v>0</v>
      </c>
      <c r="M817" t="b">
        <v>0</v>
      </c>
      <c r="N817" t="s">
        <v>21</v>
      </c>
      <c r="O817">
        <f t="shared" si="49"/>
        <v>130.23333333333335</v>
      </c>
      <c r="P817" s="4">
        <f t="shared" si="52"/>
        <v>5952</v>
      </c>
      <c r="Q817" s="4" t="s">
        <v>2031</v>
      </c>
      <c r="R817" s="4" t="s">
        <v>2032</v>
      </c>
      <c r="S817" s="8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t="s">
        <v>18</v>
      </c>
      <c r="G818">
        <v>133</v>
      </c>
      <c r="H818" t="s">
        <v>19</v>
      </c>
      <c r="I818" t="s">
        <v>20</v>
      </c>
      <c r="J818">
        <v>1392012000</v>
      </c>
      <c r="K818">
        <v>1392184800</v>
      </c>
      <c r="L818" t="b">
        <v>1</v>
      </c>
      <c r="M818" t="b">
        <v>1</v>
      </c>
      <c r="N818" t="s">
        <v>31</v>
      </c>
      <c r="O818">
        <f t="shared" si="49"/>
        <v>615.21739130434787</v>
      </c>
      <c r="P818" s="4">
        <f t="shared" si="52"/>
        <v>7141.5</v>
      </c>
      <c r="Q818" s="4" t="s">
        <v>2035</v>
      </c>
      <c r="R818" s="4" t="s">
        <v>2036</v>
      </c>
      <c r="S818" s="8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t="s">
        <v>18</v>
      </c>
      <c r="G819">
        <v>2489</v>
      </c>
      <c r="H819" t="s">
        <v>105</v>
      </c>
      <c r="I819" t="s">
        <v>106</v>
      </c>
      <c r="J819">
        <v>1556946000</v>
      </c>
      <c r="K819">
        <v>1559365200</v>
      </c>
      <c r="L819" t="b">
        <v>0</v>
      </c>
      <c r="M819" t="b">
        <v>1</v>
      </c>
      <c r="N819" t="s">
        <v>66</v>
      </c>
      <c r="O819">
        <f t="shared" si="49"/>
        <v>368.79532163742692</v>
      </c>
      <c r="P819" s="4">
        <f t="shared" si="52"/>
        <v>95840.5</v>
      </c>
      <c r="Q819" s="4" t="s">
        <v>2043</v>
      </c>
      <c r="R819" s="4" t="s">
        <v>2044</v>
      </c>
      <c r="S819" s="8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t="s">
        <v>18</v>
      </c>
      <c r="G820">
        <v>69</v>
      </c>
      <c r="H820" t="s">
        <v>19</v>
      </c>
      <c r="I820" t="s">
        <v>20</v>
      </c>
      <c r="J820">
        <v>1548050400</v>
      </c>
      <c r="K820">
        <v>1549173600</v>
      </c>
      <c r="L820" t="b">
        <v>0</v>
      </c>
      <c r="M820" t="b">
        <v>1</v>
      </c>
      <c r="N820" t="s">
        <v>31</v>
      </c>
      <c r="O820">
        <f t="shared" si="49"/>
        <v>1094.8571428571429</v>
      </c>
      <c r="P820" s="4">
        <f t="shared" si="52"/>
        <v>3866.5</v>
      </c>
      <c r="Q820" s="4" t="s">
        <v>2035</v>
      </c>
      <c r="R820" s="4" t="s">
        <v>2036</v>
      </c>
      <c r="S820" s="8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t="s">
        <v>12</v>
      </c>
      <c r="G821">
        <v>47</v>
      </c>
      <c r="H821" t="s">
        <v>19</v>
      </c>
      <c r="I821" t="s">
        <v>20</v>
      </c>
      <c r="J821">
        <v>1353736800</v>
      </c>
      <c r="K821">
        <v>1355032800</v>
      </c>
      <c r="L821" t="b">
        <v>1</v>
      </c>
      <c r="M821" t="b">
        <v>0</v>
      </c>
      <c r="N821" t="s">
        <v>87</v>
      </c>
      <c r="O821">
        <f t="shared" si="49"/>
        <v>50.662921348314605</v>
      </c>
      <c r="P821" s="4">
        <f t="shared" si="52"/>
        <v>2278</v>
      </c>
      <c r="Q821" s="4" t="s">
        <v>2046</v>
      </c>
      <c r="R821" s="4" t="s">
        <v>2047</v>
      </c>
      <c r="S821" s="8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t="s">
        <v>18</v>
      </c>
      <c r="G822">
        <v>279</v>
      </c>
      <c r="H822" t="s">
        <v>38</v>
      </c>
      <c r="I822" t="s">
        <v>39</v>
      </c>
      <c r="J822">
        <v>1532840400</v>
      </c>
      <c r="K822">
        <v>1533963600</v>
      </c>
      <c r="L822" t="b">
        <v>0</v>
      </c>
      <c r="M822" t="b">
        <v>1</v>
      </c>
      <c r="N822" t="s">
        <v>21</v>
      </c>
      <c r="O822">
        <f t="shared" si="49"/>
        <v>800.6</v>
      </c>
      <c r="P822" s="4">
        <f t="shared" si="52"/>
        <v>6144</v>
      </c>
      <c r="Q822" s="4" t="s">
        <v>2031</v>
      </c>
      <c r="R822" s="4" t="s">
        <v>2032</v>
      </c>
      <c r="S822" s="8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t="s">
        <v>18</v>
      </c>
      <c r="G823">
        <v>210</v>
      </c>
      <c r="H823" t="s">
        <v>19</v>
      </c>
      <c r="I823" t="s">
        <v>20</v>
      </c>
      <c r="J823">
        <v>1488261600</v>
      </c>
      <c r="K823">
        <v>1489381200</v>
      </c>
      <c r="L823" t="b">
        <v>0</v>
      </c>
      <c r="M823" t="b">
        <v>0</v>
      </c>
      <c r="N823" t="s">
        <v>40</v>
      </c>
      <c r="O823">
        <f t="shared" si="49"/>
        <v>291.28571428571428</v>
      </c>
      <c r="P823" s="4">
        <f t="shared" si="52"/>
        <v>7241.5</v>
      </c>
      <c r="Q823" s="4" t="s">
        <v>2037</v>
      </c>
      <c r="R823" s="4" t="s">
        <v>2038</v>
      </c>
      <c r="S823" s="8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t="s">
        <v>18</v>
      </c>
      <c r="G824">
        <v>2100</v>
      </c>
      <c r="H824" t="s">
        <v>19</v>
      </c>
      <c r="I824" t="s">
        <v>20</v>
      </c>
      <c r="J824">
        <v>1393567200</v>
      </c>
      <c r="K824">
        <v>1395032400</v>
      </c>
      <c r="L824" t="b">
        <v>0</v>
      </c>
      <c r="M824" t="b">
        <v>0</v>
      </c>
      <c r="N824" t="s">
        <v>21</v>
      </c>
      <c r="O824">
        <f t="shared" si="49"/>
        <v>349.9666666666667</v>
      </c>
      <c r="P824" s="4">
        <f t="shared" si="52"/>
        <v>95541</v>
      </c>
      <c r="Q824" s="4" t="s">
        <v>2031</v>
      </c>
      <c r="R824" s="4" t="s">
        <v>2032</v>
      </c>
      <c r="S824" s="8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t="s">
        <v>18</v>
      </c>
      <c r="G825">
        <v>252</v>
      </c>
      <c r="H825" t="s">
        <v>19</v>
      </c>
      <c r="I825" t="s">
        <v>20</v>
      </c>
      <c r="J825">
        <v>1410325200</v>
      </c>
      <c r="K825">
        <v>1412485200</v>
      </c>
      <c r="L825" t="b">
        <v>1</v>
      </c>
      <c r="M825" t="b">
        <v>1</v>
      </c>
      <c r="N825" t="s">
        <v>21</v>
      </c>
      <c r="O825">
        <f t="shared" si="49"/>
        <v>357.07317073170731</v>
      </c>
      <c r="P825" s="4">
        <f t="shared" si="52"/>
        <v>7446</v>
      </c>
      <c r="Q825" s="4" t="s">
        <v>2031</v>
      </c>
      <c r="R825" s="4" t="s">
        <v>2032</v>
      </c>
      <c r="S825" s="8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t="s">
        <v>18</v>
      </c>
      <c r="G826">
        <v>1280</v>
      </c>
      <c r="H826" t="s">
        <v>19</v>
      </c>
      <c r="I826" t="s">
        <v>20</v>
      </c>
      <c r="J826">
        <v>1276923600</v>
      </c>
      <c r="K826">
        <v>1279688400</v>
      </c>
      <c r="L826" t="b">
        <v>0</v>
      </c>
      <c r="M826" t="b">
        <v>1</v>
      </c>
      <c r="N826" t="s">
        <v>66</v>
      </c>
      <c r="O826">
        <f t="shared" si="49"/>
        <v>126.48941176470588</v>
      </c>
      <c r="P826" s="4">
        <f t="shared" si="52"/>
        <v>54398</v>
      </c>
      <c r="Q826" s="4" t="s">
        <v>2043</v>
      </c>
      <c r="R826" s="4" t="s">
        <v>2044</v>
      </c>
      <c r="S826" s="8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t="s">
        <v>18</v>
      </c>
      <c r="G827">
        <v>157</v>
      </c>
      <c r="H827" t="s">
        <v>38</v>
      </c>
      <c r="I827" t="s">
        <v>39</v>
      </c>
      <c r="J827">
        <v>1500958800</v>
      </c>
      <c r="K827">
        <v>1501995600</v>
      </c>
      <c r="L827" t="b">
        <v>0</v>
      </c>
      <c r="M827" t="b">
        <v>0</v>
      </c>
      <c r="N827" t="s">
        <v>98</v>
      </c>
      <c r="O827">
        <f t="shared" si="49"/>
        <v>387.5</v>
      </c>
      <c r="P827" s="4">
        <f t="shared" si="52"/>
        <v>7053.5</v>
      </c>
      <c r="Q827" s="4" t="s">
        <v>2037</v>
      </c>
      <c r="R827" s="4" t="s">
        <v>2048</v>
      </c>
      <c r="S827" s="8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t="s">
        <v>18</v>
      </c>
      <c r="G828">
        <v>194</v>
      </c>
      <c r="H828" t="s">
        <v>19</v>
      </c>
      <c r="I828" t="s">
        <v>20</v>
      </c>
      <c r="J828">
        <v>1292220000</v>
      </c>
      <c r="K828">
        <v>1294639200</v>
      </c>
      <c r="L828" t="b">
        <v>0</v>
      </c>
      <c r="M828" t="b">
        <v>1</v>
      </c>
      <c r="N828" t="s">
        <v>31</v>
      </c>
      <c r="O828">
        <f t="shared" si="49"/>
        <v>457.03571428571428</v>
      </c>
      <c r="P828" s="4">
        <f t="shared" si="52"/>
        <v>6495.5</v>
      </c>
      <c r="Q828" s="4" t="s">
        <v>2035</v>
      </c>
      <c r="R828" s="4" t="s">
        <v>2036</v>
      </c>
      <c r="S828" s="8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t="s">
        <v>18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51</v>
      </c>
      <c r="O829">
        <f t="shared" si="49"/>
        <v>266.69565217391306</v>
      </c>
      <c r="P829" s="4">
        <f t="shared" si="52"/>
        <v>3108</v>
      </c>
      <c r="Q829" s="4" t="s">
        <v>2037</v>
      </c>
      <c r="R829" s="4" t="s">
        <v>2040</v>
      </c>
      <c r="S829" s="8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t="s">
        <v>12</v>
      </c>
      <c r="G830">
        <v>70</v>
      </c>
      <c r="H830" t="s">
        <v>19</v>
      </c>
      <c r="I830" t="s">
        <v>20</v>
      </c>
      <c r="J830">
        <v>1535432400</v>
      </c>
      <c r="K830">
        <v>1537592400</v>
      </c>
      <c r="L830" t="b">
        <v>0</v>
      </c>
      <c r="M830" t="b">
        <v>0</v>
      </c>
      <c r="N830" t="s">
        <v>31</v>
      </c>
      <c r="O830">
        <f t="shared" si="49"/>
        <v>69</v>
      </c>
      <c r="P830" s="4">
        <f t="shared" si="52"/>
        <v>2484.5</v>
      </c>
      <c r="Q830" s="4" t="s">
        <v>2035</v>
      </c>
      <c r="R830" s="4" t="s">
        <v>2036</v>
      </c>
      <c r="S830" s="8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t="s">
        <v>12</v>
      </c>
      <c r="G831">
        <v>154</v>
      </c>
      <c r="H831" t="s">
        <v>19</v>
      </c>
      <c r="I831" t="s">
        <v>20</v>
      </c>
      <c r="J831">
        <v>1433826000</v>
      </c>
      <c r="K831">
        <v>1435122000</v>
      </c>
      <c r="L831" t="b">
        <v>0</v>
      </c>
      <c r="M831" t="b">
        <v>0</v>
      </c>
      <c r="N831" t="s">
        <v>31</v>
      </c>
      <c r="O831">
        <f t="shared" si="49"/>
        <v>51.34375</v>
      </c>
      <c r="P831" s="4">
        <f t="shared" si="52"/>
        <v>2541.5</v>
      </c>
      <c r="Q831" s="4" t="s">
        <v>2035</v>
      </c>
      <c r="R831" s="4" t="s">
        <v>2036</v>
      </c>
      <c r="S831" s="8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t="s">
        <v>12</v>
      </c>
      <c r="G832">
        <v>22</v>
      </c>
      <c r="H832" t="s">
        <v>19</v>
      </c>
      <c r="I832" t="s">
        <v>20</v>
      </c>
      <c r="J832">
        <v>1514959200</v>
      </c>
      <c r="K832">
        <v>1520056800</v>
      </c>
      <c r="L832" t="b">
        <v>0</v>
      </c>
      <c r="M832" t="b">
        <v>0</v>
      </c>
      <c r="N832" t="s">
        <v>31</v>
      </c>
      <c r="O832">
        <f t="shared" si="49"/>
        <v>1.1710526315789473</v>
      </c>
      <c r="P832" s="4">
        <f t="shared" si="52"/>
        <v>723</v>
      </c>
      <c r="Q832" s="4" t="s">
        <v>2035</v>
      </c>
      <c r="R832" s="4" t="s">
        <v>2036</v>
      </c>
      <c r="S832" s="8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t="s">
        <v>18</v>
      </c>
      <c r="G833">
        <v>4233</v>
      </c>
      <c r="H833" t="s">
        <v>19</v>
      </c>
      <c r="I833" t="s">
        <v>20</v>
      </c>
      <c r="J833">
        <v>1332738000</v>
      </c>
      <c r="K833">
        <v>1335675600</v>
      </c>
      <c r="L833" t="b">
        <v>0</v>
      </c>
      <c r="M833" t="b">
        <v>0</v>
      </c>
      <c r="N833" t="s">
        <v>120</v>
      </c>
      <c r="O833">
        <f t="shared" si="49"/>
        <v>108.97734294541709</v>
      </c>
      <c r="P833" s="4">
        <f t="shared" si="52"/>
        <v>55025</v>
      </c>
      <c r="Q833" s="4" t="s">
        <v>2050</v>
      </c>
      <c r="R833" s="4" t="s">
        <v>2051</v>
      </c>
      <c r="S833" s="8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t="s">
        <v>18</v>
      </c>
      <c r="G834">
        <v>1297</v>
      </c>
      <c r="H834" t="s">
        <v>34</v>
      </c>
      <c r="I834" t="s">
        <v>35</v>
      </c>
      <c r="J834">
        <v>1445490000</v>
      </c>
      <c r="K834">
        <v>1448431200</v>
      </c>
      <c r="L834" t="b">
        <v>1</v>
      </c>
      <c r="M834" t="b">
        <v>0</v>
      </c>
      <c r="N834" t="s">
        <v>204</v>
      </c>
      <c r="O834">
        <f t="shared" si="49"/>
        <v>315.17592592592592</v>
      </c>
      <c r="P834" s="4">
        <f t="shared" si="52"/>
        <v>68726.5</v>
      </c>
      <c r="Q834" s="4" t="s">
        <v>2043</v>
      </c>
      <c r="R834" s="4" t="s">
        <v>2055</v>
      </c>
      <c r="S834" s="8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t="s">
        <v>18</v>
      </c>
      <c r="G835">
        <v>165</v>
      </c>
      <c r="H835" t="s">
        <v>34</v>
      </c>
      <c r="I835" t="s">
        <v>35</v>
      </c>
      <c r="J835">
        <v>1297663200</v>
      </c>
      <c r="K835">
        <v>1298613600</v>
      </c>
      <c r="L835" t="b">
        <v>0</v>
      </c>
      <c r="M835" t="b">
        <v>0</v>
      </c>
      <c r="N835" t="s">
        <v>204</v>
      </c>
      <c r="O835">
        <f t="shared" ref="O835:O898" si="53">E835/D835*100</f>
        <v>157.69117647058823</v>
      </c>
      <c r="P835" s="4">
        <f t="shared" si="52"/>
        <v>5444</v>
      </c>
      <c r="Q835" s="4" t="s">
        <v>2043</v>
      </c>
      <c r="R835" s="4" t="s">
        <v>2055</v>
      </c>
      <c r="S835" s="8">
        <f t="shared" ref="S835:S898" si="54">DATE(1970,1,1)+(J835/86400)</f>
        <v>40588.25</v>
      </c>
      <c r="T835" s="10">
        <f t="shared" ref="T835:T898" si="55">(K835/86400) +DATE(1970,1,1)</f>
        <v>40599.25</v>
      </c>
    </row>
    <row r="836" spans="1:20" ht="17" x14ac:dyDescent="0.2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t="s">
        <v>18</v>
      </c>
      <c r="G836">
        <v>119</v>
      </c>
      <c r="H836" t="s">
        <v>19</v>
      </c>
      <c r="I836" t="s">
        <v>20</v>
      </c>
      <c r="J836">
        <v>1371963600</v>
      </c>
      <c r="K836">
        <v>1372482000</v>
      </c>
      <c r="L836" t="b">
        <v>0</v>
      </c>
      <c r="M836" t="b">
        <v>0</v>
      </c>
      <c r="N836" t="s">
        <v>31</v>
      </c>
      <c r="O836">
        <f t="shared" si="53"/>
        <v>153.8082191780822</v>
      </c>
      <c r="P836" s="4">
        <f t="shared" si="52"/>
        <v>5673.5</v>
      </c>
      <c r="Q836" s="4" t="s">
        <v>2035</v>
      </c>
      <c r="R836" s="4" t="s">
        <v>2036</v>
      </c>
      <c r="S836" s="8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t="s">
        <v>12</v>
      </c>
      <c r="G837">
        <v>1758</v>
      </c>
      <c r="H837" t="s">
        <v>19</v>
      </c>
      <c r="I837" t="s">
        <v>20</v>
      </c>
      <c r="J837">
        <v>1425103200</v>
      </c>
      <c r="K837">
        <v>1425621600</v>
      </c>
      <c r="L837" t="b">
        <v>0</v>
      </c>
      <c r="M837" t="b">
        <v>0</v>
      </c>
      <c r="N837" t="s">
        <v>26</v>
      </c>
      <c r="O837">
        <f t="shared" si="53"/>
        <v>89.738979118329468</v>
      </c>
      <c r="P837" s="4">
        <f t="shared" si="52"/>
        <v>39556.5</v>
      </c>
      <c r="Q837" s="4" t="s">
        <v>2033</v>
      </c>
      <c r="R837" s="4" t="s">
        <v>2034</v>
      </c>
      <c r="S837" s="8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t="s">
        <v>12</v>
      </c>
      <c r="G838">
        <v>94</v>
      </c>
      <c r="H838" t="s">
        <v>19</v>
      </c>
      <c r="I838" t="s">
        <v>20</v>
      </c>
      <c r="J838">
        <v>1265349600</v>
      </c>
      <c r="K838">
        <v>1266300000</v>
      </c>
      <c r="L838" t="b">
        <v>0</v>
      </c>
      <c r="M838" t="b">
        <v>0</v>
      </c>
      <c r="N838" t="s">
        <v>58</v>
      </c>
      <c r="O838">
        <f t="shared" si="53"/>
        <v>75.135802469135797</v>
      </c>
      <c r="P838" s="4">
        <f t="shared" si="52"/>
        <v>3090</v>
      </c>
      <c r="Q838" s="4" t="s">
        <v>2031</v>
      </c>
      <c r="R838" s="4" t="s">
        <v>2041</v>
      </c>
      <c r="S838" s="8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t="s">
        <v>18</v>
      </c>
      <c r="G839">
        <v>1797</v>
      </c>
      <c r="H839" t="s">
        <v>19</v>
      </c>
      <c r="I839" t="s">
        <v>20</v>
      </c>
      <c r="J839">
        <v>1301202000</v>
      </c>
      <c r="K839">
        <v>1305867600</v>
      </c>
      <c r="L839" t="b">
        <v>0</v>
      </c>
      <c r="M839" t="b">
        <v>0</v>
      </c>
      <c r="N839" t="s">
        <v>157</v>
      </c>
      <c r="O839">
        <f t="shared" si="53"/>
        <v>852.88135593220341</v>
      </c>
      <c r="P839" s="4">
        <f t="shared" ref="P839:P902" si="56">AVERAGE(E839,G839)</f>
        <v>76378.5</v>
      </c>
      <c r="Q839" s="4" t="s">
        <v>2031</v>
      </c>
      <c r="R839" s="4" t="s">
        <v>2054</v>
      </c>
      <c r="S839" s="8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t="s">
        <v>18</v>
      </c>
      <c r="G840">
        <v>261</v>
      </c>
      <c r="H840" t="s">
        <v>19</v>
      </c>
      <c r="I840" t="s">
        <v>20</v>
      </c>
      <c r="J840">
        <v>1538024400</v>
      </c>
      <c r="K840">
        <v>1538802000</v>
      </c>
      <c r="L840" t="b">
        <v>0</v>
      </c>
      <c r="M840" t="b">
        <v>0</v>
      </c>
      <c r="N840" t="s">
        <v>31</v>
      </c>
      <c r="O840">
        <f t="shared" si="53"/>
        <v>138.90625</v>
      </c>
      <c r="P840" s="4">
        <f t="shared" si="56"/>
        <v>4575.5</v>
      </c>
      <c r="Q840" s="4" t="s">
        <v>2035</v>
      </c>
      <c r="R840" s="4" t="s">
        <v>2036</v>
      </c>
      <c r="S840" s="8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t="s">
        <v>18</v>
      </c>
      <c r="G841">
        <v>157</v>
      </c>
      <c r="H841" t="s">
        <v>19</v>
      </c>
      <c r="I841" t="s">
        <v>20</v>
      </c>
      <c r="J841">
        <v>1395032400</v>
      </c>
      <c r="K841">
        <v>1398920400</v>
      </c>
      <c r="L841" t="b">
        <v>0</v>
      </c>
      <c r="M841" t="b">
        <v>1</v>
      </c>
      <c r="N841" t="s">
        <v>40</v>
      </c>
      <c r="O841">
        <f t="shared" si="53"/>
        <v>190.18181818181819</v>
      </c>
      <c r="P841" s="4">
        <f t="shared" si="56"/>
        <v>7400.5</v>
      </c>
      <c r="Q841" s="4" t="s">
        <v>2037</v>
      </c>
      <c r="R841" s="4" t="s">
        <v>2038</v>
      </c>
      <c r="S841" s="8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t="s">
        <v>18</v>
      </c>
      <c r="G842">
        <v>3533</v>
      </c>
      <c r="H842" t="s">
        <v>19</v>
      </c>
      <c r="I842" t="s">
        <v>20</v>
      </c>
      <c r="J842">
        <v>1405486800</v>
      </c>
      <c r="K842">
        <v>1405659600</v>
      </c>
      <c r="L842" t="b">
        <v>0</v>
      </c>
      <c r="M842" t="b">
        <v>1</v>
      </c>
      <c r="N842" t="s">
        <v>31</v>
      </c>
      <c r="O842">
        <f t="shared" si="53"/>
        <v>100.24333619948409</v>
      </c>
      <c r="P842" s="4">
        <f t="shared" si="56"/>
        <v>60058</v>
      </c>
      <c r="Q842" s="4" t="s">
        <v>2035</v>
      </c>
      <c r="R842" s="4" t="s">
        <v>2036</v>
      </c>
      <c r="S842" s="8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t="s">
        <v>18</v>
      </c>
      <c r="G843">
        <v>155</v>
      </c>
      <c r="H843" t="s">
        <v>19</v>
      </c>
      <c r="I843" t="s">
        <v>20</v>
      </c>
      <c r="J843">
        <v>1455861600</v>
      </c>
      <c r="K843">
        <v>1457244000</v>
      </c>
      <c r="L843" t="b">
        <v>0</v>
      </c>
      <c r="M843" t="b">
        <v>0</v>
      </c>
      <c r="N843" t="s">
        <v>26</v>
      </c>
      <c r="O843">
        <f t="shared" si="53"/>
        <v>142.75824175824175</v>
      </c>
      <c r="P843" s="4">
        <f t="shared" si="56"/>
        <v>6573</v>
      </c>
      <c r="Q843" s="4" t="s">
        <v>2033</v>
      </c>
      <c r="R843" s="4" t="s">
        <v>2034</v>
      </c>
      <c r="S843" s="8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t="s">
        <v>18</v>
      </c>
      <c r="G844">
        <v>132</v>
      </c>
      <c r="H844" t="s">
        <v>105</v>
      </c>
      <c r="I844" t="s">
        <v>106</v>
      </c>
      <c r="J844">
        <v>1529038800</v>
      </c>
      <c r="K844">
        <v>1529298000</v>
      </c>
      <c r="L844" t="b">
        <v>0</v>
      </c>
      <c r="M844" t="b">
        <v>0</v>
      </c>
      <c r="N844" t="s">
        <v>63</v>
      </c>
      <c r="O844">
        <f t="shared" si="53"/>
        <v>563.13333333333333</v>
      </c>
      <c r="P844" s="4">
        <f t="shared" si="56"/>
        <v>4289.5</v>
      </c>
      <c r="Q844" s="4" t="s">
        <v>2033</v>
      </c>
      <c r="R844" s="4" t="s">
        <v>2042</v>
      </c>
      <c r="S844" s="8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t="s">
        <v>12</v>
      </c>
      <c r="G845">
        <v>33</v>
      </c>
      <c r="H845" t="s">
        <v>19</v>
      </c>
      <c r="I845" t="s">
        <v>20</v>
      </c>
      <c r="J845">
        <v>1535259600</v>
      </c>
      <c r="K845">
        <v>1535778000</v>
      </c>
      <c r="L845" t="b">
        <v>0</v>
      </c>
      <c r="M845" t="b">
        <v>0</v>
      </c>
      <c r="N845" t="s">
        <v>120</v>
      </c>
      <c r="O845">
        <f t="shared" si="53"/>
        <v>30.715909090909086</v>
      </c>
      <c r="P845" s="4">
        <f t="shared" si="56"/>
        <v>1368</v>
      </c>
      <c r="Q845" s="4" t="s">
        <v>2050</v>
      </c>
      <c r="R845" s="4" t="s">
        <v>2051</v>
      </c>
      <c r="S845" s="8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t="s">
        <v>72</v>
      </c>
      <c r="G846">
        <v>94</v>
      </c>
      <c r="H846" t="s">
        <v>19</v>
      </c>
      <c r="I846" t="s">
        <v>20</v>
      </c>
      <c r="J846">
        <v>1327212000</v>
      </c>
      <c r="K846">
        <v>1327471200</v>
      </c>
      <c r="L846" t="b">
        <v>0</v>
      </c>
      <c r="M846" t="b">
        <v>0</v>
      </c>
      <c r="N846" t="s">
        <v>40</v>
      </c>
      <c r="O846">
        <f t="shared" si="53"/>
        <v>99.39772727272728</v>
      </c>
      <c r="P846" s="4">
        <f t="shared" si="56"/>
        <v>4420.5</v>
      </c>
      <c r="Q846" s="4" t="s">
        <v>2037</v>
      </c>
      <c r="R846" s="4" t="s">
        <v>2038</v>
      </c>
      <c r="S846" s="8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t="s">
        <v>18</v>
      </c>
      <c r="G847">
        <v>1354</v>
      </c>
      <c r="H847" t="s">
        <v>38</v>
      </c>
      <c r="I847" t="s">
        <v>39</v>
      </c>
      <c r="J847">
        <v>1526360400</v>
      </c>
      <c r="K847">
        <v>1529557200</v>
      </c>
      <c r="L847" t="b">
        <v>0</v>
      </c>
      <c r="M847" t="b">
        <v>0</v>
      </c>
      <c r="N847" t="s">
        <v>26</v>
      </c>
      <c r="O847">
        <f t="shared" si="53"/>
        <v>197.54935622317598</v>
      </c>
      <c r="P847" s="4">
        <f t="shared" si="56"/>
        <v>69720.5</v>
      </c>
      <c r="Q847" s="4" t="s">
        <v>2033</v>
      </c>
      <c r="R847" s="4" t="s">
        <v>2034</v>
      </c>
      <c r="S847" s="8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t="s">
        <v>18</v>
      </c>
      <c r="G848">
        <v>48</v>
      </c>
      <c r="H848" t="s">
        <v>19</v>
      </c>
      <c r="I848" t="s">
        <v>20</v>
      </c>
      <c r="J848">
        <v>1532149200</v>
      </c>
      <c r="K848">
        <v>1535259600</v>
      </c>
      <c r="L848" t="b">
        <v>1</v>
      </c>
      <c r="M848" t="b">
        <v>1</v>
      </c>
      <c r="N848" t="s">
        <v>26</v>
      </c>
      <c r="O848">
        <f t="shared" si="53"/>
        <v>508.5</v>
      </c>
      <c r="P848" s="4">
        <f t="shared" si="56"/>
        <v>2566.5</v>
      </c>
      <c r="Q848" s="4" t="s">
        <v>2033</v>
      </c>
      <c r="R848" s="4" t="s">
        <v>2034</v>
      </c>
      <c r="S848" s="8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t="s">
        <v>18</v>
      </c>
      <c r="G849">
        <v>110</v>
      </c>
      <c r="H849" t="s">
        <v>19</v>
      </c>
      <c r="I849" t="s">
        <v>20</v>
      </c>
      <c r="J849">
        <v>1515304800</v>
      </c>
      <c r="K849">
        <v>1515564000</v>
      </c>
      <c r="L849" t="b">
        <v>0</v>
      </c>
      <c r="M849" t="b">
        <v>0</v>
      </c>
      <c r="N849" t="s">
        <v>15</v>
      </c>
      <c r="O849">
        <f t="shared" si="53"/>
        <v>237.74468085106383</v>
      </c>
      <c r="P849" s="4">
        <f t="shared" si="56"/>
        <v>5642</v>
      </c>
      <c r="Q849" s="4" t="s">
        <v>2029</v>
      </c>
      <c r="R849" s="4" t="s">
        <v>2030</v>
      </c>
      <c r="S849" s="8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t="s">
        <v>18</v>
      </c>
      <c r="G850">
        <v>172</v>
      </c>
      <c r="H850" t="s">
        <v>19</v>
      </c>
      <c r="I850" t="s">
        <v>20</v>
      </c>
      <c r="J850">
        <v>1276318800</v>
      </c>
      <c r="K850">
        <v>1277096400</v>
      </c>
      <c r="L850" t="b">
        <v>0</v>
      </c>
      <c r="M850" t="b">
        <v>0</v>
      </c>
      <c r="N850" t="s">
        <v>51</v>
      </c>
      <c r="O850">
        <f t="shared" si="53"/>
        <v>338.46875</v>
      </c>
      <c r="P850" s="4">
        <f t="shared" si="56"/>
        <v>5501.5</v>
      </c>
      <c r="Q850" s="4" t="s">
        <v>2037</v>
      </c>
      <c r="R850" s="4" t="s">
        <v>2040</v>
      </c>
      <c r="S850" s="8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t="s">
        <v>18</v>
      </c>
      <c r="G851">
        <v>307</v>
      </c>
      <c r="H851" t="s">
        <v>19</v>
      </c>
      <c r="I851" t="s">
        <v>20</v>
      </c>
      <c r="J851">
        <v>1328767200</v>
      </c>
      <c r="K851">
        <v>1329026400</v>
      </c>
      <c r="L851" t="b">
        <v>0</v>
      </c>
      <c r="M851" t="b">
        <v>1</v>
      </c>
      <c r="N851" t="s">
        <v>58</v>
      </c>
      <c r="O851">
        <f t="shared" si="53"/>
        <v>133.08955223880596</v>
      </c>
      <c r="P851" s="4">
        <f t="shared" si="56"/>
        <v>4612</v>
      </c>
      <c r="Q851" s="4" t="s">
        <v>2031</v>
      </c>
      <c r="R851" s="4" t="s">
        <v>2041</v>
      </c>
      <c r="S851" s="8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t="s">
        <v>12</v>
      </c>
      <c r="G852">
        <v>1</v>
      </c>
      <c r="H852" t="s">
        <v>19</v>
      </c>
      <c r="I852" t="s">
        <v>20</v>
      </c>
      <c r="J852">
        <v>1321682400</v>
      </c>
      <c r="K852">
        <v>1322978400</v>
      </c>
      <c r="L852" t="b">
        <v>1</v>
      </c>
      <c r="M852" t="b">
        <v>0</v>
      </c>
      <c r="N852" t="s">
        <v>21</v>
      </c>
      <c r="O852">
        <f t="shared" si="53"/>
        <v>1</v>
      </c>
      <c r="P852" s="4">
        <f t="shared" si="56"/>
        <v>1</v>
      </c>
      <c r="Q852" s="4" t="s">
        <v>2031</v>
      </c>
      <c r="R852" s="4" t="s">
        <v>2032</v>
      </c>
      <c r="S852" s="8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t="s">
        <v>18</v>
      </c>
      <c r="G853">
        <v>160</v>
      </c>
      <c r="H853" t="s">
        <v>19</v>
      </c>
      <c r="I853" t="s">
        <v>20</v>
      </c>
      <c r="J853">
        <v>1335934800</v>
      </c>
      <c r="K853">
        <v>1338786000</v>
      </c>
      <c r="L853" t="b">
        <v>0</v>
      </c>
      <c r="M853" t="b">
        <v>0</v>
      </c>
      <c r="N853" t="s">
        <v>48</v>
      </c>
      <c r="O853">
        <f t="shared" si="53"/>
        <v>207.79999999999998</v>
      </c>
      <c r="P853" s="4">
        <f t="shared" si="56"/>
        <v>6314</v>
      </c>
      <c r="Q853" s="4" t="s">
        <v>2031</v>
      </c>
      <c r="R853" s="4" t="s">
        <v>2039</v>
      </c>
      <c r="S853" s="8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t="s">
        <v>12</v>
      </c>
      <c r="G854">
        <v>31</v>
      </c>
      <c r="H854" t="s">
        <v>19</v>
      </c>
      <c r="I854" t="s">
        <v>20</v>
      </c>
      <c r="J854">
        <v>1310792400</v>
      </c>
      <c r="K854">
        <v>1311656400</v>
      </c>
      <c r="L854" t="b">
        <v>0</v>
      </c>
      <c r="M854" t="b">
        <v>1</v>
      </c>
      <c r="N854" t="s">
        <v>87</v>
      </c>
      <c r="O854">
        <f t="shared" si="53"/>
        <v>51.122448979591837</v>
      </c>
      <c r="P854" s="4">
        <f t="shared" si="56"/>
        <v>1268</v>
      </c>
      <c r="Q854" s="4" t="s">
        <v>2046</v>
      </c>
      <c r="R854" s="4" t="s">
        <v>2047</v>
      </c>
      <c r="S854" s="8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t="s">
        <v>18</v>
      </c>
      <c r="G855">
        <v>1467</v>
      </c>
      <c r="H855" t="s">
        <v>13</v>
      </c>
      <c r="I855" t="s">
        <v>14</v>
      </c>
      <c r="J855">
        <v>1308546000</v>
      </c>
      <c r="K855">
        <v>1308978000</v>
      </c>
      <c r="L855" t="b">
        <v>0</v>
      </c>
      <c r="M855" t="b">
        <v>1</v>
      </c>
      <c r="N855" t="s">
        <v>58</v>
      </c>
      <c r="O855">
        <f t="shared" si="53"/>
        <v>652.05847953216369</v>
      </c>
      <c r="P855" s="4">
        <f t="shared" si="56"/>
        <v>56484.5</v>
      </c>
      <c r="Q855" s="4" t="s">
        <v>2031</v>
      </c>
      <c r="R855" s="4" t="s">
        <v>2041</v>
      </c>
      <c r="S855" s="8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t="s">
        <v>18</v>
      </c>
      <c r="G856">
        <v>2662</v>
      </c>
      <c r="H856" t="s">
        <v>13</v>
      </c>
      <c r="I856" t="s">
        <v>14</v>
      </c>
      <c r="J856">
        <v>1574056800</v>
      </c>
      <c r="K856">
        <v>1576389600</v>
      </c>
      <c r="L856" t="b">
        <v>0</v>
      </c>
      <c r="M856" t="b">
        <v>0</v>
      </c>
      <c r="N856" t="s">
        <v>117</v>
      </c>
      <c r="O856">
        <f t="shared" si="53"/>
        <v>113.63099415204678</v>
      </c>
      <c r="P856" s="4">
        <f t="shared" si="56"/>
        <v>98485.5</v>
      </c>
      <c r="Q856" s="4" t="s">
        <v>2043</v>
      </c>
      <c r="R856" s="4" t="s">
        <v>2049</v>
      </c>
      <c r="S856" s="8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t="s">
        <v>18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31</v>
      </c>
      <c r="O857">
        <f t="shared" si="53"/>
        <v>102.37606837606839</v>
      </c>
      <c r="P857" s="4">
        <f t="shared" si="56"/>
        <v>12204</v>
      </c>
      <c r="Q857" s="4" t="s">
        <v>2035</v>
      </c>
      <c r="R857" s="4" t="s">
        <v>2036</v>
      </c>
      <c r="S857" s="8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t="s">
        <v>18</v>
      </c>
      <c r="G858">
        <v>158</v>
      </c>
      <c r="H858" t="s">
        <v>19</v>
      </c>
      <c r="I858" t="s">
        <v>20</v>
      </c>
      <c r="J858">
        <v>1335243600</v>
      </c>
      <c r="K858">
        <v>1336712400</v>
      </c>
      <c r="L858" t="b">
        <v>0</v>
      </c>
      <c r="M858" t="b">
        <v>0</v>
      </c>
      <c r="N858" t="s">
        <v>15</v>
      </c>
      <c r="O858">
        <f t="shared" si="53"/>
        <v>356.58333333333331</v>
      </c>
      <c r="P858" s="4">
        <f t="shared" si="56"/>
        <v>4358</v>
      </c>
      <c r="Q858" s="4" t="s">
        <v>2029</v>
      </c>
      <c r="R858" s="4" t="s">
        <v>2030</v>
      </c>
      <c r="S858" s="8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t="s">
        <v>18</v>
      </c>
      <c r="G859">
        <v>225</v>
      </c>
      <c r="H859" t="s">
        <v>96</v>
      </c>
      <c r="I859" t="s">
        <v>97</v>
      </c>
      <c r="J859">
        <v>1328421600</v>
      </c>
      <c r="K859">
        <v>1330408800</v>
      </c>
      <c r="L859" t="b">
        <v>1</v>
      </c>
      <c r="M859" t="b">
        <v>0</v>
      </c>
      <c r="N859" t="s">
        <v>98</v>
      </c>
      <c r="O859">
        <f t="shared" si="53"/>
        <v>139.86792452830187</v>
      </c>
      <c r="P859" s="4">
        <f t="shared" si="56"/>
        <v>3819</v>
      </c>
      <c r="Q859" s="4" t="s">
        <v>2037</v>
      </c>
      <c r="R859" s="4" t="s">
        <v>2048</v>
      </c>
      <c r="S859" s="8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t="s">
        <v>12</v>
      </c>
      <c r="G860">
        <v>35</v>
      </c>
      <c r="H860" t="s">
        <v>19</v>
      </c>
      <c r="I860" t="s">
        <v>20</v>
      </c>
      <c r="J860">
        <v>1524286800</v>
      </c>
      <c r="K860">
        <v>1524891600</v>
      </c>
      <c r="L860" t="b">
        <v>1</v>
      </c>
      <c r="M860" t="b">
        <v>0</v>
      </c>
      <c r="N860" t="s">
        <v>15</v>
      </c>
      <c r="O860">
        <f t="shared" si="53"/>
        <v>69.45</v>
      </c>
      <c r="P860" s="4">
        <f t="shared" si="56"/>
        <v>1406.5</v>
      </c>
      <c r="Q860" s="4" t="s">
        <v>2029</v>
      </c>
      <c r="R860" s="4" t="s">
        <v>2030</v>
      </c>
      <c r="S860" s="8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t="s">
        <v>12</v>
      </c>
      <c r="G861">
        <v>63</v>
      </c>
      <c r="H861" t="s">
        <v>19</v>
      </c>
      <c r="I861" t="s">
        <v>20</v>
      </c>
      <c r="J861">
        <v>1362117600</v>
      </c>
      <c r="K861">
        <v>1363669200</v>
      </c>
      <c r="L861" t="b">
        <v>0</v>
      </c>
      <c r="M861" t="b">
        <v>1</v>
      </c>
      <c r="N861" t="s">
        <v>31</v>
      </c>
      <c r="O861">
        <f t="shared" si="53"/>
        <v>35.534246575342465</v>
      </c>
      <c r="P861" s="4">
        <f t="shared" si="56"/>
        <v>1328.5</v>
      </c>
      <c r="Q861" s="4" t="s">
        <v>2035</v>
      </c>
      <c r="R861" s="4" t="s">
        <v>2036</v>
      </c>
      <c r="S861" s="8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t="s">
        <v>18</v>
      </c>
      <c r="G862">
        <v>65</v>
      </c>
      <c r="H862" t="s">
        <v>19</v>
      </c>
      <c r="I862" t="s">
        <v>20</v>
      </c>
      <c r="J862">
        <v>1550556000</v>
      </c>
      <c r="K862">
        <v>1551420000</v>
      </c>
      <c r="L862" t="b">
        <v>0</v>
      </c>
      <c r="M862" t="b">
        <v>1</v>
      </c>
      <c r="N862" t="s">
        <v>63</v>
      </c>
      <c r="O862">
        <f t="shared" si="53"/>
        <v>251.65</v>
      </c>
      <c r="P862" s="4">
        <f t="shared" si="56"/>
        <v>2549</v>
      </c>
      <c r="Q862" s="4" t="s">
        <v>2033</v>
      </c>
      <c r="R862" s="4" t="s">
        <v>2042</v>
      </c>
      <c r="S862" s="8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t="s">
        <v>18</v>
      </c>
      <c r="G863">
        <v>163</v>
      </c>
      <c r="H863" t="s">
        <v>19</v>
      </c>
      <c r="I863" t="s">
        <v>20</v>
      </c>
      <c r="J863">
        <v>1269147600</v>
      </c>
      <c r="K863">
        <v>1269838800</v>
      </c>
      <c r="L863" t="b">
        <v>0</v>
      </c>
      <c r="M863" t="b">
        <v>0</v>
      </c>
      <c r="N863" t="s">
        <v>31</v>
      </c>
      <c r="O863">
        <f t="shared" si="53"/>
        <v>105.87500000000001</v>
      </c>
      <c r="P863" s="4">
        <f t="shared" si="56"/>
        <v>4740</v>
      </c>
      <c r="Q863" s="4" t="s">
        <v>2035</v>
      </c>
      <c r="R863" s="4" t="s">
        <v>2036</v>
      </c>
      <c r="S863" s="8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t="s">
        <v>18</v>
      </c>
      <c r="G864">
        <v>85</v>
      </c>
      <c r="H864" t="s">
        <v>19</v>
      </c>
      <c r="I864" t="s">
        <v>20</v>
      </c>
      <c r="J864">
        <v>1312174800</v>
      </c>
      <c r="K864">
        <v>1312520400</v>
      </c>
      <c r="L864" t="b">
        <v>0</v>
      </c>
      <c r="M864" t="b">
        <v>0</v>
      </c>
      <c r="N864" t="s">
        <v>31</v>
      </c>
      <c r="O864">
        <f t="shared" si="53"/>
        <v>187.42857142857144</v>
      </c>
      <c r="P864" s="4">
        <f t="shared" si="56"/>
        <v>3322.5</v>
      </c>
      <c r="Q864" s="4" t="s">
        <v>2035</v>
      </c>
      <c r="R864" s="4" t="s">
        <v>2036</v>
      </c>
      <c r="S864" s="8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t="s">
        <v>18</v>
      </c>
      <c r="G865">
        <v>217</v>
      </c>
      <c r="H865" t="s">
        <v>19</v>
      </c>
      <c r="I865" t="s">
        <v>20</v>
      </c>
      <c r="J865">
        <v>1434517200</v>
      </c>
      <c r="K865">
        <v>1436504400</v>
      </c>
      <c r="L865" t="b">
        <v>0</v>
      </c>
      <c r="M865" t="b">
        <v>1</v>
      </c>
      <c r="N865" t="s">
        <v>267</v>
      </c>
      <c r="O865">
        <f t="shared" si="53"/>
        <v>386.78571428571428</v>
      </c>
      <c r="P865" s="4">
        <f t="shared" si="56"/>
        <v>2816</v>
      </c>
      <c r="Q865" s="4" t="s">
        <v>2037</v>
      </c>
      <c r="R865" s="4" t="s">
        <v>2056</v>
      </c>
      <c r="S865" s="8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t="s">
        <v>18</v>
      </c>
      <c r="G866">
        <v>150</v>
      </c>
      <c r="H866" t="s">
        <v>19</v>
      </c>
      <c r="I866" t="s">
        <v>20</v>
      </c>
      <c r="J866">
        <v>1471582800</v>
      </c>
      <c r="K866">
        <v>1472014800</v>
      </c>
      <c r="L866" t="b">
        <v>0</v>
      </c>
      <c r="M866" t="b">
        <v>0</v>
      </c>
      <c r="N866" t="s">
        <v>98</v>
      </c>
      <c r="O866">
        <f t="shared" si="53"/>
        <v>347.07142857142856</v>
      </c>
      <c r="P866" s="4">
        <f t="shared" si="56"/>
        <v>7363.5</v>
      </c>
      <c r="Q866" s="4" t="s">
        <v>2037</v>
      </c>
      <c r="R866" s="4" t="s">
        <v>2048</v>
      </c>
      <c r="S866" s="8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t="s">
        <v>18</v>
      </c>
      <c r="G867">
        <v>3272</v>
      </c>
      <c r="H867" t="s">
        <v>19</v>
      </c>
      <c r="I867" t="s">
        <v>20</v>
      </c>
      <c r="J867">
        <v>1410757200</v>
      </c>
      <c r="K867">
        <v>1411534800</v>
      </c>
      <c r="L867" t="b">
        <v>0</v>
      </c>
      <c r="M867" t="b">
        <v>0</v>
      </c>
      <c r="N867" t="s">
        <v>31</v>
      </c>
      <c r="O867">
        <f t="shared" si="53"/>
        <v>185.82098765432099</v>
      </c>
      <c r="P867" s="4">
        <f t="shared" si="56"/>
        <v>76893.5</v>
      </c>
      <c r="Q867" s="4" t="s">
        <v>2035</v>
      </c>
      <c r="R867" s="4" t="s">
        <v>2036</v>
      </c>
      <c r="S867" s="8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t="s">
        <v>72</v>
      </c>
      <c r="G868">
        <v>898</v>
      </c>
      <c r="H868" t="s">
        <v>19</v>
      </c>
      <c r="I868" t="s">
        <v>20</v>
      </c>
      <c r="J868">
        <v>1304830800</v>
      </c>
      <c r="K868">
        <v>1304917200</v>
      </c>
      <c r="L868" t="b">
        <v>0</v>
      </c>
      <c r="M868" t="b">
        <v>0</v>
      </c>
      <c r="N868" t="s">
        <v>120</v>
      </c>
      <c r="O868">
        <f t="shared" si="53"/>
        <v>43.241247264770237</v>
      </c>
      <c r="P868" s="4">
        <f t="shared" si="56"/>
        <v>39971.5</v>
      </c>
      <c r="Q868" s="4" t="s">
        <v>2050</v>
      </c>
      <c r="R868" s="4" t="s">
        <v>2051</v>
      </c>
      <c r="S868" s="8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t="s">
        <v>18</v>
      </c>
      <c r="G869">
        <v>300</v>
      </c>
      <c r="H869" t="s">
        <v>19</v>
      </c>
      <c r="I869" t="s">
        <v>20</v>
      </c>
      <c r="J869">
        <v>1539061200</v>
      </c>
      <c r="K869">
        <v>1539579600</v>
      </c>
      <c r="L869" t="b">
        <v>0</v>
      </c>
      <c r="M869" t="b">
        <v>0</v>
      </c>
      <c r="N869" t="s">
        <v>15</v>
      </c>
      <c r="O869">
        <f t="shared" si="53"/>
        <v>162.4375</v>
      </c>
      <c r="P869" s="4">
        <f t="shared" si="56"/>
        <v>4048.5</v>
      </c>
      <c r="Q869" s="4" t="s">
        <v>2029</v>
      </c>
      <c r="R869" s="4" t="s">
        <v>2030</v>
      </c>
      <c r="S869" s="8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t="s">
        <v>18</v>
      </c>
      <c r="G870">
        <v>126</v>
      </c>
      <c r="H870" t="s">
        <v>19</v>
      </c>
      <c r="I870" t="s">
        <v>20</v>
      </c>
      <c r="J870">
        <v>1381554000</v>
      </c>
      <c r="K870">
        <v>1382504400</v>
      </c>
      <c r="L870" t="b">
        <v>0</v>
      </c>
      <c r="M870" t="b">
        <v>0</v>
      </c>
      <c r="N870" t="s">
        <v>31</v>
      </c>
      <c r="O870">
        <f t="shared" si="53"/>
        <v>184.84285714285716</v>
      </c>
      <c r="P870" s="4">
        <f t="shared" si="56"/>
        <v>6532.5</v>
      </c>
      <c r="Q870" s="4" t="s">
        <v>2035</v>
      </c>
      <c r="R870" s="4" t="s">
        <v>2036</v>
      </c>
      <c r="S870" s="8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t="s">
        <v>12</v>
      </c>
      <c r="G871">
        <v>526</v>
      </c>
      <c r="H871" t="s">
        <v>19</v>
      </c>
      <c r="I871" t="s">
        <v>20</v>
      </c>
      <c r="J871">
        <v>1277096400</v>
      </c>
      <c r="K871">
        <v>1278306000</v>
      </c>
      <c r="L871" t="b">
        <v>0</v>
      </c>
      <c r="M871" t="b">
        <v>0</v>
      </c>
      <c r="N871" t="s">
        <v>51</v>
      </c>
      <c r="O871">
        <f t="shared" si="53"/>
        <v>23.703520691785052</v>
      </c>
      <c r="P871" s="4">
        <f t="shared" si="56"/>
        <v>19451</v>
      </c>
      <c r="Q871" s="4" t="s">
        <v>2037</v>
      </c>
      <c r="R871" s="4" t="s">
        <v>2040</v>
      </c>
      <c r="S871" s="8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t="s">
        <v>12</v>
      </c>
      <c r="G872">
        <v>121</v>
      </c>
      <c r="H872" t="s">
        <v>19</v>
      </c>
      <c r="I872" t="s">
        <v>20</v>
      </c>
      <c r="J872">
        <v>1440392400</v>
      </c>
      <c r="K872">
        <v>1442552400</v>
      </c>
      <c r="L872" t="b">
        <v>0</v>
      </c>
      <c r="M872" t="b">
        <v>0</v>
      </c>
      <c r="N872" t="s">
        <v>31</v>
      </c>
      <c r="O872">
        <f t="shared" si="53"/>
        <v>89.870129870129873</v>
      </c>
      <c r="P872" s="4">
        <f t="shared" si="56"/>
        <v>3520.5</v>
      </c>
      <c r="Q872" s="4" t="s">
        <v>2035</v>
      </c>
      <c r="R872" s="4" t="s">
        <v>2036</v>
      </c>
      <c r="S872" s="8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t="s">
        <v>18</v>
      </c>
      <c r="G873">
        <v>2320</v>
      </c>
      <c r="H873" t="s">
        <v>19</v>
      </c>
      <c r="I873" t="s">
        <v>20</v>
      </c>
      <c r="J873">
        <v>1509512400</v>
      </c>
      <c r="K873">
        <v>1511071200</v>
      </c>
      <c r="L873" t="b">
        <v>0</v>
      </c>
      <c r="M873" t="b">
        <v>1</v>
      </c>
      <c r="N873" t="s">
        <v>31</v>
      </c>
      <c r="O873">
        <f t="shared" si="53"/>
        <v>272.6041958041958</v>
      </c>
      <c r="P873" s="4">
        <f t="shared" si="56"/>
        <v>98616</v>
      </c>
      <c r="Q873" s="4" t="s">
        <v>2035</v>
      </c>
      <c r="R873" s="4" t="s">
        <v>2036</v>
      </c>
      <c r="S873" s="8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t="s">
        <v>18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472</v>
      </c>
      <c r="O874">
        <f t="shared" si="53"/>
        <v>170.04255319148936</v>
      </c>
      <c r="P874" s="4">
        <f t="shared" si="56"/>
        <v>4036.5</v>
      </c>
      <c r="Q874" s="4" t="s">
        <v>2037</v>
      </c>
      <c r="R874" s="4" t="s">
        <v>2059</v>
      </c>
      <c r="S874" s="8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t="s">
        <v>18</v>
      </c>
      <c r="G875">
        <v>1887</v>
      </c>
      <c r="H875" t="s">
        <v>19</v>
      </c>
      <c r="I875" t="s">
        <v>20</v>
      </c>
      <c r="J875">
        <v>1389160800</v>
      </c>
      <c r="K875">
        <v>1389592800</v>
      </c>
      <c r="L875" t="b">
        <v>0</v>
      </c>
      <c r="M875" t="b">
        <v>0</v>
      </c>
      <c r="N875" t="s">
        <v>120</v>
      </c>
      <c r="O875">
        <f t="shared" si="53"/>
        <v>188.28503562945369</v>
      </c>
      <c r="P875" s="4">
        <f t="shared" si="56"/>
        <v>40577.5</v>
      </c>
      <c r="Q875" s="4" t="s">
        <v>2050</v>
      </c>
      <c r="R875" s="4" t="s">
        <v>2051</v>
      </c>
      <c r="S875" s="8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t="s">
        <v>18</v>
      </c>
      <c r="G876">
        <v>4358</v>
      </c>
      <c r="H876" t="s">
        <v>19</v>
      </c>
      <c r="I876" t="s">
        <v>20</v>
      </c>
      <c r="J876">
        <v>1271998800</v>
      </c>
      <c r="K876">
        <v>1275282000</v>
      </c>
      <c r="L876" t="b">
        <v>0</v>
      </c>
      <c r="M876" t="b">
        <v>1</v>
      </c>
      <c r="N876" t="s">
        <v>120</v>
      </c>
      <c r="O876">
        <f t="shared" si="53"/>
        <v>346.93532338308455</v>
      </c>
      <c r="P876" s="4">
        <f t="shared" si="56"/>
        <v>71913</v>
      </c>
      <c r="Q876" s="4" t="s">
        <v>2050</v>
      </c>
      <c r="R876" s="4" t="s">
        <v>2051</v>
      </c>
      <c r="S876" s="8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t="s">
        <v>12</v>
      </c>
      <c r="G877">
        <v>67</v>
      </c>
      <c r="H877" t="s">
        <v>19</v>
      </c>
      <c r="I877" t="s">
        <v>20</v>
      </c>
      <c r="J877">
        <v>1294898400</v>
      </c>
      <c r="K877">
        <v>1294984800</v>
      </c>
      <c r="L877" t="b">
        <v>0</v>
      </c>
      <c r="M877" t="b">
        <v>0</v>
      </c>
      <c r="N877" t="s">
        <v>21</v>
      </c>
      <c r="O877">
        <f t="shared" si="53"/>
        <v>69.177215189873422</v>
      </c>
      <c r="P877" s="4">
        <f t="shared" si="56"/>
        <v>2766</v>
      </c>
      <c r="Q877" s="4" t="s">
        <v>2031</v>
      </c>
      <c r="R877" s="4" t="s">
        <v>2032</v>
      </c>
      <c r="S877" s="8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t="s">
        <v>12</v>
      </c>
      <c r="G878">
        <v>57</v>
      </c>
      <c r="H878" t="s">
        <v>13</v>
      </c>
      <c r="I878" t="s">
        <v>14</v>
      </c>
      <c r="J878">
        <v>1559970000</v>
      </c>
      <c r="K878">
        <v>1562043600</v>
      </c>
      <c r="L878" t="b">
        <v>0</v>
      </c>
      <c r="M878" t="b">
        <v>0</v>
      </c>
      <c r="N878" t="s">
        <v>120</v>
      </c>
      <c r="O878">
        <f t="shared" si="53"/>
        <v>25.433734939759034</v>
      </c>
      <c r="P878" s="4">
        <f t="shared" si="56"/>
        <v>1084</v>
      </c>
      <c r="Q878" s="4" t="s">
        <v>2050</v>
      </c>
      <c r="R878" s="4" t="s">
        <v>2051</v>
      </c>
      <c r="S878" s="8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t="s">
        <v>12</v>
      </c>
      <c r="G879">
        <v>1229</v>
      </c>
      <c r="H879" t="s">
        <v>19</v>
      </c>
      <c r="I879" t="s">
        <v>20</v>
      </c>
      <c r="J879">
        <v>1469509200</v>
      </c>
      <c r="K879">
        <v>1469595600</v>
      </c>
      <c r="L879" t="b">
        <v>0</v>
      </c>
      <c r="M879" t="b">
        <v>0</v>
      </c>
      <c r="N879" t="s">
        <v>15</v>
      </c>
      <c r="O879">
        <f t="shared" si="53"/>
        <v>77.400977995110026</v>
      </c>
      <c r="P879" s="4">
        <f t="shared" si="56"/>
        <v>63928.5</v>
      </c>
      <c r="Q879" s="4" t="s">
        <v>2029</v>
      </c>
      <c r="R879" s="4" t="s">
        <v>2030</v>
      </c>
      <c r="S879" s="8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t="s">
        <v>12</v>
      </c>
      <c r="G880">
        <v>12</v>
      </c>
      <c r="H880" t="s">
        <v>105</v>
      </c>
      <c r="I880" t="s">
        <v>106</v>
      </c>
      <c r="J880">
        <v>1579068000</v>
      </c>
      <c r="K880">
        <v>1581141600</v>
      </c>
      <c r="L880" t="b">
        <v>0</v>
      </c>
      <c r="M880" t="b">
        <v>0</v>
      </c>
      <c r="N880" t="s">
        <v>146</v>
      </c>
      <c r="O880">
        <f t="shared" si="53"/>
        <v>37.481481481481481</v>
      </c>
      <c r="P880" s="4">
        <f t="shared" si="56"/>
        <v>512</v>
      </c>
      <c r="Q880" s="4" t="s">
        <v>2031</v>
      </c>
      <c r="R880" s="4" t="s">
        <v>2053</v>
      </c>
      <c r="S880" s="8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t="s">
        <v>18</v>
      </c>
      <c r="G881">
        <v>53</v>
      </c>
      <c r="H881" t="s">
        <v>19</v>
      </c>
      <c r="I881" t="s">
        <v>20</v>
      </c>
      <c r="J881">
        <v>1487743200</v>
      </c>
      <c r="K881">
        <v>1488520800</v>
      </c>
      <c r="L881" t="b">
        <v>0</v>
      </c>
      <c r="M881" t="b">
        <v>0</v>
      </c>
      <c r="N881" t="s">
        <v>66</v>
      </c>
      <c r="O881">
        <f t="shared" si="53"/>
        <v>543.79999999999995</v>
      </c>
      <c r="P881" s="4">
        <f t="shared" si="56"/>
        <v>2745.5</v>
      </c>
      <c r="Q881" s="4" t="s">
        <v>2043</v>
      </c>
      <c r="R881" s="4" t="s">
        <v>2044</v>
      </c>
      <c r="S881" s="8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t="s">
        <v>18</v>
      </c>
      <c r="G882">
        <v>2414</v>
      </c>
      <c r="H882" t="s">
        <v>19</v>
      </c>
      <c r="I882" t="s">
        <v>20</v>
      </c>
      <c r="J882">
        <v>1563685200</v>
      </c>
      <c r="K882">
        <v>1563858000</v>
      </c>
      <c r="L882" t="b">
        <v>0</v>
      </c>
      <c r="M882" t="b">
        <v>0</v>
      </c>
      <c r="N882" t="s">
        <v>48</v>
      </c>
      <c r="O882">
        <f t="shared" si="53"/>
        <v>228.52189349112427</v>
      </c>
      <c r="P882" s="4">
        <f t="shared" si="56"/>
        <v>97757.5</v>
      </c>
      <c r="Q882" s="4" t="s">
        <v>2031</v>
      </c>
      <c r="R882" s="4" t="s">
        <v>2039</v>
      </c>
      <c r="S882" s="8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t="s">
        <v>12</v>
      </c>
      <c r="G883">
        <v>452</v>
      </c>
      <c r="H883" t="s">
        <v>19</v>
      </c>
      <c r="I883" t="s">
        <v>20</v>
      </c>
      <c r="J883">
        <v>1436418000</v>
      </c>
      <c r="K883">
        <v>1438923600</v>
      </c>
      <c r="L883" t="b">
        <v>0</v>
      </c>
      <c r="M883" t="b">
        <v>1</v>
      </c>
      <c r="N883" t="s">
        <v>31</v>
      </c>
      <c r="O883">
        <f t="shared" si="53"/>
        <v>38.948339483394832</v>
      </c>
      <c r="P883" s="4">
        <f t="shared" si="56"/>
        <v>16058.5</v>
      </c>
      <c r="Q883" s="4" t="s">
        <v>2035</v>
      </c>
      <c r="R883" s="4" t="s">
        <v>2036</v>
      </c>
      <c r="S883" s="8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t="s">
        <v>18</v>
      </c>
      <c r="G884">
        <v>80</v>
      </c>
      <c r="H884" t="s">
        <v>19</v>
      </c>
      <c r="I884" t="s">
        <v>20</v>
      </c>
      <c r="J884">
        <v>1421820000</v>
      </c>
      <c r="K884">
        <v>1422165600</v>
      </c>
      <c r="L884" t="b">
        <v>0</v>
      </c>
      <c r="M884" t="b">
        <v>0</v>
      </c>
      <c r="N884" t="s">
        <v>31</v>
      </c>
      <c r="O884">
        <f t="shared" si="53"/>
        <v>370</v>
      </c>
      <c r="P884" s="4">
        <f t="shared" si="56"/>
        <v>1520</v>
      </c>
      <c r="Q884" s="4" t="s">
        <v>2035</v>
      </c>
      <c r="R884" s="4" t="s">
        <v>2036</v>
      </c>
      <c r="S884" s="8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t="s">
        <v>18</v>
      </c>
      <c r="G885">
        <v>193</v>
      </c>
      <c r="H885" t="s">
        <v>19</v>
      </c>
      <c r="I885" t="s">
        <v>20</v>
      </c>
      <c r="J885">
        <v>1274763600</v>
      </c>
      <c r="K885">
        <v>1277874000</v>
      </c>
      <c r="L885" t="b">
        <v>0</v>
      </c>
      <c r="M885" t="b">
        <v>0</v>
      </c>
      <c r="N885" t="s">
        <v>98</v>
      </c>
      <c r="O885">
        <f t="shared" si="53"/>
        <v>237.91176470588232</v>
      </c>
      <c r="P885" s="4">
        <f t="shared" si="56"/>
        <v>4141</v>
      </c>
      <c r="Q885" s="4" t="s">
        <v>2037</v>
      </c>
      <c r="R885" s="4" t="s">
        <v>2048</v>
      </c>
      <c r="S885" s="8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t="s">
        <v>12</v>
      </c>
      <c r="G886">
        <v>1886</v>
      </c>
      <c r="H886" t="s">
        <v>19</v>
      </c>
      <c r="I886" t="s">
        <v>20</v>
      </c>
      <c r="J886">
        <v>1399179600</v>
      </c>
      <c r="K886">
        <v>1399352400</v>
      </c>
      <c r="L886" t="b">
        <v>0</v>
      </c>
      <c r="M886" t="b">
        <v>1</v>
      </c>
      <c r="N886" t="s">
        <v>31</v>
      </c>
      <c r="O886">
        <f t="shared" si="53"/>
        <v>64.036299765807954</v>
      </c>
      <c r="P886" s="4">
        <f t="shared" si="56"/>
        <v>55630</v>
      </c>
      <c r="Q886" s="4" t="s">
        <v>2035</v>
      </c>
      <c r="R886" s="4" t="s">
        <v>2036</v>
      </c>
      <c r="S886" s="8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t="s">
        <v>18</v>
      </c>
      <c r="G887">
        <v>52</v>
      </c>
      <c r="H887" t="s">
        <v>19</v>
      </c>
      <c r="I887" t="s">
        <v>20</v>
      </c>
      <c r="J887">
        <v>1275800400</v>
      </c>
      <c r="K887">
        <v>1279083600</v>
      </c>
      <c r="L887" t="b">
        <v>0</v>
      </c>
      <c r="M887" t="b">
        <v>0</v>
      </c>
      <c r="N887" t="s">
        <v>31</v>
      </c>
      <c r="O887">
        <f t="shared" si="53"/>
        <v>118.27777777777777</v>
      </c>
      <c r="P887" s="4">
        <f t="shared" si="56"/>
        <v>1090.5</v>
      </c>
      <c r="Q887" s="4" t="s">
        <v>2035</v>
      </c>
      <c r="R887" s="4" t="s">
        <v>2036</v>
      </c>
      <c r="S887" s="8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t="s">
        <v>12</v>
      </c>
      <c r="G888">
        <v>1825</v>
      </c>
      <c r="H888" t="s">
        <v>19</v>
      </c>
      <c r="I888" t="s">
        <v>20</v>
      </c>
      <c r="J888">
        <v>1282798800</v>
      </c>
      <c r="K888">
        <v>1284354000</v>
      </c>
      <c r="L888" t="b">
        <v>0</v>
      </c>
      <c r="M888" t="b">
        <v>0</v>
      </c>
      <c r="N888" t="s">
        <v>58</v>
      </c>
      <c r="O888">
        <f t="shared" si="53"/>
        <v>84.824037184594957</v>
      </c>
      <c r="P888" s="4">
        <f t="shared" si="56"/>
        <v>64785</v>
      </c>
      <c r="Q888" s="4" t="s">
        <v>2031</v>
      </c>
      <c r="R888" s="4" t="s">
        <v>2041</v>
      </c>
      <c r="S888" s="8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t="s">
        <v>12</v>
      </c>
      <c r="G889">
        <v>31</v>
      </c>
      <c r="H889" t="s">
        <v>19</v>
      </c>
      <c r="I889" t="s">
        <v>20</v>
      </c>
      <c r="J889">
        <v>1437109200</v>
      </c>
      <c r="K889">
        <v>1441170000</v>
      </c>
      <c r="L889" t="b">
        <v>0</v>
      </c>
      <c r="M889" t="b">
        <v>1</v>
      </c>
      <c r="N889" t="s">
        <v>31</v>
      </c>
      <c r="O889">
        <f t="shared" si="53"/>
        <v>29.346153846153843</v>
      </c>
      <c r="P889" s="4">
        <f t="shared" si="56"/>
        <v>1160</v>
      </c>
      <c r="Q889" s="4" t="s">
        <v>2035</v>
      </c>
      <c r="R889" s="4" t="s">
        <v>2036</v>
      </c>
      <c r="S889" s="8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t="s">
        <v>18</v>
      </c>
      <c r="G890">
        <v>290</v>
      </c>
      <c r="H890" t="s">
        <v>19</v>
      </c>
      <c r="I890" t="s">
        <v>20</v>
      </c>
      <c r="J890">
        <v>1491886800</v>
      </c>
      <c r="K890">
        <v>1493528400</v>
      </c>
      <c r="L890" t="b">
        <v>0</v>
      </c>
      <c r="M890" t="b">
        <v>0</v>
      </c>
      <c r="N890" t="s">
        <v>31</v>
      </c>
      <c r="O890">
        <f t="shared" si="53"/>
        <v>209.89655172413794</v>
      </c>
      <c r="P890" s="4">
        <f t="shared" si="56"/>
        <v>6232</v>
      </c>
      <c r="Q890" s="4" t="s">
        <v>2035</v>
      </c>
      <c r="R890" s="4" t="s">
        <v>2036</v>
      </c>
      <c r="S890" s="8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t="s">
        <v>18</v>
      </c>
      <c r="G891">
        <v>122</v>
      </c>
      <c r="H891" t="s">
        <v>19</v>
      </c>
      <c r="I891" t="s">
        <v>20</v>
      </c>
      <c r="J891">
        <v>1394600400</v>
      </c>
      <c r="K891">
        <v>1395205200</v>
      </c>
      <c r="L891" t="b">
        <v>0</v>
      </c>
      <c r="M891" t="b">
        <v>1</v>
      </c>
      <c r="N891" t="s">
        <v>48</v>
      </c>
      <c r="O891">
        <f t="shared" si="53"/>
        <v>169.78571428571431</v>
      </c>
      <c r="P891" s="4">
        <f t="shared" si="56"/>
        <v>4815</v>
      </c>
      <c r="Q891" s="4" t="s">
        <v>2031</v>
      </c>
      <c r="R891" s="4" t="s">
        <v>2039</v>
      </c>
      <c r="S891" s="8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t="s">
        <v>18</v>
      </c>
      <c r="G892">
        <v>1470</v>
      </c>
      <c r="H892" t="s">
        <v>19</v>
      </c>
      <c r="I892" t="s">
        <v>20</v>
      </c>
      <c r="J892">
        <v>1561352400</v>
      </c>
      <c r="K892">
        <v>1561438800</v>
      </c>
      <c r="L892" t="b">
        <v>0</v>
      </c>
      <c r="M892" t="b">
        <v>0</v>
      </c>
      <c r="N892" t="s">
        <v>58</v>
      </c>
      <c r="O892">
        <f t="shared" si="53"/>
        <v>115.95907738095239</v>
      </c>
      <c r="P892" s="4">
        <f t="shared" si="56"/>
        <v>78659.5</v>
      </c>
      <c r="Q892" s="4" t="s">
        <v>2031</v>
      </c>
      <c r="R892" s="4" t="s">
        <v>2041</v>
      </c>
      <c r="S892" s="8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t="s">
        <v>18</v>
      </c>
      <c r="G893">
        <v>165</v>
      </c>
      <c r="H893" t="s">
        <v>13</v>
      </c>
      <c r="I893" t="s">
        <v>14</v>
      </c>
      <c r="J893">
        <v>1322892000</v>
      </c>
      <c r="K893">
        <v>1326693600</v>
      </c>
      <c r="L893" t="b">
        <v>0</v>
      </c>
      <c r="M893" t="b">
        <v>0</v>
      </c>
      <c r="N893" t="s">
        <v>40</v>
      </c>
      <c r="O893">
        <f t="shared" si="53"/>
        <v>258.59999999999997</v>
      </c>
      <c r="P893" s="4">
        <f t="shared" si="56"/>
        <v>3961.5</v>
      </c>
      <c r="Q893" s="4" t="s">
        <v>2037</v>
      </c>
      <c r="R893" s="4" t="s">
        <v>2038</v>
      </c>
      <c r="S893" s="8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t="s">
        <v>18</v>
      </c>
      <c r="G894">
        <v>182</v>
      </c>
      <c r="H894" t="s">
        <v>19</v>
      </c>
      <c r="I894" t="s">
        <v>20</v>
      </c>
      <c r="J894">
        <v>1274418000</v>
      </c>
      <c r="K894">
        <v>1277960400</v>
      </c>
      <c r="L894" t="b">
        <v>0</v>
      </c>
      <c r="M894" t="b">
        <v>0</v>
      </c>
      <c r="N894" t="s">
        <v>204</v>
      </c>
      <c r="O894">
        <f t="shared" si="53"/>
        <v>230.58333333333331</v>
      </c>
      <c r="P894" s="4">
        <f t="shared" si="56"/>
        <v>7008.5</v>
      </c>
      <c r="Q894" s="4" t="s">
        <v>2043</v>
      </c>
      <c r="R894" s="4" t="s">
        <v>2055</v>
      </c>
      <c r="S894" s="8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t="s">
        <v>18</v>
      </c>
      <c r="G895">
        <v>199</v>
      </c>
      <c r="H895" t="s">
        <v>105</v>
      </c>
      <c r="I895" t="s">
        <v>106</v>
      </c>
      <c r="J895">
        <v>1434344400</v>
      </c>
      <c r="K895">
        <v>1434690000</v>
      </c>
      <c r="L895" t="b">
        <v>0</v>
      </c>
      <c r="M895" t="b">
        <v>1</v>
      </c>
      <c r="N895" t="s">
        <v>40</v>
      </c>
      <c r="O895">
        <f t="shared" si="53"/>
        <v>128.21428571428572</v>
      </c>
      <c r="P895" s="4">
        <f t="shared" si="56"/>
        <v>5484.5</v>
      </c>
      <c r="Q895" s="4" t="s">
        <v>2037</v>
      </c>
      <c r="R895" s="4" t="s">
        <v>2038</v>
      </c>
      <c r="S895" s="8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t="s">
        <v>18</v>
      </c>
      <c r="G896">
        <v>56</v>
      </c>
      <c r="H896" t="s">
        <v>38</v>
      </c>
      <c r="I896" t="s">
        <v>39</v>
      </c>
      <c r="J896">
        <v>1373518800</v>
      </c>
      <c r="K896">
        <v>1376110800</v>
      </c>
      <c r="L896" t="b">
        <v>0</v>
      </c>
      <c r="M896" t="b">
        <v>1</v>
      </c>
      <c r="N896" t="s">
        <v>267</v>
      </c>
      <c r="O896">
        <f t="shared" si="53"/>
        <v>188.70588235294116</v>
      </c>
      <c r="P896" s="4">
        <f t="shared" si="56"/>
        <v>1632</v>
      </c>
      <c r="Q896" s="4" t="s">
        <v>2037</v>
      </c>
      <c r="R896" s="4" t="s">
        <v>2056</v>
      </c>
      <c r="S896" s="8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t="s">
        <v>12</v>
      </c>
      <c r="G897">
        <v>107</v>
      </c>
      <c r="H897" t="s">
        <v>19</v>
      </c>
      <c r="I897" t="s">
        <v>20</v>
      </c>
      <c r="J897">
        <v>1517637600</v>
      </c>
      <c r="K897">
        <v>1518415200</v>
      </c>
      <c r="L897" t="b">
        <v>0</v>
      </c>
      <c r="M897" t="b">
        <v>0</v>
      </c>
      <c r="N897" t="s">
        <v>31</v>
      </c>
      <c r="O897">
        <f t="shared" si="53"/>
        <v>6.9511889862327907</v>
      </c>
      <c r="P897" s="4">
        <f t="shared" si="56"/>
        <v>5607.5</v>
      </c>
      <c r="Q897" s="4" t="s">
        <v>2035</v>
      </c>
      <c r="R897" s="4" t="s">
        <v>2036</v>
      </c>
      <c r="S897" s="8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t="s">
        <v>18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15</v>
      </c>
      <c r="O898">
        <f t="shared" si="53"/>
        <v>774.43434343434342</v>
      </c>
      <c r="P898" s="4">
        <f t="shared" si="56"/>
        <v>77399</v>
      </c>
      <c r="Q898" s="4" t="s">
        <v>2029</v>
      </c>
      <c r="R898" s="4" t="s">
        <v>2030</v>
      </c>
      <c r="S898" s="8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t="s">
        <v>12</v>
      </c>
      <c r="G899">
        <v>27</v>
      </c>
      <c r="H899" t="s">
        <v>19</v>
      </c>
      <c r="I899" t="s">
        <v>20</v>
      </c>
      <c r="J899">
        <v>1556427600</v>
      </c>
      <c r="K899">
        <v>1556600400</v>
      </c>
      <c r="L899" t="b">
        <v>0</v>
      </c>
      <c r="M899" t="b">
        <v>0</v>
      </c>
      <c r="N899" t="s">
        <v>31</v>
      </c>
      <c r="O899">
        <f t="shared" ref="O899:O962" si="57">E899/D899*100</f>
        <v>27.693181818181817</v>
      </c>
      <c r="P899" s="4">
        <f t="shared" si="56"/>
        <v>1232</v>
      </c>
      <c r="Q899" s="4" t="s">
        <v>2035</v>
      </c>
      <c r="R899" s="4" t="s">
        <v>2036</v>
      </c>
      <c r="S899" s="8">
        <f t="shared" ref="S899:S962" si="58">DATE(1970,1,1)+(J899/86400)</f>
        <v>43583.208333333328</v>
      </c>
      <c r="T899" s="10">
        <f t="shared" ref="T899:T962" si="59">(K899/86400) +DATE(1970,1,1)</f>
        <v>43585.208333333328</v>
      </c>
    </row>
    <row r="900" spans="1:20" ht="17" x14ac:dyDescent="0.2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t="s">
        <v>12</v>
      </c>
      <c r="G900">
        <v>1221</v>
      </c>
      <c r="H900" t="s">
        <v>19</v>
      </c>
      <c r="I900" t="s">
        <v>20</v>
      </c>
      <c r="J900">
        <v>1576476000</v>
      </c>
      <c r="K900">
        <v>1576994400</v>
      </c>
      <c r="L900" t="b">
        <v>0</v>
      </c>
      <c r="M900" t="b">
        <v>0</v>
      </c>
      <c r="N900" t="s">
        <v>40</v>
      </c>
      <c r="O900">
        <f t="shared" si="57"/>
        <v>52.479620323841424</v>
      </c>
      <c r="P900" s="4">
        <f t="shared" si="56"/>
        <v>47606</v>
      </c>
      <c r="Q900" s="4" t="s">
        <v>2037</v>
      </c>
      <c r="R900" s="4" t="s">
        <v>2038</v>
      </c>
      <c r="S900" s="8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t="s">
        <v>18</v>
      </c>
      <c r="G901">
        <v>123</v>
      </c>
      <c r="H901" t="s">
        <v>96</v>
      </c>
      <c r="I901" t="s">
        <v>97</v>
      </c>
      <c r="J901">
        <v>1381122000</v>
      </c>
      <c r="K901">
        <v>1382677200</v>
      </c>
      <c r="L901" t="b">
        <v>0</v>
      </c>
      <c r="M901" t="b">
        <v>0</v>
      </c>
      <c r="N901" t="s">
        <v>157</v>
      </c>
      <c r="O901">
        <f t="shared" si="57"/>
        <v>407.09677419354841</v>
      </c>
      <c r="P901" s="4">
        <f t="shared" si="56"/>
        <v>6371.5</v>
      </c>
      <c r="Q901" s="4" t="s">
        <v>2031</v>
      </c>
      <c r="R901" s="4" t="s">
        <v>2054</v>
      </c>
      <c r="S901" s="8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t="s">
        <v>12</v>
      </c>
      <c r="G902">
        <v>1</v>
      </c>
      <c r="H902" t="s">
        <v>19</v>
      </c>
      <c r="I902" t="s">
        <v>20</v>
      </c>
      <c r="J902">
        <v>1411102800</v>
      </c>
      <c r="K902">
        <v>1411189200</v>
      </c>
      <c r="L902" t="b">
        <v>0</v>
      </c>
      <c r="M902" t="b">
        <v>1</v>
      </c>
      <c r="N902" t="s">
        <v>26</v>
      </c>
      <c r="O902">
        <f t="shared" si="57"/>
        <v>2</v>
      </c>
      <c r="P902" s="4">
        <f t="shared" si="56"/>
        <v>1.5</v>
      </c>
      <c r="Q902" s="4" t="s">
        <v>2033</v>
      </c>
      <c r="R902" s="4" t="s">
        <v>2034</v>
      </c>
      <c r="S902" s="8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t="s">
        <v>18</v>
      </c>
      <c r="G903">
        <v>159</v>
      </c>
      <c r="H903" t="s">
        <v>19</v>
      </c>
      <c r="I903" t="s">
        <v>20</v>
      </c>
      <c r="J903">
        <v>1531803600</v>
      </c>
      <c r="K903">
        <v>1534654800</v>
      </c>
      <c r="L903" t="b">
        <v>0</v>
      </c>
      <c r="M903" t="b">
        <v>1</v>
      </c>
      <c r="N903" t="s">
        <v>21</v>
      </c>
      <c r="O903">
        <f t="shared" si="57"/>
        <v>156.17857142857144</v>
      </c>
      <c r="P903" s="4">
        <f t="shared" ref="P903:P966" si="60">AVERAGE(E903,G903)</f>
        <v>4452.5</v>
      </c>
      <c r="Q903" s="4" t="s">
        <v>2031</v>
      </c>
      <c r="R903" s="4" t="s">
        <v>2032</v>
      </c>
      <c r="S903" s="8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t="s">
        <v>18</v>
      </c>
      <c r="G904">
        <v>110</v>
      </c>
      <c r="H904" t="s">
        <v>19</v>
      </c>
      <c r="I904" t="s">
        <v>20</v>
      </c>
      <c r="J904">
        <v>1454133600</v>
      </c>
      <c r="K904">
        <v>1457762400</v>
      </c>
      <c r="L904" t="b">
        <v>0</v>
      </c>
      <c r="M904" t="b">
        <v>0</v>
      </c>
      <c r="N904" t="s">
        <v>26</v>
      </c>
      <c r="O904">
        <f t="shared" si="57"/>
        <v>252.42857142857144</v>
      </c>
      <c r="P904" s="4">
        <f t="shared" si="60"/>
        <v>1822</v>
      </c>
      <c r="Q904" s="4" t="s">
        <v>2033</v>
      </c>
      <c r="R904" s="4" t="s">
        <v>2034</v>
      </c>
      <c r="S904" s="8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t="s">
        <v>45</v>
      </c>
      <c r="G905">
        <v>14</v>
      </c>
      <c r="H905" t="s">
        <v>19</v>
      </c>
      <c r="I905" t="s">
        <v>20</v>
      </c>
      <c r="J905">
        <v>1336194000</v>
      </c>
      <c r="K905">
        <v>1337490000</v>
      </c>
      <c r="L905" t="b">
        <v>0</v>
      </c>
      <c r="M905" t="b">
        <v>1</v>
      </c>
      <c r="N905" t="s">
        <v>66</v>
      </c>
      <c r="O905">
        <f t="shared" si="57"/>
        <v>1.729268292682927</v>
      </c>
      <c r="P905" s="4">
        <f t="shared" si="60"/>
        <v>361.5</v>
      </c>
      <c r="Q905" s="4" t="s">
        <v>2043</v>
      </c>
      <c r="R905" s="4" t="s">
        <v>2044</v>
      </c>
      <c r="S905" s="8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t="s">
        <v>12</v>
      </c>
      <c r="G906">
        <v>16</v>
      </c>
      <c r="H906" t="s">
        <v>19</v>
      </c>
      <c r="I906" t="s">
        <v>20</v>
      </c>
      <c r="J906">
        <v>1349326800</v>
      </c>
      <c r="K906">
        <v>1349672400</v>
      </c>
      <c r="L906" t="b">
        <v>0</v>
      </c>
      <c r="M906" t="b">
        <v>0</v>
      </c>
      <c r="N906" t="s">
        <v>131</v>
      </c>
      <c r="O906">
        <f t="shared" si="57"/>
        <v>12.230769230769232</v>
      </c>
      <c r="P906" s="4">
        <f t="shared" si="60"/>
        <v>405.5</v>
      </c>
      <c r="Q906" s="4" t="s">
        <v>2043</v>
      </c>
      <c r="R906" s="4" t="s">
        <v>2052</v>
      </c>
      <c r="S906" s="8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t="s">
        <v>18</v>
      </c>
      <c r="G907">
        <v>236</v>
      </c>
      <c r="H907" t="s">
        <v>19</v>
      </c>
      <c r="I907" t="s">
        <v>20</v>
      </c>
      <c r="J907">
        <v>1379566800</v>
      </c>
      <c r="K907">
        <v>1379826000</v>
      </c>
      <c r="L907" t="b">
        <v>0</v>
      </c>
      <c r="M907" t="b">
        <v>0</v>
      </c>
      <c r="N907" t="s">
        <v>31</v>
      </c>
      <c r="O907">
        <f t="shared" si="57"/>
        <v>163.98734177215189</v>
      </c>
      <c r="P907" s="4">
        <f t="shared" si="60"/>
        <v>6595.5</v>
      </c>
      <c r="Q907" s="4" t="s">
        <v>2035</v>
      </c>
      <c r="R907" s="4" t="s">
        <v>2036</v>
      </c>
      <c r="S907" s="8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t="s">
        <v>18</v>
      </c>
      <c r="G908">
        <v>191</v>
      </c>
      <c r="H908" t="s">
        <v>19</v>
      </c>
      <c r="I908" t="s">
        <v>20</v>
      </c>
      <c r="J908">
        <v>1494651600</v>
      </c>
      <c r="K908">
        <v>1497762000</v>
      </c>
      <c r="L908" t="b">
        <v>1</v>
      </c>
      <c r="M908" t="b">
        <v>1</v>
      </c>
      <c r="N908" t="s">
        <v>40</v>
      </c>
      <c r="O908">
        <f t="shared" si="57"/>
        <v>162.98181818181817</v>
      </c>
      <c r="P908" s="4">
        <f t="shared" si="60"/>
        <v>4577.5</v>
      </c>
      <c r="Q908" s="4" t="s">
        <v>2037</v>
      </c>
      <c r="R908" s="4" t="s">
        <v>2038</v>
      </c>
      <c r="S908" s="8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t="s">
        <v>12</v>
      </c>
      <c r="G909">
        <v>41</v>
      </c>
      <c r="H909" t="s">
        <v>19</v>
      </c>
      <c r="I909" t="s">
        <v>20</v>
      </c>
      <c r="J909">
        <v>1303880400</v>
      </c>
      <c r="K909">
        <v>1304485200</v>
      </c>
      <c r="L909" t="b">
        <v>0</v>
      </c>
      <c r="M909" t="b">
        <v>0</v>
      </c>
      <c r="N909" t="s">
        <v>31</v>
      </c>
      <c r="O909">
        <f t="shared" si="57"/>
        <v>20.252747252747252</v>
      </c>
      <c r="P909" s="4">
        <f t="shared" si="60"/>
        <v>942</v>
      </c>
      <c r="Q909" s="4" t="s">
        <v>2035</v>
      </c>
      <c r="R909" s="4" t="s">
        <v>2036</v>
      </c>
      <c r="S909" s="8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t="s">
        <v>18</v>
      </c>
      <c r="G910">
        <v>3934</v>
      </c>
      <c r="H910" t="s">
        <v>19</v>
      </c>
      <c r="I910" t="s">
        <v>20</v>
      </c>
      <c r="J910">
        <v>1335934800</v>
      </c>
      <c r="K910">
        <v>1336885200</v>
      </c>
      <c r="L910" t="b">
        <v>0</v>
      </c>
      <c r="M910" t="b">
        <v>0</v>
      </c>
      <c r="N910" t="s">
        <v>87</v>
      </c>
      <c r="O910">
        <f t="shared" si="57"/>
        <v>319.24083769633506</v>
      </c>
      <c r="P910" s="4">
        <f t="shared" si="60"/>
        <v>62942</v>
      </c>
      <c r="Q910" s="4" t="s">
        <v>2046</v>
      </c>
      <c r="R910" s="4" t="s">
        <v>2047</v>
      </c>
      <c r="S910" s="8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t="s">
        <v>18</v>
      </c>
      <c r="G911">
        <v>80</v>
      </c>
      <c r="H911" t="s">
        <v>13</v>
      </c>
      <c r="I911" t="s">
        <v>14</v>
      </c>
      <c r="J911">
        <v>1528088400</v>
      </c>
      <c r="K911">
        <v>1530421200</v>
      </c>
      <c r="L911" t="b">
        <v>0</v>
      </c>
      <c r="M911" t="b">
        <v>1</v>
      </c>
      <c r="N911" t="s">
        <v>31</v>
      </c>
      <c r="O911">
        <f t="shared" si="57"/>
        <v>478.94444444444446</v>
      </c>
      <c r="P911" s="4">
        <f t="shared" si="60"/>
        <v>4350.5</v>
      </c>
      <c r="Q911" s="4" t="s">
        <v>2035</v>
      </c>
      <c r="R911" s="4" t="s">
        <v>2036</v>
      </c>
      <c r="S911" s="8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t="s">
        <v>72</v>
      </c>
      <c r="G912">
        <v>296</v>
      </c>
      <c r="H912" t="s">
        <v>19</v>
      </c>
      <c r="I912" t="s">
        <v>20</v>
      </c>
      <c r="J912">
        <v>1421906400</v>
      </c>
      <c r="K912">
        <v>1421992800</v>
      </c>
      <c r="L912" t="b">
        <v>0</v>
      </c>
      <c r="M912" t="b">
        <v>0</v>
      </c>
      <c r="N912" t="s">
        <v>31</v>
      </c>
      <c r="O912">
        <f t="shared" si="57"/>
        <v>19.556634304207122</v>
      </c>
      <c r="P912" s="4">
        <f t="shared" si="60"/>
        <v>15255.5</v>
      </c>
      <c r="Q912" s="4" t="s">
        <v>2035</v>
      </c>
      <c r="R912" s="4" t="s">
        <v>2036</v>
      </c>
      <c r="S912" s="8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t="s">
        <v>18</v>
      </c>
      <c r="G913">
        <v>462</v>
      </c>
      <c r="H913" t="s">
        <v>19</v>
      </c>
      <c r="I913" t="s">
        <v>20</v>
      </c>
      <c r="J913">
        <v>1568005200</v>
      </c>
      <c r="K913">
        <v>1568178000</v>
      </c>
      <c r="L913" t="b">
        <v>1</v>
      </c>
      <c r="M913" t="b">
        <v>0</v>
      </c>
      <c r="N913" t="s">
        <v>26</v>
      </c>
      <c r="O913">
        <f t="shared" si="57"/>
        <v>198.94827586206895</v>
      </c>
      <c r="P913" s="4">
        <f t="shared" si="60"/>
        <v>6000.5</v>
      </c>
      <c r="Q913" s="4" t="s">
        <v>2033</v>
      </c>
      <c r="R913" s="4" t="s">
        <v>2034</v>
      </c>
      <c r="S913" s="8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t="s">
        <v>18</v>
      </c>
      <c r="G914">
        <v>179</v>
      </c>
      <c r="H914" t="s">
        <v>19</v>
      </c>
      <c r="I914" t="s">
        <v>20</v>
      </c>
      <c r="J914">
        <v>1346821200</v>
      </c>
      <c r="K914">
        <v>1347944400</v>
      </c>
      <c r="L914" t="b">
        <v>1</v>
      </c>
      <c r="M914" t="b">
        <v>0</v>
      </c>
      <c r="N914" t="s">
        <v>51</v>
      </c>
      <c r="O914">
        <f t="shared" si="57"/>
        <v>795</v>
      </c>
      <c r="P914" s="4">
        <f t="shared" si="60"/>
        <v>7244.5</v>
      </c>
      <c r="Q914" s="4" t="s">
        <v>2037</v>
      </c>
      <c r="R914" s="4" t="s">
        <v>2040</v>
      </c>
      <c r="S914" s="8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t="s">
        <v>12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51</v>
      </c>
      <c r="O915">
        <f t="shared" si="57"/>
        <v>50.621082621082621</v>
      </c>
      <c r="P915" s="4">
        <f t="shared" si="60"/>
        <v>18029.5</v>
      </c>
      <c r="Q915" s="4" t="s">
        <v>2037</v>
      </c>
      <c r="R915" s="4" t="s">
        <v>2040</v>
      </c>
      <c r="S915" s="8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t="s">
        <v>12</v>
      </c>
      <c r="G916">
        <v>141</v>
      </c>
      <c r="H916" t="s">
        <v>38</v>
      </c>
      <c r="I916" t="s">
        <v>39</v>
      </c>
      <c r="J916">
        <v>1375592400</v>
      </c>
      <c r="K916">
        <v>1376629200</v>
      </c>
      <c r="L916" t="b">
        <v>0</v>
      </c>
      <c r="M916" t="b">
        <v>0</v>
      </c>
      <c r="N916" t="s">
        <v>31</v>
      </c>
      <c r="O916">
        <f t="shared" si="57"/>
        <v>57.4375</v>
      </c>
      <c r="P916" s="4">
        <f t="shared" si="60"/>
        <v>1908.5</v>
      </c>
      <c r="Q916" s="4" t="s">
        <v>2035</v>
      </c>
      <c r="R916" s="4" t="s">
        <v>2036</v>
      </c>
      <c r="S916" s="8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t="s">
        <v>18</v>
      </c>
      <c r="G917">
        <v>1866</v>
      </c>
      <c r="H917" t="s">
        <v>38</v>
      </c>
      <c r="I917" t="s">
        <v>39</v>
      </c>
      <c r="J917">
        <v>1503982800</v>
      </c>
      <c r="K917">
        <v>1504760400</v>
      </c>
      <c r="L917" t="b">
        <v>0</v>
      </c>
      <c r="M917" t="b">
        <v>0</v>
      </c>
      <c r="N917" t="s">
        <v>267</v>
      </c>
      <c r="O917">
        <f t="shared" si="57"/>
        <v>155.62827640984909</v>
      </c>
      <c r="P917" s="4">
        <f t="shared" si="60"/>
        <v>98901</v>
      </c>
      <c r="Q917" s="4" t="s">
        <v>2037</v>
      </c>
      <c r="R917" s="4" t="s">
        <v>2056</v>
      </c>
      <c r="S917" s="8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t="s">
        <v>12</v>
      </c>
      <c r="G918">
        <v>52</v>
      </c>
      <c r="H918" t="s">
        <v>19</v>
      </c>
      <c r="I918" t="s">
        <v>20</v>
      </c>
      <c r="J918">
        <v>1418882400</v>
      </c>
      <c r="K918">
        <v>1419660000</v>
      </c>
      <c r="L918" t="b">
        <v>0</v>
      </c>
      <c r="M918" t="b">
        <v>0</v>
      </c>
      <c r="N918" t="s">
        <v>120</v>
      </c>
      <c r="O918">
        <f t="shared" si="57"/>
        <v>36.297297297297298</v>
      </c>
      <c r="P918" s="4">
        <f t="shared" si="60"/>
        <v>697.5</v>
      </c>
      <c r="Q918" s="4" t="s">
        <v>2050</v>
      </c>
      <c r="R918" s="4" t="s">
        <v>2051</v>
      </c>
      <c r="S918" s="8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t="s">
        <v>45</v>
      </c>
      <c r="G919">
        <v>27</v>
      </c>
      <c r="H919" t="s">
        <v>38</v>
      </c>
      <c r="I919" t="s">
        <v>39</v>
      </c>
      <c r="J919">
        <v>1309237200</v>
      </c>
      <c r="K919">
        <v>1311310800</v>
      </c>
      <c r="L919" t="b">
        <v>0</v>
      </c>
      <c r="M919" t="b">
        <v>1</v>
      </c>
      <c r="N919" t="s">
        <v>98</v>
      </c>
      <c r="O919">
        <f t="shared" si="57"/>
        <v>58.25</v>
      </c>
      <c r="P919" s="4">
        <f t="shared" si="60"/>
        <v>1062</v>
      </c>
      <c r="Q919" s="4" t="s">
        <v>2037</v>
      </c>
      <c r="R919" s="4" t="s">
        <v>2048</v>
      </c>
      <c r="S919" s="8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t="s">
        <v>18</v>
      </c>
      <c r="G920">
        <v>156</v>
      </c>
      <c r="H920" t="s">
        <v>96</v>
      </c>
      <c r="I920" t="s">
        <v>97</v>
      </c>
      <c r="J920">
        <v>1343365200</v>
      </c>
      <c r="K920">
        <v>1344315600</v>
      </c>
      <c r="L920" t="b">
        <v>0</v>
      </c>
      <c r="M920" t="b">
        <v>0</v>
      </c>
      <c r="N920" t="s">
        <v>131</v>
      </c>
      <c r="O920">
        <f t="shared" si="57"/>
        <v>237.39473684210526</v>
      </c>
      <c r="P920" s="4">
        <f t="shared" si="60"/>
        <v>4588.5</v>
      </c>
      <c r="Q920" s="4" t="s">
        <v>2043</v>
      </c>
      <c r="R920" s="4" t="s">
        <v>2052</v>
      </c>
      <c r="S920" s="8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t="s">
        <v>12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31</v>
      </c>
      <c r="O921">
        <f t="shared" si="57"/>
        <v>58.75</v>
      </c>
      <c r="P921" s="4">
        <f t="shared" si="60"/>
        <v>10570</v>
      </c>
      <c r="Q921" s="4" t="s">
        <v>2035</v>
      </c>
      <c r="R921" s="4" t="s">
        <v>2036</v>
      </c>
      <c r="S921" s="8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t="s">
        <v>18</v>
      </c>
      <c r="G922">
        <v>255</v>
      </c>
      <c r="H922" t="s">
        <v>19</v>
      </c>
      <c r="I922" t="s">
        <v>20</v>
      </c>
      <c r="J922">
        <v>1549519200</v>
      </c>
      <c r="K922">
        <v>1551247200</v>
      </c>
      <c r="L922" t="b">
        <v>1</v>
      </c>
      <c r="M922" t="b">
        <v>0</v>
      </c>
      <c r="N922" t="s">
        <v>69</v>
      </c>
      <c r="O922">
        <f t="shared" si="57"/>
        <v>182.56603773584905</v>
      </c>
      <c r="P922" s="4">
        <f t="shared" si="60"/>
        <v>4965.5</v>
      </c>
      <c r="Q922" s="4" t="s">
        <v>2037</v>
      </c>
      <c r="R922" s="4" t="s">
        <v>2045</v>
      </c>
      <c r="S922" s="8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t="s">
        <v>12</v>
      </c>
      <c r="G923">
        <v>38</v>
      </c>
      <c r="H923" t="s">
        <v>19</v>
      </c>
      <c r="I923" t="s">
        <v>20</v>
      </c>
      <c r="J923">
        <v>1329026400</v>
      </c>
      <c r="K923">
        <v>1330236000</v>
      </c>
      <c r="L923" t="b">
        <v>0</v>
      </c>
      <c r="M923" t="b">
        <v>0</v>
      </c>
      <c r="N923" t="s">
        <v>26</v>
      </c>
      <c r="O923">
        <f t="shared" si="57"/>
        <v>0.75436408977556113</v>
      </c>
      <c r="P923" s="4">
        <f t="shared" si="60"/>
        <v>624</v>
      </c>
      <c r="Q923" s="4" t="s">
        <v>2033</v>
      </c>
      <c r="R923" s="4" t="s">
        <v>2034</v>
      </c>
      <c r="S923" s="8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t="s">
        <v>18</v>
      </c>
      <c r="G924">
        <v>2261</v>
      </c>
      <c r="H924" t="s">
        <v>19</v>
      </c>
      <c r="I924" t="s">
        <v>20</v>
      </c>
      <c r="J924">
        <v>1544335200</v>
      </c>
      <c r="K924">
        <v>1545112800</v>
      </c>
      <c r="L924" t="b">
        <v>0</v>
      </c>
      <c r="M924" t="b">
        <v>1</v>
      </c>
      <c r="N924" t="s">
        <v>317</v>
      </c>
      <c r="O924">
        <f t="shared" si="57"/>
        <v>175.95330739299609</v>
      </c>
      <c r="P924" s="4">
        <f t="shared" si="60"/>
        <v>46350.5</v>
      </c>
      <c r="Q924" s="4" t="s">
        <v>2031</v>
      </c>
      <c r="R924" s="4" t="s">
        <v>2058</v>
      </c>
      <c r="S924" s="8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t="s">
        <v>18</v>
      </c>
      <c r="G925">
        <v>40</v>
      </c>
      <c r="H925" t="s">
        <v>19</v>
      </c>
      <c r="I925" t="s">
        <v>20</v>
      </c>
      <c r="J925">
        <v>1279083600</v>
      </c>
      <c r="K925">
        <v>1279170000</v>
      </c>
      <c r="L925" t="b">
        <v>0</v>
      </c>
      <c r="M925" t="b">
        <v>0</v>
      </c>
      <c r="N925" t="s">
        <v>31</v>
      </c>
      <c r="O925">
        <f t="shared" si="57"/>
        <v>237.88235294117646</v>
      </c>
      <c r="P925" s="4">
        <f t="shared" si="60"/>
        <v>2042</v>
      </c>
      <c r="Q925" s="4" t="s">
        <v>2035</v>
      </c>
      <c r="R925" s="4" t="s">
        <v>2036</v>
      </c>
      <c r="S925" s="8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t="s">
        <v>18</v>
      </c>
      <c r="G926">
        <v>2289</v>
      </c>
      <c r="H926" t="s">
        <v>105</v>
      </c>
      <c r="I926" t="s">
        <v>106</v>
      </c>
      <c r="J926">
        <v>1572498000</v>
      </c>
      <c r="K926">
        <v>1573452000</v>
      </c>
      <c r="L926" t="b">
        <v>0</v>
      </c>
      <c r="M926" t="b">
        <v>0</v>
      </c>
      <c r="N926" t="s">
        <v>31</v>
      </c>
      <c r="O926">
        <f t="shared" si="57"/>
        <v>488.05076142131981</v>
      </c>
      <c r="P926" s="4">
        <f t="shared" si="60"/>
        <v>97290.5</v>
      </c>
      <c r="Q926" s="4" t="s">
        <v>2035</v>
      </c>
      <c r="R926" s="4" t="s">
        <v>2036</v>
      </c>
      <c r="S926" s="8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t="s">
        <v>18</v>
      </c>
      <c r="G927">
        <v>65</v>
      </c>
      <c r="H927" t="s">
        <v>19</v>
      </c>
      <c r="I927" t="s">
        <v>20</v>
      </c>
      <c r="J927">
        <v>1506056400</v>
      </c>
      <c r="K927">
        <v>1507093200</v>
      </c>
      <c r="L927" t="b">
        <v>0</v>
      </c>
      <c r="M927" t="b">
        <v>0</v>
      </c>
      <c r="N927" t="s">
        <v>31</v>
      </c>
      <c r="O927">
        <f t="shared" si="57"/>
        <v>224.06666666666669</v>
      </c>
      <c r="P927" s="4">
        <f t="shared" si="60"/>
        <v>3393.5</v>
      </c>
      <c r="Q927" s="4" t="s">
        <v>2035</v>
      </c>
      <c r="R927" s="4" t="s">
        <v>2036</v>
      </c>
      <c r="S927" s="8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t="s">
        <v>12</v>
      </c>
      <c r="G928">
        <v>15</v>
      </c>
      <c r="H928" t="s">
        <v>19</v>
      </c>
      <c r="I928" t="s">
        <v>20</v>
      </c>
      <c r="J928">
        <v>1463029200</v>
      </c>
      <c r="K928">
        <v>1463374800</v>
      </c>
      <c r="L928" t="b">
        <v>0</v>
      </c>
      <c r="M928" t="b">
        <v>0</v>
      </c>
      <c r="N928" t="s">
        <v>15</v>
      </c>
      <c r="O928">
        <f t="shared" si="57"/>
        <v>18.126436781609197</v>
      </c>
      <c r="P928" s="4">
        <f t="shared" si="60"/>
        <v>796</v>
      </c>
      <c r="Q928" s="4" t="s">
        <v>2029</v>
      </c>
      <c r="R928" s="4" t="s">
        <v>2030</v>
      </c>
      <c r="S928" s="8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t="s">
        <v>12</v>
      </c>
      <c r="G929">
        <v>37</v>
      </c>
      <c r="H929" t="s">
        <v>19</v>
      </c>
      <c r="I929" t="s">
        <v>20</v>
      </c>
      <c r="J929">
        <v>1342069200</v>
      </c>
      <c r="K929">
        <v>1344574800</v>
      </c>
      <c r="L929" t="b">
        <v>0</v>
      </c>
      <c r="M929" t="b">
        <v>0</v>
      </c>
      <c r="N929" t="s">
        <v>31</v>
      </c>
      <c r="O929">
        <f t="shared" si="57"/>
        <v>45.847222222222221</v>
      </c>
      <c r="P929" s="4">
        <f t="shared" si="60"/>
        <v>1669</v>
      </c>
      <c r="Q929" s="4" t="s">
        <v>2035</v>
      </c>
      <c r="R929" s="4" t="s">
        <v>2036</v>
      </c>
      <c r="S929" s="8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t="s">
        <v>18</v>
      </c>
      <c r="G930">
        <v>3777</v>
      </c>
      <c r="H930" t="s">
        <v>105</v>
      </c>
      <c r="I930" t="s">
        <v>106</v>
      </c>
      <c r="J930">
        <v>1388296800</v>
      </c>
      <c r="K930">
        <v>1389074400</v>
      </c>
      <c r="L930" t="b">
        <v>0</v>
      </c>
      <c r="M930" t="b">
        <v>0</v>
      </c>
      <c r="N930" t="s">
        <v>26</v>
      </c>
      <c r="O930">
        <f t="shared" si="57"/>
        <v>117.31541218637993</v>
      </c>
      <c r="P930" s="4">
        <f t="shared" si="60"/>
        <v>100081.5</v>
      </c>
      <c r="Q930" s="4" t="s">
        <v>2033</v>
      </c>
      <c r="R930" s="4" t="s">
        <v>2034</v>
      </c>
      <c r="S930" s="8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t="s">
        <v>18</v>
      </c>
      <c r="G931">
        <v>184</v>
      </c>
      <c r="H931" t="s">
        <v>38</v>
      </c>
      <c r="I931" t="s">
        <v>39</v>
      </c>
      <c r="J931">
        <v>1493787600</v>
      </c>
      <c r="K931">
        <v>1494997200</v>
      </c>
      <c r="L931" t="b">
        <v>0</v>
      </c>
      <c r="M931" t="b">
        <v>0</v>
      </c>
      <c r="N931" t="s">
        <v>31</v>
      </c>
      <c r="O931">
        <f t="shared" si="57"/>
        <v>217.30909090909088</v>
      </c>
      <c r="P931" s="4">
        <f t="shared" si="60"/>
        <v>6068</v>
      </c>
      <c r="Q931" s="4" t="s">
        <v>2035</v>
      </c>
      <c r="R931" s="4" t="s">
        <v>2036</v>
      </c>
      <c r="S931" s="8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t="s">
        <v>18</v>
      </c>
      <c r="G932">
        <v>85</v>
      </c>
      <c r="H932" t="s">
        <v>19</v>
      </c>
      <c r="I932" t="s">
        <v>20</v>
      </c>
      <c r="J932">
        <v>1424844000</v>
      </c>
      <c r="K932">
        <v>1425448800</v>
      </c>
      <c r="L932" t="b">
        <v>0</v>
      </c>
      <c r="M932" t="b">
        <v>1</v>
      </c>
      <c r="N932" t="s">
        <v>31</v>
      </c>
      <c r="O932">
        <f t="shared" si="57"/>
        <v>112.28571428571428</v>
      </c>
      <c r="P932" s="4">
        <f t="shared" si="60"/>
        <v>2007.5</v>
      </c>
      <c r="Q932" s="4" t="s">
        <v>2035</v>
      </c>
      <c r="R932" s="4" t="s">
        <v>2036</v>
      </c>
      <c r="S932" s="8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t="s">
        <v>12</v>
      </c>
      <c r="G933">
        <v>112</v>
      </c>
      <c r="H933" t="s">
        <v>19</v>
      </c>
      <c r="I933" t="s">
        <v>20</v>
      </c>
      <c r="J933">
        <v>1403931600</v>
      </c>
      <c r="K933">
        <v>1404104400</v>
      </c>
      <c r="L933" t="b">
        <v>0</v>
      </c>
      <c r="M933" t="b">
        <v>1</v>
      </c>
      <c r="N933" t="s">
        <v>31</v>
      </c>
      <c r="O933">
        <f t="shared" si="57"/>
        <v>72.51898734177216</v>
      </c>
      <c r="P933" s="4">
        <f t="shared" si="60"/>
        <v>2920.5</v>
      </c>
      <c r="Q933" s="4" t="s">
        <v>2035</v>
      </c>
      <c r="R933" s="4" t="s">
        <v>2036</v>
      </c>
      <c r="S933" s="8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t="s">
        <v>18</v>
      </c>
      <c r="G934">
        <v>144</v>
      </c>
      <c r="H934" t="s">
        <v>19</v>
      </c>
      <c r="I934" t="s">
        <v>20</v>
      </c>
      <c r="J934">
        <v>1394514000</v>
      </c>
      <c r="K934">
        <v>1394773200</v>
      </c>
      <c r="L934" t="b">
        <v>0</v>
      </c>
      <c r="M934" t="b">
        <v>0</v>
      </c>
      <c r="N934" t="s">
        <v>21</v>
      </c>
      <c r="O934">
        <f t="shared" si="57"/>
        <v>212.30434782608697</v>
      </c>
      <c r="P934" s="4">
        <f t="shared" si="60"/>
        <v>2513.5</v>
      </c>
      <c r="Q934" s="4" t="s">
        <v>2031</v>
      </c>
      <c r="R934" s="4" t="s">
        <v>2032</v>
      </c>
      <c r="S934" s="8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t="s">
        <v>18</v>
      </c>
      <c r="G935">
        <v>1902</v>
      </c>
      <c r="H935" t="s">
        <v>19</v>
      </c>
      <c r="I935" t="s">
        <v>20</v>
      </c>
      <c r="J935">
        <v>1365397200</v>
      </c>
      <c r="K935">
        <v>1366520400</v>
      </c>
      <c r="L935" t="b">
        <v>0</v>
      </c>
      <c r="M935" t="b">
        <v>0</v>
      </c>
      <c r="N935" t="s">
        <v>31</v>
      </c>
      <c r="O935">
        <f t="shared" si="57"/>
        <v>239.74657534246577</v>
      </c>
      <c r="P935" s="4">
        <f t="shared" si="60"/>
        <v>88458.5</v>
      </c>
      <c r="Q935" s="4" t="s">
        <v>2035</v>
      </c>
      <c r="R935" s="4" t="s">
        <v>2036</v>
      </c>
      <c r="S935" s="8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t="s">
        <v>18</v>
      </c>
      <c r="G936">
        <v>105</v>
      </c>
      <c r="H936" t="s">
        <v>19</v>
      </c>
      <c r="I936" t="s">
        <v>20</v>
      </c>
      <c r="J936">
        <v>1456120800</v>
      </c>
      <c r="K936">
        <v>1456639200</v>
      </c>
      <c r="L936" t="b">
        <v>0</v>
      </c>
      <c r="M936" t="b">
        <v>0</v>
      </c>
      <c r="N936" t="s">
        <v>31</v>
      </c>
      <c r="O936">
        <f t="shared" si="57"/>
        <v>181.93548387096774</v>
      </c>
      <c r="P936" s="4">
        <f t="shared" si="60"/>
        <v>5692.5</v>
      </c>
      <c r="Q936" s="4" t="s">
        <v>2035</v>
      </c>
      <c r="R936" s="4" t="s">
        <v>2036</v>
      </c>
      <c r="S936" s="8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t="s">
        <v>18</v>
      </c>
      <c r="G937">
        <v>132</v>
      </c>
      <c r="H937" t="s">
        <v>19</v>
      </c>
      <c r="I937" t="s">
        <v>20</v>
      </c>
      <c r="J937">
        <v>1437714000</v>
      </c>
      <c r="K937">
        <v>1438318800</v>
      </c>
      <c r="L937" t="b">
        <v>0</v>
      </c>
      <c r="M937" t="b">
        <v>0</v>
      </c>
      <c r="N937" t="s">
        <v>31</v>
      </c>
      <c r="O937">
        <f t="shared" si="57"/>
        <v>164.13114754098362</v>
      </c>
      <c r="P937" s="4">
        <f t="shared" si="60"/>
        <v>5072</v>
      </c>
      <c r="Q937" s="4" t="s">
        <v>2035</v>
      </c>
      <c r="R937" s="4" t="s">
        <v>2036</v>
      </c>
      <c r="S937" s="8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t="s">
        <v>12</v>
      </c>
      <c r="G938">
        <v>21</v>
      </c>
      <c r="H938" t="s">
        <v>19</v>
      </c>
      <c r="I938" t="s">
        <v>20</v>
      </c>
      <c r="J938">
        <v>1563771600</v>
      </c>
      <c r="K938">
        <v>1564030800</v>
      </c>
      <c r="L938" t="b">
        <v>1</v>
      </c>
      <c r="M938" t="b">
        <v>0</v>
      </c>
      <c r="N938" t="s">
        <v>31</v>
      </c>
      <c r="O938">
        <f t="shared" si="57"/>
        <v>1.6375968992248062</v>
      </c>
      <c r="P938" s="4">
        <f t="shared" si="60"/>
        <v>855.5</v>
      </c>
      <c r="Q938" s="4" t="s">
        <v>2035</v>
      </c>
      <c r="R938" s="4" t="s">
        <v>2036</v>
      </c>
      <c r="S938" s="8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t="s">
        <v>72</v>
      </c>
      <c r="G939">
        <v>976</v>
      </c>
      <c r="H939" t="s">
        <v>19</v>
      </c>
      <c r="I939" t="s">
        <v>20</v>
      </c>
      <c r="J939">
        <v>1448517600</v>
      </c>
      <c r="K939">
        <v>1449295200</v>
      </c>
      <c r="L939" t="b">
        <v>0</v>
      </c>
      <c r="M939" t="b">
        <v>0</v>
      </c>
      <c r="N939" t="s">
        <v>40</v>
      </c>
      <c r="O939">
        <f t="shared" si="57"/>
        <v>49.64385964912281</v>
      </c>
      <c r="P939" s="4">
        <f t="shared" si="60"/>
        <v>42933.5</v>
      </c>
      <c r="Q939" s="4" t="s">
        <v>2037</v>
      </c>
      <c r="R939" s="4" t="s">
        <v>2038</v>
      </c>
      <c r="S939" s="8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t="s">
        <v>18</v>
      </c>
      <c r="G940">
        <v>96</v>
      </c>
      <c r="H940" t="s">
        <v>19</v>
      </c>
      <c r="I940" t="s">
        <v>20</v>
      </c>
      <c r="J940">
        <v>1528779600</v>
      </c>
      <c r="K940">
        <v>1531890000</v>
      </c>
      <c r="L940" t="b">
        <v>0</v>
      </c>
      <c r="M940" t="b">
        <v>1</v>
      </c>
      <c r="N940" t="s">
        <v>117</v>
      </c>
      <c r="O940">
        <f t="shared" si="57"/>
        <v>109.70652173913042</v>
      </c>
      <c r="P940" s="4">
        <f t="shared" si="60"/>
        <v>5094.5</v>
      </c>
      <c r="Q940" s="4" t="s">
        <v>2043</v>
      </c>
      <c r="R940" s="4" t="s">
        <v>2049</v>
      </c>
      <c r="S940" s="8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t="s">
        <v>12</v>
      </c>
      <c r="G941">
        <v>67</v>
      </c>
      <c r="H941" t="s">
        <v>19</v>
      </c>
      <c r="I941" t="s">
        <v>20</v>
      </c>
      <c r="J941">
        <v>1304744400</v>
      </c>
      <c r="K941">
        <v>1306213200</v>
      </c>
      <c r="L941" t="b">
        <v>0</v>
      </c>
      <c r="M941" t="b">
        <v>1</v>
      </c>
      <c r="N941" t="s">
        <v>87</v>
      </c>
      <c r="O941">
        <f t="shared" si="57"/>
        <v>49.217948717948715</v>
      </c>
      <c r="P941" s="4">
        <f t="shared" si="60"/>
        <v>1953</v>
      </c>
      <c r="Q941" s="4" t="s">
        <v>2046</v>
      </c>
      <c r="R941" s="4" t="s">
        <v>2047</v>
      </c>
      <c r="S941" s="8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t="s">
        <v>45</v>
      </c>
      <c r="G942">
        <v>66</v>
      </c>
      <c r="H942" t="s">
        <v>13</v>
      </c>
      <c r="I942" t="s">
        <v>14</v>
      </c>
      <c r="J942">
        <v>1354341600</v>
      </c>
      <c r="K942">
        <v>1356242400</v>
      </c>
      <c r="L942" t="b">
        <v>0</v>
      </c>
      <c r="M942" t="b">
        <v>0</v>
      </c>
      <c r="N942" t="s">
        <v>26</v>
      </c>
      <c r="O942">
        <f t="shared" si="57"/>
        <v>62.232323232323225</v>
      </c>
      <c r="P942" s="4">
        <f t="shared" si="60"/>
        <v>3113.5</v>
      </c>
      <c r="Q942" s="4" t="s">
        <v>2033</v>
      </c>
      <c r="R942" s="4" t="s">
        <v>2034</v>
      </c>
      <c r="S942" s="8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t="s">
        <v>12</v>
      </c>
      <c r="G943">
        <v>78</v>
      </c>
      <c r="H943" t="s">
        <v>19</v>
      </c>
      <c r="I943" t="s">
        <v>20</v>
      </c>
      <c r="J943">
        <v>1294552800</v>
      </c>
      <c r="K943">
        <v>1297576800</v>
      </c>
      <c r="L943" t="b">
        <v>1</v>
      </c>
      <c r="M943" t="b">
        <v>0</v>
      </c>
      <c r="N943" t="s">
        <v>31</v>
      </c>
      <c r="O943">
        <f t="shared" si="57"/>
        <v>13.05813953488372</v>
      </c>
      <c r="P943" s="4">
        <f t="shared" si="60"/>
        <v>2846.5</v>
      </c>
      <c r="Q943" s="4" t="s">
        <v>2035</v>
      </c>
      <c r="R943" s="4" t="s">
        <v>2036</v>
      </c>
      <c r="S943" s="8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t="s">
        <v>12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31</v>
      </c>
      <c r="O944">
        <f t="shared" si="57"/>
        <v>64.635416666666671</v>
      </c>
      <c r="P944" s="4">
        <f t="shared" si="60"/>
        <v>3136</v>
      </c>
      <c r="Q944" s="4" t="s">
        <v>2035</v>
      </c>
      <c r="R944" s="4" t="s">
        <v>2036</v>
      </c>
      <c r="S944" s="8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t="s">
        <v>18</v>
      </c>
      <c r="G945">
        <v>114</v>
      </c>
      <c r="H945" t="s">
        <v>19</v>
      </c>
      <c r="I945" t="s">
        <v>20</v>
      </c>
      <c r="J945">
        <v>1411534800</v>
      </c>
      <c r="K945">
        <v>1414558800</v>
      </c>
      <c r="L945" t="b">
        <v>0</v>
      </c>
      <c r="M945" t="b">
        <v>0</v>
      </c>
      <c r="N945" t="s">
        <v>15</v>
      </c>
      <c r="O945">
        <f t="shared" si="57"/>
        <v>159.58666666666667</v>
      </c>
      <c r="P945" s="4">
        <f t="shared" si="60"/>
        <v>6041.5</v>
      </c>
      <c r="Q945" s="4" t="s">
        <v>2029</v>
      </c>
      <c r="R945" s="4" t="s">
        <v>2030</v>
      </c>
      <c r="S945" s="8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t="s">
        <v>12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120</v>
      </c>
      <c r="O946">
        <f t="shared" si="57"/>
        <v>81.42</v>
      </c>
      <c r="P946" s="4">
        <f t="shared" si="60"/>
        <v>4202.5</v>
      </c>
      <c r="Q946" s="4" t="s">
        <v>2050</v>
      </c>
      <c r="R946" s="4" t="s">
        <v>2051</v>
      </c>
      <c r="S946" s="8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t="s">
        <v>12</v>
      </c>
      <c r="G947">
        <v>1691</v>
      </c>
      <c r="H947" t="s">
        <v>19</v>
      </c>
      <c r="I947" t="s">
        <v>20</v>
      </c>
      <c r="J947">
        <v>1333602000</v>
      </c>
      <c r="K947">
        <v>1334898000</v>
      </c>
      <c r="L947" t="b">
        <v>1</v>
      </c>
      <c r="M947" t="b">
        <v>0</v>
      </c>
      <c r="N947" t="s">
        <v>120</v>
      </c>
      <c r="O947">
        <f t="shared" si="57"/>
        <v>32.444767441860463</v>
      </c>
      <c r="P947" s="4">
        <f t="shared" si="60"/>
        <v>28748</v>
      </c>
      <c r="Q947" s="4" t="s">
        <v>2050</v>
      </c>
      <c r="R947" s="4" t="s">
        <v>2051</v>
      </c>
      <c r="S947" s="8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t="s">
        <v>12</v>
      </c>
      <c r="G948">
        <v>181</v>
      </c>
      <c r="H948" t="s">
        <v>19</v>
      </c>
      <c r="I948" t="s">
        <v>20</v>
      </c>
      <c r="J948">
        <v>1308200400</v>
      </c>
      <c r="K948">
        <v>1308373200</v>
      </c>
      <c r="L948" t="b">
        <v>0</v>
      </c>
      <c r="M948" t="b">
        <v>0</v>
      </c>
      <c r="N948" t="s">
        <v>31</v>
      </c>
      <c r="O948">
        <f t="shared" si="57"/>
        <v>9.9141184124918666</v>
      </c>
      <c r="P948" s="4">
        <f t="shared" si="60"/>
        <v>7709.5</v>
      </c>
      <c r="Q948" s="4" t="s">
        <v>2035</v>
      </c>
      <c r="R948" s="4" t="s">
        <v>2036</v>
      </c>
      <c r="S948" s="8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t="s">
        <v>12</v>
      </c>
      <c r="G949">
        <v>13</v>
      </c>
      <c r="H949" t="s">
        <v>19</v>
      </c>
      <c r="I949" t="s">
        <v>20</v>
      </c>
      <c r="J949">
        <v>1411707600</v>
      </c>
      <c r="K949">
        <v>1412312400</v>
      </c>
      <c r="L949" t="b">
        <v>0</v>
      </c>
      <c r="M949" t="b">
        <v>0</v>
      </c>
      <c r="N949" t="s">
        <v>31</v>
      </c>
      <c r="O949">
        <f t="shared" si="57"/>
        <v>26.694444444444443</v>
      </c>
      <c r="P949" s="4">
        <f t="shared" si="60"/>
        <v>487</v>
      </c>
      <c r="Q949" s="4" t="s">
        <v>2035</v>
      </c>
      <c r="R949" s="4" t="s">
        <v>2036</v>
      </c>
      <c r="S949" s="8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t="s">
        <v>72</v>
      </c>
      <c r="G950">
        <v>160</v>
      </c>
      <c r="H950" t="s">
        <v>19</v>
      </c>
      <c r="I950" t="s">
        <v>20</v>
      </c>
      <c r="J950">
        <v>1418364000</v>
      </c>
      <c r="K950">
        <v>1419228000</v>
      </c>
      <c r="L950" t="b">
        <v>1</v>
      </c>
      <c r="M950" t="b">
        <v>1</v>
      </c>
      <c r="N950" t="s">
        <v>40</v>
      </c>
      <c r="O950">
        <f t="shared" si="57"/>
        <v>62.957446808510639</v>
      </c>
      <c r="P950" s="4">
        <f t="shared" si="60"/>
        <v>3039</v>
      </c>
      <c r="Q950" s="4" t="s">
        <v>2037</v>
      </c>
      <c r="R950" s="4" t="s">
        <v>2038</v>
      </c>
      <c r="S950" s="8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t="s">
        <v>18</v>
      </c>
      <c r="G951">
        <v>203</v>
      </c>
      <c r="H951" t="s">
        <v>19</v>
      </c>
      <c r="I951" t="s">
        <v>20</v>
      </c>
      <c r="J951">
        <v>1429333200</v>
      </c>
      <c r="K951">
        <v>1430974800</v>
      </c>
      <c r="L951" t="b">
        <v>0</v>
      </c>
      <c r="M951" t="b">
        <v>0</v>
      </c>
      <c r="N951" t="s">
        <v>26</v>
      </c>
      <c r="O951">
        <f t="shared" si="57"/>
        <v>161.35593220338984</v>
      </c>
      <c r="P951" s="4">
        <f t="shared" si="60"/>
        <v>4861.5</v>
      </c>
      <c r="Q951" s="4" t="s">
        <v>2033</v>
      </c>
      <c r="R951" s="4" t="s">
        <v>2034</v>
      </c>
      <c r="S951" s="8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t="s">
        <v>12</v>
      </c>
      <c r="G952">
        <v>1</v>
      </c>
      <c r="H952" t="s">
        <v>19</v>
      </c>
      <c r="I952" t="s">
        <v>20</v>
      </c>
      <c r="J952">
        <v>1555390800</v>
      </c>
      <c r="K952">
        <v>1555822800</v>
      </c>
      <c r="L952" t="b">
        <v>0</v>
      </c>
      <c r="M952" t="b">
        <v>1</v>
      </c>
      <c r="N952" t="s">
        <v>31</v>
      </c>
      <c r="O952">
        <f t="shared" si="57"/>
        <v>5</v>
      </c>
      <c r="P952" s="4">
        <f t="shared" si="60"/>
        <v>3</v>
      </c>
      <c r="Q952" s="4" t="s">
        <v>2035</v>
      </c>
      <c r="R952" s="4" t="s">
        <v>2036</v>
      </c>
      <c r="S952" s="8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t="s">
        <v>18</v>
      </c>
      <c r="G953">
        <v>1559</v>
      </c>
      <c r="H953" t="s">
        <v>19</v>
      </c>
      <c r="I953" t="s">
        <v>20</v>
      </c>
      <c r="J953">
        <v>1482732000</v>
      </c>
      <c r="K953">
        <v>1482818400</v>
      </c>
      <c r="L953" t="b">
        <v>0</v>
      </c>
      <c r="M953" t="b">
        <v>1</v>
      </c>
      <c r="N953" t="s">
        <v>21</v>
      </c>
      <c r="O953">
        <f t="shared" si="57"/>
        <v>1096.9379310344827</v>
      </c>
      <c r="P953" s="4">
        <f t="shared" si="60"/>
        <v>80307.5</v>
      </c>
      <c r="Q953" s="4" t="s">
        <v>2031</v>
      </c>
      <c r="R953" s="4" t="s">
        <v>2032</v>
      </c>
      <c r="S953" s="8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t="s">
        <v>72</v>
      </c>
      <c r="G954">
        <v>2266</v>
      </c>
      <c r="H954" t="s">
        <v>19</v>
      </c>
      <c r="I954" t="s">
        <v>20</v>
      </c>
      <c r="J954">
        <v>1470718800</v>
      </c>
      <c r="K954">
        <v>1471928400</v>
      </c>
      <c r="L954" t="b">
        <v>0</v>
      </c>
      <c r="M954" t="b">
        <v>0</v>
      </c>
      <c r="N954" t="s">
        <v>40</v>
      </c>
      <c r="O954">
        <f t="shared" si="57"/>
        <v>70.094158075601371</v>
      </c>
      <c r="P954" s="4">
        <f t="shared" si="60"/>
        <v>52126.5</v>
      </c>
      <c r="Q954" s="4" t="s">
        <v>2037</v>
      </c>
      <c r="R954" s="4" t="s">
        <v>2038</v>
      </c>
      <c r="S954" s="8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t="s">
        <v>12</v>
      </c>
      <c r="G955">
        <v>21</v>
      </c>
      <c r="H955" t="s">
        <v>19</v>
      </c>
      <c r="I955" t="s">
        <v>20</v>
      </c>
      <c r="J955">
        <v>1450591200</v>
      </c>
      <c r="K955">
        <v>1453701600</v>
      </c>
      <c r="L955" t="b">
        <v>0</v>
      </c>
      <c r="M955" t="b">
        <v>1</v>
      </c>
      <c r="N955" t="s">
        <v>472</v>
      </c>
      <c r="O955">
        <f t="shared" si="57"/>
        <v>60</v>
      </c>
      <c r="P955" s="4">
        <f t="shared" si="60"/>
        <v>1000.5</v>
      </c>
      <c r="Q955" s="4" t="s">
        <v>2037</v>
      </c>
      <c r="R955" s="4" t="s">
        <v>2059</v>
      </c>
      <c r="S955" s="8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t="s">
        <v>18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26</v>
      </c>
      <c r="O956">
        <f t="shared" si="57"/>
        <v>367.0985915492958</v>
      </c>
      <c r="P956" s="4">
        <f t="shared" si="60"/>
        <v>78966</v>
      </c>
      <c r="Q956" s="4" t="s">
        <v>2033</v>
      </c>
      <c r="R956" s="4" t="s">
        <v>2034</v>
      </c>
      <c r="S956" s="8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t="s">
        <v>18</v>
      </c>
      <c r="G957">
        <v>80</v>
      </c>
      <c r="H957" t="s">
        <v>19</v>
      </c>
      <c r="I957" t="s">
        <v>20</v>
      </c>
      <c r="J957">
        <v>1353823200</v>
      </c>
      <c r="K957">
        <v>1353996000</v>
      </c>
      <c r="L957" t="b">
        <v>0</v>
      </c>
      <c r="M957" t="b">
        <v>0</v>
      </c>
      <c r="N957" t="s">
        <v>31</v>
      </c>
      <c r="O957">
        <f t="shared" si="57"/>
        <v>1109</v>
      </c>
      <c r="P957" s="4">
        <f t="shared" si="60"/>
        <v>3921.5</v>
      </c>
      <c r="Q957" s="4" t="s">
        <v>2035</v>
      </c>
      <c r="R957" s="4" t="s">
        <v>2036</v>
      </c>
      <c r="S957" s="8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t="s">
        <v>12</v>
      </c>
      <c r="G958">
        <v>830</v>
      </c>
      <c r="H958" t="s">
        <v>19</v>
      </c>
      <c r="I958" t="s">
        <v>20</v>
      </c>
      <c r="J958">
        <v>1450764000</v>
      </c>
      <c r="K958">
        <v>1451109600</v>
      </c>
      <c r="L958" t="b">
        <v>0</v>
      </c>
      <c r="M958" t="b">
        <v>0</v>
      </c>
      <c r="N958" t="s">
        <v>472</v>
      </c>
      <c r="O958">
        <f t="shared" si="57"/>
        <v>19.028784648187631</v>
      </c>
      <c r="P958" s="4">
        <f t="shared" si="60"/>
        <v>18264</v>
      </c>
      <c r="Q958" s="4" t="s">
        <v>2037</v>
      </c>
      <c r="R958" s="4" t="s">
        <v>2059</v>
      </c>
      <c r="S958" s="8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t="s">
        <v>18</v>
      </c>
      <c r="G959">
        <v>131</v>
      </c>
      <c r="H959" t="s">
        <v>19</v>
      </c>
      <c r="I959" t="s">
        <v>20</v>
      </c>
      <c r="J959">
        <v>1329372000</v>
      </c>
      <c r="K959">
        <v>1329631200</v>
      </c>
      <c r="L959" t="b">
        <v>0</v>
      </c>
      <c r="M959" t="b">
        <v>0</v>
      </c>
      <c r="N959" t="s">
        <v>31</v>
      </c>
      <c r="O959">
        <f t="shared" si="57"/>
        <v>126.87755102040816</v>
      </c>
      <c r="P959" s="4">
        <f t="shared" si="60"/>
        <v>6282.5</v>
      </c>
      <c r="Q959" s="4" t="s">
        <v>2035</v>
      </c>
      <c r="R959" s="4" t="s">
        <v>2036</v>
      </c>
      <c r="S959" s="8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t="s">
        <v>18</v>
      </c>
      <c r="G960">
        <v>112</v>
      </c>
      <c r="H960" t="s">
        <v>19</v>
      </c>
      <c r="I960" t="s">
        <v>20</v>
      </c>
      <c r="J960">
        <v>1277096400</v>
      </c>
      <c r="K960">
        <v>1278997200</v>
      </c>
      <c r="L960" t="b">
        <v>0</v>
      </c>
      <c r="M960" t="b">
        <v>0</v>
      </c>
      <c r="N960" t="s">
        <v>69</v>
      </c>
      <c r="O960">
        <f t="shared" si="57"/>
        <v>734.63636363636363</v>
      </c>
      <c r="P960" s="4">
        <f t="shared" si="60"/>
        <v>4096.5</v>
      </c>
      <c r="Q960" s="4" t="s">
        <v>2037</v>
      </c>
      <c r="R960" s="4" t="s">
        <v>2045</v>
      </c>
      <c r="S960" s="8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t="s">
        <v>12</v>
      </c>
      <c r="G961">
        <v>130</v>
      </c>
      <c r="H961" t="s">
        <v>19</v>
      </c>
      <c r="I961" t="s">
        <v>20</v>
      </c>
      <c r="J961">
        <v>1277701200</v>
      </c>
      <c r="K961">
        <v>1280120400</v>
      </c>
      <c r="L961" t="b">
        <v>0</v>
      </c>
      <c r="M961" t="b">
        <v>0</v>
      </c>
      <c r="N961" t="s">
        <v>204</v>
      </c>
      <c r="O961">
        <f t="shared" si="57"/>
        <v>4.5731034482758623</v>
      </c>
      <c r="P961" s="4">
        <f t="shared" si="60"/>
        <v>3380.5</v>
      </c>
      <c r="Q961" s="4" t="s">
        <v>2043</v>
      </c>
      <c r="R961" s="4" t="s">
        <v>2055</v>
      </c>
      <c r="S961" s="8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t="s">
        <v>12</v>
      </c>
      <c r="G962">
        <v>55</v>
      </c>
      <c r="H962" t="s">
        <v>19</v>
      </c>
      <c r="I962" t="s">
        <v>20</v>
      </c>
      <c r="J962">
        <v>1454911200</v>
      </c>
      <c r="K962">
        <v>1458104400</v>
      </c>
      <c r="L962" t="b">
        <v>0</v>
      </c>
      <c r="M962" t="b">
        <v>0</v>
      </c>
      <c r="N962" t="s">
        <v>26</v>
      </c>
      <c r="O962">
        <f t="shared" si="57"/>
        <v>85.054545454545448</v>
      </c>
      <c r="P962" s="4">
        <f t="shared" si="60"/>
        <v>2366.5</v>
      </c>
      <c r="Q962" s="4" t="s">
        <v>2033</v>
      </c>
      <c r="R962" s="4" t="s">
        <v>2034</v>
      </c>
      <c r="S962" s="8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t="s">
        <v>18</v>
      </c>
      <c r="G963">
        <v>155</v>
      </c>
      <c r="H963" t="s">
        <v>19</v>
      </c>
      <c r="I963" t="s">
        <v>20</v>
      </c>
      <c r="J963">
        <v>1297922400</v>
      </c>
      <c r="K963">
        <v>1298268000</v>
      </c>
      <c r="L963" t="b">
        <v>0</v>
      </c>
      <c r="M963" t="b">
        <v>0</v>
      </c>
      <c r="N963" t="s">
        <v>204</v>
      </c>
      <c r="O963">
        <f t="shared" ref="O963:O1001" si="61">E963/D963*100</f>
        <v>119.29824561403508</v>
      </c>
      <c r="P963" s="4">
        <f t="shared" si="60"/>
        <v>3477.5</v>
      </c>
      <c r="Q963" s="4" t="s">
        <v>2043</v>
      </c>
      <c r="R963" s="4" t="s">
        <v>2055</v>
      </c>
      <c r="S963" s="8">
        <f t="shared" ref="S963:S1001" si="62">DATE(1970,1,1)+(J963/86400)</f>
        <v>40591.25</v>
      </c>
      <c r="T963" s="10">
        <f t="shared" ref="T963:T1001" si="63">(K963/86400) +DATE(1970,1,1)</f>
        <v>40595.25</v>
      </c>
    </row>
    <row r="964" spans="1:20" ht="17" x14ac:dyDescent="0.2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t="s">
        <v>18</v>
      </c>
      <c r="G964">
        <v>266</v>
      </c>
      <c r="H964" t="s">
        <v>19</v>
      </c>
      <c r="I964" t="s">
        <v>20</v>
      </c>
      <c r="J964">
        <v>1384408800</v>
      </c>
      <c r="K964">
        <v>1386223200</v>
      </c>
      <c r="L964" t="b">
        <v>0</v>
      </c>
      <c r="M964" t="b">
        <v>0</v>
      </c>
      <c r="N964" t="s">
        <v>15</v>
      </c>
      <c r="O964">
        <f t="shared" si="61"/>
        <v>296.02777777777777</v>
      </c>
      <c r="P964" s="4">
        <f t="shared" si="60"/>
        <v>5461.5</v>
      </c>
      <c r="Q964" s="4" t="s">
        <v>2029</v>
      </c>
      <c r="R964" s="4" t="s">
        <v>2030</v>
      </c>
      <c r="S964" s="8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t="s">
        <v>12</v>
      </c>
      <c r="G965">
        <v>114</v>
      </c>
      <c r="H965" t="s">
        <v>105</v>
      </c>
      <c r="I965" t="s">
        <v>106</v>
      </c>
      <c r="J965">
        <v>1299304800</v>
      </c>
      <c r="K965">
        <v>1299823200</v>
      </c>
      <c r="L965" t="b">
        <v>0</v>
      </c>
      <c r="M965" t="b">
        <v>1</v>
      </c>
      <c r="N965" t="s">
        <v>120</v>
      </c>
      <c r="O965">
        <f t="shared" si="61"/>
        <v>84.694915254237287</v>
      </c>
      <c r="P965" s="4">
        <f t="shared" si="60"/>
        <v>2555.5</v>
      </c>
      <c r="Q965" s="4" t="s">
        <v>2050</v>
      </c>
      <c r="R965" s="4" t="s">
        <v>2051</v>
      </c>
      <c r="S965" s="8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t="s">
        <v>18</v>
      </c>
      <c r="G966">
        <v>155</v>
      </c>
      <c r="H966" t="s">
        <v>19</v>
      </c>
      <c r="I966" t="s">
        <v>20</v>
      </c>
      <c r="J966">
        <v>1431320400</v>
      </c>
      <c r="K966">
        <v>1431752400</v>
      </c>
      <c r="L966" t="b">
        <v>0</v>
      </c>
      <c r="M966" t="b">
        <v>0</v>
      </c>
      <c r="N966" t="s">
        <v>31</v>
      </c>
      <c r="O966">
        <f t="shared" si="61"/>
        <v>355.7837837837838</v>
      </c>
      <c r="P966" s="4">
        <f t="shared" si="60"/>
        <v>6659.5</v>
      </c>
      <c r="Q966" s="4" t="s">
        <v>2035</v>
      </c>
      <c r="R966" s="4" t="s">
        <v>2036</v>
      </c>
      <c r="S966" s="8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t="s">
        <v>18</v>
      </c>
      <c r="G967">
        <v>207</v>
      </c>
      <c r="H967" t="s">
        <v>38</v>
      </c>
      <c r="I967" t="s">
        <v>39</v>
      </c>
      <c r="J967">
        <v>1264399200</v>
      </c>
      <c r="K967">
        <v>1267855200</v>
      </c>
      <c r="L967" t="b">
        <v>0</v>
      </c>
      <c r="M967" t="b">
        <v>0</v>
      </c>
      <c r="N967" t="s">
        <v>21</v>
      </c>
      <c r="O967">
        <f t="shared" si="61"/>
        <v>386.40909090909093</v>
      </c>
      <c r="P967" s="4">
        <f t="shared" ref="P967:P1001" si="64">AVERAGE(E967,G967)</f>
        <v>4354</v>
      </c>
      <c r="Q967" s="4" t="s">
        <v>2031</v>
      </c>
      <c r="R967" s="4" t="s">
        <v>2032</v>
      </c>
      <c r="S967" s="8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t="s">
        <v>18</v>
      </c>
      <c r="G968">
        <v>245</v>
      </c>
      <c r="H968" t="s">
        <v>19</v>
      </c>
      <c r="I968" t="s">
        <v>20</v>
      </c>
      <c r="J968">
        <v>1497502800</v>
      </c>
      <c r="K968">
        <v>1497675600</v>
      </c>
      <c r="L968" t="b">
        <v>0</v>
      </c>
      <c r="M968" t="b">
        <v>0</v>
      </c>
      <c r="N968" t="s">
        <v>31</v>
      </c>
      <c r="O968">
        <f t="shared" si="61"/>
        <v>792.23529411764707</v>
      </c>
      <c r="P968" s="4">
        <f t="shared" si="64"/>
        <v>6856.5</v>
      </c>
      <c r="Q968" s="4" t="s">
        <v>2035</v>
      </c>
      <c r="R968" s="4" t="s">
        <v>2036</v>
      </c>
      <c r="S968" s="8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t="s">
        <v>18</v>
      </c>
      <c r="G969">
        <v>1573</v>
      </c>
      <c r="H969" t="s">
        <v>19</v>
      </c>
      <c r="I969" t="s">
        <v>20</v>
      </c>
      <c r="J969">
        <v>1333688400</v>
      </c>
      <c r="K969">
        <v>1336885200</v>
      </c>
      <c r="L969" t="b">
        <v>0</v>
      </c>
      <c r="M969" t="b">
        <v>0</v>
      </c>
      <c r="N969" t="s">
        <v>317</v>
      </c>
      <c r="O969">
        <f t="shared" si="61"/>
        <v>137.03393665158373</v>
      </c>
      <c r="P969" s="4">
        <f t="shared" si="64"/>
        <v>61355.5</v>
      </c>
      <c r="Q969" s="4" t="s">
        <v>2031</v>
      </c>
      <c r="R969" s="4" t="s">
        <v>2058</v>
      </c>
      <c r="S969" s="8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t="s">
        <v>18</v>
      </c>
      <c r="G970">
        <v>114</v>
      </c>
      <c r="H970" t="s">
        <v>19</v>
      </c>
      <c r="I970" t="s">
        <v>20</v>
      </c>
      <c r="J970">
        <v>1293861600</v>
      </c>
      <c r="K970">
        <v>1295157600</v>
      </c>
      <c r="L970" t="b">
        <v>0</v>
      </c>
      <c r="M970" t="b">
        <v>0</v>
      </c>
      <c r="N970" t="s">
        <v>15</v>
      </c>
      <c r="O970">
        <f t="shared" si="61"/>
        <v>338.20833333333337</v>
      </c>
      <c r="P970" s="4">
        <f t="shared" si="64"/>
        <v>4115.5</v>
      </c>
      <c r="Q970" s="4" t="s">
        <v>2029</v>
      </c>
      <c r="R970" s="4" t="s">
        <v>2030</v>
      </c>
      <c r="S970" s="8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t="s">
        <v>18</v>
      </c>
      <c r="G971">
        <v>93</v>
      </c>
      <c r="H971" t="s">
        <v>19</v>
      </c>
      <c r="I971" t="s">
        <v>20</v>
      </c>
      <c r="J971">
        <v>1576994400</v>
      </c>
      <c r="K971">
        <v>1577599200</v>
      </c>
      <c r="L971" t="b">
        <v>0</v>
      </c>
      <c r="M971" t="b">
        <v>0</v>
      </c>
      <c r="N971" t="s">
        <v>31</v>
      </c>
      <c r="O971">
        <f t="shared" si="61"/>
        <v>108.22784810126582</v>
      </c>
      <c r="P971" s="4">
        <f t="shared" si="64"/>
        <v>4321.5</v>
      </c>
      <c r="Q971" s="4" t="s">
        <v>2035</v>
      </c>
      <c r="R971" s="4" t="s">
        <v>2036</v>
      </c>
      <c r="S971" s="8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t="s">
        <v>12</v>
      </c>
      <c r="G972">
        <v>594</v>
      </c>
      <c r="H972" t="s">
        <v>19</v>
      </c>
      <c r="I972" t="s">
        <v>20</v>
      </c>
      <c r="J972">
        <v>1304917200</v>
      </c>
      <c r="K972">
        <v>1305003600</v>
      </c>
      <c r="L972" t="b">
        <v>0</v>
      </c>
      <c r="M972" t="b">
        <v>0</v>
      </c>
      <c r="N972" t="s">
        <v>31</v>
      </c>
      <c r="O972">
        <f t="shared" si="61"/>
        <v>60.757639620653315</v>
      </c>
      <c r="P972" s="4">
        <f t="shared" si="64"/>
        <v>29126.5</v>
      </c>
      <c r="Q972" s="4" t="s">
        <v>2035</v>
      </c>
      <c r="R972" s="4" t="s">
        <v>2036</v>
      </c>
      <c r="S972" s="8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t="s">
        <v>12</v>
      </c>
      <c r="G973">
        <v>24</v>
      </c>
      <c r="H973" t="s">
        <v>19</v>
      </c>
      <c r="I973" t="s">
        <v>20</v>
      </c>
      <c r="J973">
        <v>1381208400</v>
      </c>
      <c r="K973">
        <v>1381726800</v>
      </c>
      <c r="L973" t="b">
        <v>0</v>
      </c>
      <c r="M973" t="b">
        <v>0</v>
      </c>
      <c r="N973" t="s">
        <v>267</v>
      </c>
      <c r="O973">
        <f t="shared" si="61"/>
        <v>27.725490196078432</v>
      </c>
      <c r="P973" s="4">
        <f t="shared" si="64"/>
        <v>719</v>
      </c>
      <c r="Q973" s="4" t="s">
        <v>2037</v>
      </c>
      <c r="R973" s="4" t="s">
        <v>2056</v>
      </c>
      <c r="S973" s="8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t="s">
        <v>18</v>
      </c>
      <c r="G974">
        <v>1681</v>
      </c>
      <c r="H974" t="s">
        <v>19</v>
      </c>
      <c r="I974" t="s">
        <v>20</v>
      </c>
      <c r="J974">
        <v>1401685200</v>
      </c>
      <c r="K974">
        <v>1402462800</v>
      </c>
      <c r="L974" t="b">
        <v>0</v>
      </c>
      <c r="M974" t="b">
        <v>1</v>
      </c>
      <c r="N974" t="s">
        <v>26</v>
      </c>
      <c r="O974">
        <f t="shared" si="61"/>
        <v>228.3934426229508</v>
      </c>
      <c r="P974" s="4">
        <f t="shared" si="64"/>
        <v>49602.5</v>
      </c>
      <c r="Q974" s="4" t="s">
        <v>2033</v>
      </c>
      <c r="R974" s="4" t="s">
        <v>2034</v>
      </c>
      <c r="S974" s="8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t="s">
        <v>12</v>
      </c>
      <c r="G975">
        <v>252</v>
      </c>
      <c r="H975" t="s">
        <v>19</v>
      </c>
      <c r="I975" t="s">
        <v>20</v>
      </c>
      <c r="J975">
        <v>1291960800</v>
      </c>
      <c r="K975">
        <v>1292133600</v>
      </c>
      <c r="L975" t="b">
        <v>0</v>
      </c>
      <c r="M975" t="b">
        <v>1</v>
      </c>
      <c r="N975" t="s">
        <v>31</v>
      </c>
      <c r="O975">
        <f t="shared" si="61"/>
        <v>21.615194054500414</v>
      </c>
      <c r="P975" s="4">
        <f t="shared" si="64"/>
        <v>13214</v>
      </c>
      <c r="Q975" s="4" t="s">
        <v>2035</v>
      </c>
      <c r="R975" s="4" t="s">
        <v>2036</v>
      </c>
      <c r="S975" s="8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t="s">
        <v>18</v>
      </c>
      <c r="G976">
        <v>32</v>
      </c>
      <c r="H976" t="s">
        <v>19</v>
      </c>
      <c r="I976" t="s">
        <v>20</v>
      </c>
      <c r="J976">
        <v>1368853200</v>
      </c>
      <c r="K976">
        <v>1368939600</v>
      </c>
      <c r="L976" t="b">
        <v>0</v>
      </c>
      <c r="M976" t="b">
        <v>0</v>
      </c>
      <c r="N976" t="s">
        <v>58</v>
      </c>
      <c r="O976">
        <f t="shared" si="61"/>
        <v>373.875</v>
      </c>
      <c r="P976" s="4">
        <f t="shared" si="64"/>
        <v>1511.5</v>
      </c>
      <c r="Q976" s="4" t="s">
        <v>2031</v>
      </c>
      <c r="R976" s="4" t="s">
        <v>2041</v>
      </c>
      <c r="S976" s="8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t="s">
        <v>18</v>
      </c>
      <c r="G977">
        <v>135</v>
      </c>
      <c r="H977" t="s">
        <v>19</v>
      </c>
      <c r="I977" t="s">
        <v>20</v>
      </c>
      <c r="J977">
        <v>1448776800</v>
      </c>
      <c r="K977">
        <v>1452146400</v>
      </c>
      <c r="L977" t="b">
        <v>0</v>
      </c>
      <c r="M977" t="b">
        <v>1</v>
      </c>
      <c r="N977" t="s">
        <v>31</v>
      </c>
      <c r="O977">
        <f t="shared" si="61"/>
        <v>154.92592592592592</v>
      </c>
      <c r="P977" s="4">
        <f t="shared" si="64"/>
        <v>4250.5</v>
      </c>
      <c r="Q977" s="4" t="s">
        <v>2035</v>
      </c>
      <c r="R977" s="4" t="s">
        <v>2036</v>
      </c>
      <c r="S977" s="8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t="s">
        <v>18</v>
      </c>
      <c r="G978">
        <v>140</v>
      </c>
      <c r="H978" t="s">
        <v>19</v>
      </c>
      <c r="I978" t="s">
        <v>20</v>
      </c>
      <c r="J978">
        <v>1296194400</v>
      </c>
      <c r="K978">
        <v>1296712800</v>
      </c>
      <c r="L978" t="b">
        <v>0</v>
      </c>
      <c r="M978" t="b">
        <v>1</v>
      </c>
      <c r="N978" t="s">
        <v>31</v>
      </c>
      <c r="O978">
        <f t="shared" si="61"/>
        <v>322.14999999999998</v>
      </c>
      <c r="P978" s="4">
        <f t="shared" si="64"/>
        <v>6513</v>
      </c>
      <c r="Q978" s="4" t="s">
        <v>2035</v>
      </c>
      <c r="R978" s="4" t="s">
        <v>2036</v>
      </c>
      <c r="S978" s="8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t="s">
        <v>12</v>
      </c>
      <c r="G979">
        <v>67</v>
      </c>
      <c r="H979" t="s">
        <v>19</v>
      </c>
      <c r="I979" t="s">
        <v>20</v>
      </c>
      <c r="J979">
        <v>1517983200</v>
      </c>
      <c r="K979">
        <v>1520748000</v>
      </c>
      <c r="L979" t="b">
        <v>0</v>
      </c>
      <c r="M979" t="b">
        <v>0</v>
      </c>
      <c r="N979" t="s">
        <v>15</v>
      </c>
      <c r="O979">
        <f t="shared" si="61"/>
        <v>73.957142857142856</v>
      </c>
      <c r="P979" s="4">
        <f t="shared" si="64"/>
        <v>2622</v>
      </c>
      <c r="Q979" s="4" t="s">
        <v>2029</v>
      </c>
      <c r="R979" s="4" t="s">
        <v>2030</v>
      </c>
      <c r="S979" s="8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t="s">
        <v>18</v>
      </c>
      <c r="G980">
        <v>92</v>
      </c>
      <c r="H980" t="s">
        <v>19</v>
      </c>
      <c r="I980" t="s">
        <v>20</v>
      </c>
      <c r="J980">
        <v>1478930400</v>
      </c>
      <c r="K980">
        <v>1480831200</v>
      </c>
      <c r="L980" t="b">
        <v>0</v>
      </c>
      <c r="M980" t="b">
        <v>0</v>
      </c>
      <c r="N980" t="s">
        <v>87</v>
      </c>
      <c r="O980">
        <f t="shared" si="61"/>
        <v>864.1</v>
      </c>
      <c r="P980" s="4">
        <f t="shared" si="64"/>
        <v>4366.5</v>
      </c>
      <c r="Q980" s="4" t="s">
        <v>2046</v>
      </c>
      <c r="R980" s="4" t="s">
        <v>2047</v>
      </c>
      <c r="S980" s="8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t="s">
        <v>18</v>
      </c>
      <c r="G981">
        <v>1015</v>
      </c>
      <c r="H981" t="s">
        <v>38</v>
      </c>
      <c r="I981" t="s">
        <v>39</v>
      </c>
      <c r="J981">
        <v>1426395600</v>
      </c>
      <c r="K981">
        <v>1426914000</v>
      </c>
      <c r="L981" t="b">
        <v>0</v>
      </c>
      <c r="M981" t="b">
        <v>0</v>
      </c>
      <c r="N981" t="s">
        <v>31</v>
      </c>
      <c r="O981">
        <f t="shared" si="61"/>
        <v>143.26245847176079</v>
      </c>
      <c r="P981" s="4">
        <f t="shared" si="64"/>
        <v>43629.5</v>
      </c>
      <c r="Q981" s="4" t="s">
        <v>2035</v>
      </c>
      <c r="R981" s="4" t="s">
        <v>2036</v>
      </c>
      <c r="S981" s="8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t="s">
        <v>12</v>
      </c>
      <c r="G982">
        <v>742</v>
      </c>
      <c r="H982" t="s">
        <v>19</v>
      </c>
      <c r="I982" t="s">
        <v>20</v>
      </c>
      <c r="J982">
        <v>1446181200</v>
      </c>
      <c r="K982">
        <v>1446616800</v>
      </c>
      <c r="L982" t="b">
        <v>1</v>
      </c>
      <c r="M982" t="b">
        <v>0</v>
      </c>
      <c r="N982" t="s">
        <v>66</v>
      </c>
      <c r="O982">
        <f t="shared" si="61"/>
        <v>40.281762295081968</v>
      </c>
      <c r="P982" s="4">
        <f t="shared" si="64"/>
        <v>39686</v>
      </c>
      <c r="Q982" s="4" t="s">
        <v>2043</v>
      </c>
      <c r="R982" s="4" t="s">
        <v>2044</v>
      </c>
      <c r="S982" s="8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t="s">
        <v>18</v>
      </c>
      <c r="G983">
        <v>323</v>
      </c>
      <c r="H983" t="s">
        <v>19</v>
      </c>
      <c r="I983" t="s">
        <v>20</v>
      </c>
      <c r="J983">
        <v>1514181600</v>
      </c>
      <c r="K983">
        <v>1517032800</v>
      </c>
      <c r="L983" t="b">
        <v>0</v>
      </c>
      <c r="M983" t="b">
        <v>0</v>
      </c>
      <c r="N983" t="s">
        <v>26</v>
      </c>
      <c r="O983">
        <f t="shared" si="61"/>
        <v>178.22388059701493</v>
      </c>
      <c r="P983" s="4">
        <f t="shared" si="64"/>
        <v>6132</v>
      </c>
      <c r="Q983" s="4" t="s">
        <v>2033</v>
      </c>
      <c r="R983" s="4" t="s">
        <v>2034</v>
      </c>
      <c r="S983" s="8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t="s">
        <v>12</v>
      </c>
      <c r="G984">
        <v>75</v>
      </c>
      <c r="H984" t="s">
        <v>19</v>
      </c>
      <c r="I984" t="s">
        <v>20</v>
      </c>
      <c r="J984">
        <v>1311051600</v>
      </c>
      <c r="K984">
        <v>1311224400</v>
      </c>
      <c r="L984" t="b">
        <v>0</v>
      </c>
      <c r="M984" t="b">
        <v>1</v>
      </c>
      <c r="N984" t="s">
        <v>40</v>
      </c>
      <c r="O984">
        <f t="shared" si="61"/>
        <v>84.930555555555557</v>
      </c>
      <c r="P984" s="4">
        <f t="shared" si="64"/>
        <v>3095</v>
      </c>
      <c r="Q984" s="4" t="s">
        <v>2037</v>
      </c>
      <c r="R984" s="4" t="s">
        <v>2038</v>
      </c>
      <c r="S984" s="8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t="s">
        <v>18</v>
      </c>
      <c r="G985">
        <v>2326</v>
      </c>
      <c r="H985" t="s">
        <v>19</v>
      </c>
      <c r="I985" t="s">
        <v>20</v>
      </c>
      <c r="J985">
        <v>1564894800</v>
      </c>
      <c r="K985">
        <v>1566190800</v>
      </c>
      <c r="L985" t="b">
        <v>0</v>
      </c>
      <c r="M985" t="b">
        <v>0</v>
      </c>
      <c r="N985" t="s">
        <v>40</v>
      </c>
      <c r="O985">
        <f t="shared" si="61"/>
        <v>145.93648334624322</v>
      </c>
      <c r="P985" s="4">
        <f t="shared" si="64"/>
        <v>95365</v>
      </c>
      <c r="Q985" s="4" t="s">
        <v>2037</v>
      </c>
      <c r="R985" s="4" t="s">
        <v>2038</v>
      </c>
      <c r="S985" s="8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t="s">
        <v>18</v>
      </c>
      <c r="G986">
        <v>381</v>
      </c>
      <c r="H986" t="s">
        <v>19</v>
      </c>
      <c r="I986" t="s">
        <v>20</v>
      </c>
      <c r="J986">
        <v>1567918800</v>
      </c>
      <c r="K986">
        <v>1570165200</v>
      </c>
      <c r="L986" t="b">
        <v>0</v>
      </c>
      <c r="M986" t="b">
        <v>0</v>
      </c>
      <c r="N986" t="s">
        <v>31</v>
      </c>
      <c r="O986">
        <f t="shared" si="61"/>
        <v>152.46153846153848</v>
      </c>
      <c r="P986" s="4">
        <f t="shared" si="64"/>
        <v>5145.5</v>
      </c>
      <c r="Q986" s="4" t="s">
        <v>2035</v>
      </c>
      <c r="R986" s="4" t="s">
        <v>2036</v>
      </c>
      <c r="S986" s="8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t="s">
        <v>12</v>
      </c>
      <c r="G987">
        <v>4405</v>
      </c>
      <c r="H987" t="s">
        <v>19</v>
      </c>
      <c r="I987" t="s">
        <v>20</v>
      </c>
      <c r="J987">
        <v>1386309600</v>
      </c>
      <c r="K987">
        <v>1388556000</v>
      </c>
      <c r="L987" t="b">
        <v>0</v>
      </c>
      <c r="M987" t="b">
        <v>1</v>
      </c>
      <c r="N987" t="s">
        <v>21</v>
      </c>
      <c r="O987">
        <f t="shared" si="61"/>
        <v>67.129542790152414</v>
      </c>
      <c r="P987" s="4">
        <f t="shared" si="64"/>
        <v>59464</v>
      </c>
      <c r="Q987" s="4" t="s">
        <v>2031</v>
      </c>
      <c r="R987" s="4" t="s">
        <v>2032</v>
      </c>
      <c r="S987" s="8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t="s">
        <v>12</v>
      </c>
      <c r="G988">
        <v>92</v>
      </c>
      <c r="H988" t="s">
        <v>19</v>
      </c>
      <c r="I988" t="s">
        <v>20</v>
      </c>
      <c r="J988">
        <v>1301979600</v>
      </c>
      <c r="K988">
        <v>1303189200</v>
      </c>
      <c r="L988" t="b">
        <v>0</v>
      </c>
      <c r="M988" t="b">
        <v>0</v>
      </c>
      <c r="N988" t="s">
        <v>21</v>
      </c>
      <c r="O988">
        <f t="shared" si="61"/>
        <v>40.307692307692307</v>
      </c>
      <c r="P988" s="4">
        <f t="shared" si="64"/>
        <v>1618</v>
      </c>
      <c r="Q988" s="4" t="s">
        <v>2031</v>
      </c>
      <c r="R988" s="4" t="s">
        <v>2032</v>
      </c>
      <c r="S988" s="8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t="s">
        <v>18</v>
      </c>
      <c r="G989">
        <v>480</v>
      </c>
      <c r="H989" t="s">
        <v>19</v>
      </c>
      <c r="I989" t="s">
        <v>20</v>
      </c>
      <c r="J989">
        <v>1493269200</v>
      </c>
      <c r="K989">
        <v>1494478800</v>
      </c>
      <c r="L989" t="b">
        <v>0</v>
      </c>
      <c r="M989" t="b">
        <v>0</v>
      </c>
      <c r="N989" t="s">
        <v>40</v>
      </c>
      <c r="O989">
        <f t="shared" si="61"/>
        <v>216.79032258064518</v>
      </c>
      <c r="P989" s="4">
        <f t="shared" si="64"/>
        <v>6960.5</v>
      </c>
      <c r="Q989" s="4" t="s">
        <v>2037</v>
      </c>
      <c r="R989" s="4" t="s">
        <v>2038</v>
      </c>
      <c r="S989" s="8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t="s">
        <v>12</v>
      </c>
      <c r="G990">
        <v>64</v>
      </c>
      <c r="H990" t="s">
        <v>19</v>
      </c>
      <c r="I990" t="s">
        <v>20</v>
      </c>
      <c r="J990">
        <v>1478930400</v>
      </c>
      <c r="K990">
        <v>1480744800</v>
      </c>
      <c r="L990" t="b">
        <v>0</v>
      </c>
      <c r="M990" t="b">
        <v>0</v>
      </c>
      <c r="N990" t="s">
        <v>131</v>
      </c>
      <c r="O990">
        <f t="shared" si="61"/>
        <v>52.117021276595743</v>
      </c>
      <c r="P990" s="4">
        <f t="shared" si="64"/>
        <v>2481.5</v>
      </c>
      <c r="Q990" s="4" t="s">
        <v>2043</v>
      </c>
      <c r="R990" s="4" t="s">
        <v>2052</v>
      </c>
      <c r="S990" s="8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t="s">
        <v>18</v>
      </c>
      <c r="G991">
        <v>226</v>
      </c>
      <c r="H991" t="s">
        <v>19</v>
      </c>
      <c r="I991" t="s">
        <v>20</v>
      </c>
      <c r="J991">
        <v>1555390800</v>
      </c>
      <c r="K991">
        <v>1555822800</v>
      </c>
      <c r="L991" t="b">
        <v>0</v>
      </c>
      <c r="M991" t="b">
        <v>0</v>
      </c>
      <c r="N991" t="s">
        <v>204</v>
      </c>
      <c r="O991">
        <f t="shared" si="61"/>
        <v>499.58333333333337</v>
      </c>
      <c r="P991" s="4">
        <f t="shared" si="64"/>
        <v>6108</v>
      </c>
      <c r="Q991" s="4" t="s">
        <v>2043</v>
      </c>
      <c r="R991" s="4" t="s">
        <v>2055</v>
      </c>
      <c r="S991" s="8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t="s">
        <v>12</v>
      </c>
      <c r="G992">
        <v>64</v>
      </c>
      <c r="H992" t="s">
        <v>19</v>
      </c>
      <c r="I992" t="s">
        <v>20</v>
      </c>
      <c r="J992">
        <v>1456984800</v>
      </c>
      <c r="K992">
        <v>1458882000</v>
      </c>
      <c r="L992" t="b">
        <v>0</v>
      </c>
      <c r="M992" t="b">
        <v>1</v>
      </c>
      <c r="N992" t="s">
        <v>51</v>
      </c>
      <c r="O992">
        <f t="shared" si="61"/>
        <v>87.679487179487182</v>
      </c>
      <c r="P992" s="4">
        <f t="shared" si="64"/>
        <v>3451.5</v>
      </c>
      <c r="Q992" s="4" t="s">
        <v>2037</v>
      </c>
      <c r="R992" s="4" t="s">
        <v>2040</v>
      </c>
      <c r="S992" s="8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t="s">
        <v>18</v>
      </c>
      <c r="G993">
        <v>241</v>
      </c>
      <c r="H993" t="s">
        <v>19</v>
      </c>
      <c r="I993" t="s">
        <v>20</v>
      </c>
      <c r="J993">
        <v>1411621200</v>
      </c>
      <c r="K993">
        <v>1411966800</v>
      </c>
      <c r="L993" t="b">
        <v>0</v>
      </c>
      <c r="M993" t="b">
        <v>1</v>
      </c>
      <c r="N993" t="s">
        <v>21</v>
      </c>
      <c r="O993">
        <f t="shared" si="61"/>
        <v>113.17346938775511</v>
      </c>
      <c r="P993" s="4">
        <f t="shared" si="64"/>
        <v>5666</v>
      </c>
      <c r="Q993" s="4" t="s">
        <v>2031</v>
      </c>
      <c r="R993" s="4" t="s">
        <v>2032</v>
      </c>
      <c r="S993" s="8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t="s">
        <v>18</v>
      </c>
      <c r="G994">
        <v>132</v>
      </c>
      <c r="H994" t="s">
        <v>19</v>
      </c>
      <c r="I994" t="s">
        <v>20</v>
      </c>
      <c r="J994">
        <v>1525669200</v>
      </c>
      <c r="K994">
        <v>1526878800</v>
      </c>
      <c r="L994" t="b">
        <v>0</v>
      </c>
      <c r="M994" t="b">
        <v>1</v>
      </c>
      <c r="N994" t="s">
        <v>51</v>
      </c>
      <c r="O994">
        <f t="shared" si="61"/>
        <v>426.54838709677421</v>
      </c>
      <c r="P994" s="4">
        <f t="shared" si="64"/>
        <v>6677.5</v>
      </c>
      <c r="Q994" s="4" t="s">
        <v>2037</v>
      </c>
      <c r="R994" s="4" t="s">
        <v>2040</v>
      </c>
      <c r="S994" s="8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t="s">
        <v>72</v>
      </c>
      <c r="G995">
        <v>75</v>
      </c>
      <c r="H995" t="s">
        <v>105</v>
      </c>
      <c r="I995" t="s">
        <v>106</v>
      </c>
      <c r="J995">
        <v>1450936800</v>
      </c>
      <c r="K995">
        <v>1452405600</v>
      </c>
      <c r="L995" t="b">
        <v>0</v>
      </c>
      <c r="M995" t="b">
        <v>1</v>
      </c>
      <c r="N995" t="s">
        <v>120</v>
      </c>
      <c r="O995">
        <f t="shared" si="61"/>
        <v>77.632653061224488</v>
      </c>
      <c r="P995" s="4">
        <f t="shared" si="64"/>
        <v>3841.5</v>
      </c>
      <c r="Q995" s="4" t="s">
        <v>2050</v>
      </c>
      <c r="R995" s="4" t="s">
        <v>2051</v>
      </c>
      <c r="S995" s="8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t="s">
        <v>12</v>
      </c>
      <c r="G996">
        <v>842</v>
      </c>
      <c r="H996" t="s">
        <v>19</v>
      </c>
      <c r="I996" t="s">
        <v>20</v>
      </c>
      <c r="J996">
        <v>1413522000</v>
      </c>
      <c r="K996">
        <v>1414040400</v>
      </c>
      <c r="L996" t="b">
        <v>0</v>
      </c>
      <c r="M996" t="b">
        <v>1</v>
      </c>
      <c r="N996" t="s">
        <v>204</v>
      </c>
      <c r="O996">
        <f t="shared" si="61"/>
        <v>52.496810772501767</v>
      </c>
      <c r="P996" s="4">
        <f t="shared" si="64"/>
        <v>37457.5</v>
      </c>
      <c r="Q996" s="4" t="s">
        <v>2043</v>
      </c>
      <c r="R996" s="4" t="s">
        <v>2055</v>
      </c>
      <c r="S996" s="8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t="s">
        <v>18</v>
      </c>
      <c r="G997">
        <v>2043</v>
      </c>
      <c r="H997" t="s">
        <v>19</v>
      </c>
      <c r="I997" t="s">
        <v>20</v>
      </c>
      <c r="J997">
        <v>1541307600</v>
      </c>
      <c r="K997">
        <v>1543816800</v>
      </c>
      <c r="L997" t="b">
        <v>0</v>
      </c>
      <c r="M997" t="b">
        <v>1</v>
      </c>
      <c r="N997" t="s">
        <v>15</v>
      </c>
      <c r="O997">
        <f t="shared" si="61"/>
        <v>157.46762589928059</v>
      </c>
      <c r="P997" s="4">
        <f t="shared" si="64"/>
        <v>77629.5</v>
      </c>
      <c r="Q997" s="4" t="s">
        <v>2029</v>
      </c>
      <c r="R997" s="4" t="s">
        <v>2030</v>
      </c>
      <c r="S997" s="8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t="s">
        <v>12</v>
      </c>
      <c r="G998">
        <v>112</v>
      </c>
      <c r="H998" t="s">
        <v>19</v>
      </c>
      <c r="I998" t="s">
        <v>20</v>
      </c>
      <c r="J998">
        <v>1357106400</v>
      </c>
      <c r="K998">
        <v>1359698400</v>
      </c>
      <c r="L998" t="b">
        <v>0</v>
      </c>
      <c r="M998" t="b">
        <v>0</v>
      </c>
      <c r="N998" t="s">
        <v>31</v>
      </c>
      <c r="O998">
        <f t="shared" si="61"/>
        <v>72.939393939393938</v>
      </c>
      <c r="P998" s="4">
        <f t="shared" si="64"/>
        <v>2463</v>
      </c>
      <c r="Q998" s="4" t="s">
        <v>2035</v>
      </c>
      <c r="R998" s="4" t="s">
        <v>2036</v>
      </c>
      <c r="S998" s="8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t="s">
        <v>72</v>
      </c>
      <c r="G999">
        <v>139</v>
      </c>
      <c r="H999" t="s">
        <v>105</v>
      </c>
      <c r="I999" t="s">
        <v>106</v>
      </c>
      <c r="J999">
        <v>1390197600</v>
      </c>
      <c r="K999">
        <v>1390629600</v>
      </c>
      <c r="L999" t="b">
        <v>0</v>
      </c>
      <c r="M999" t="b">
        <v>0</v>
      </c>
      <c r="N999" t="s">
        <v>31</v>
      </c>
      <c r="O999">
        <f t="shared" si="61"/>
        <v>60.565789473684205</v>
      </c>
      <c r="P999" s="4">
        <f t="shared" si="64"/>
        <v>2371</v>
      </c>
      <c r="Q999" s="4" t="s">
        <v>2035</v>
      </c>
      <c r="R999" s="4" t="s">
        <v>2036</v>
      </c>
      <c r="S999" s="8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t="s">
        <v>12</v>
      </c>
      <c r="G1000">
        <v>374</v>
      </c>
      <c r="H1000" t="s">
        <v>19</v>
      </c>
      <c r="I1000" t="s">
        <v>20</v>
      </c>
      <c r="J1000">
        <v>1265868000</v>
      </c>
      <c r="K1000">
        <v>1267077600</v>
      </c>
      <c r="L1000" t="b">
        <v>0</v>
      </c>
      <c r="M1000" t="b">
        <v>1</v>
      </c>
      <c r="N1000" t="s">
        <v>58</v>
      </c>
      <c r="O1000">
        <f t="shared" si="61"/>
        <v>56.791291291291287</v>
      </c>
      <c r="P1000" s="4">
        <f t="shared" si="64"/>
        <v>19098.5</v>
      </c>
      <c r="Q1000" s="4" t="s">
        <v>2031</v>
      </c>
      <c r="R1000" s="4" t="s">
        <v>2041</v>
      </c>
      <c r="S1000" s="8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t="s">
        <v>72</v>
      </c>
      <c r="G1001">
        <v>1122</v>
      </c>
      <c r="H1001" t="s">
        <v>19</v>
      </c>
      <c r="I1001" t="s">
        <v>20</v>
      </c>
      <c r="J1001">
        <v>1467176400</v>
      </c>
      <c r="K1001">
        <v>1467781200</v>
      </c>
      <c r="L1001" t="b">
        <v>0</v>
      </c>
      <c r="M1001" t="b">
        <v>0</v>
      </c>
      <c r="N1001" t="s">
        <v>15</v>
      </c>
      <c r="O1001">
        <f t="shared" si="61"/>
        <v>56.542754275427541</v>
      </c>
      <c r="P1001" s="4">
        <f t="shared" si="64"/>
        <v>31970.5</v>
      </c>
      <c r="Q1001" s="4" t="s">
        <v>2029</v>
      </c>
      <c r="R1001" s="4" t="s">
        <v>2030</v>
      </c>
      <c r="S1001" s="8">
        <f t="shared" si="62"/>
        <v>42550.208333333328</v>
      </c>
      <c r="T1001" s="10">
        <f t="shared" si="63"/>
        <v>42557.208333333328</v>
      </c>
    </row>
  </sheetData>
  <conditionalFormatting sqref="F2:F1001">
    <cfRule type="containsText" dxfId="40" priority="17" operator="containsText" text="successful">
      <formula>NOT(ISERROR(SEARCH("successful",F2)))</formula>
    </cfRule>
    <cfRule type="containsText" dxfId="39" priority="15" operator="containsText" text="failed">
      <formula>NOT(ISERROR(SEARCH("failed",F2)))</formula>
    </cfRule>
    <cfRule type="containsText" dxfId="38" priority="14" operator="containsText" text="canceled">
      <formula>NOT(ISERROR(SEARCH("canceled",F2)))</formula>
    </cfRule>
    <cfRule type="cellIs" dxfId="37" priority="13" operator="equal">
      <formula>"live"</formula>
    </cfRule>
    <cfRule type="containsText" dxfId="36" priority="12" operator="containsText" text="live">
      <formula>NOT(ISERROR(SEARCH("live",F2)))</formula>
    </cfRule>
    <cfRule type="cellIs" dxfId="35" priority="11" operator="equal">
      <formula>"live"</formula>
    </cfRule>
  </conditionalFormatting>
  <conditionalFormatting sqref="O2:O1001">
    <cfRule type="colorScale" priority="7">
      <colorScale>
        <cfvo type="num" val="&quot;0&gt;=99&quot;"/>
        <cfvo type="num" val="&quot;100&gt;=199&quot;"/>
        <cfvo type="num" val="&quot;200&gt;&quot;"/>
        <color rgb="FFC00000"/>
        <color theme="9"/>
        <color theme="4"/>
      </colorScale>
    </cfRule>
    <cfRule type="colorScale" priority="8">
      <colorScale>
        <cfvo type="num" val="0"/>
        <cfvo type="num" val="100"/>
        <cfvo type="num" val="200"/>
        <color rgb="FFC00000"/>
        <color theme="9"/>
        <color theme="8"/>
      </colorScale>
    </cfRule>
    <cfRule type="cellIs" dxfId="34" priority="1" operator="lessThanOrEqual">
      <formula>100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num" val="&quot;&lt;=99&quot;"/>
        <cfvo type="num" val="&quot;&gt;=100&quot;"/>
        <cfvo type="num" val="&quot;200&gt;=&quot;"/>
        <color rgb="FFC00000"/>
        <color theme="9"/>
        <color rgb="FFFFEF9C"/>
      </colorScale>
    </cfRule>
    <cfRule type="cellIs" dxfId="33" priority="5" operator="lessThanOrEqual">
      <formula>99</formula>
    </cfRule>
    <cfRule type="cellIs" dxfId="32" priority="4" operator="greaterThanOrEqual">
      <formula>100</formula>
    </cfRule>
    <cfRule type="cellIs" dxfId="31" priority="3" operator="greaterThanOrEqual">
      <formula>200</formula>
    </cfRule>
    <cfRule type="cellIs" dxfId="30" priority="2" operator="lessThanOrEqual">
      <formula>99</formula>
    </cfRule>
    <cfRule type="colorScale" priority="9">
      <colorScale>
        <cfvo type="min"/>
        <cfvo type="percentile" val="100"/>
        <cfvo type="max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D1-8D3C-BE4C-BFA5-BBD2CB0B98D3}">
  <sheetPr codeName="Sheet3"/>
  <dimension ref="A3:F14"/>
  <sheetViews>
    <sheetView topLeftCell="E1" workbookViewId="0">
      <selection activeCell="N29" sqref="N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6.5" bestFit="1" customWidth="1"/>
    <col min="9" max="9" width="20.5" bestFit="1" customWidth="1"/>
    <col min="10" max="10" width="21.164062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2060</v>
      </c>
      <c r="E8">
        <v>4</v>
      </c>
      <c r="F8">
        <v>4</v>
      </c>
    </row>
    <row r="9" spans="1:6" x14ac:dyDescent="0.2">
      <c r="A9" s="5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3FFC-92BF-FE40-A3CB-00FDD126074E}">
  <sheetPr codeName="Sheet5"/>
  <dimension ref="A3:F29"/>
  <sheetViews>
    <sheetView topLeftCell="E1" workbookViewId="0">
      <selection activeCell="B37" sqref="B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2061</v>
      </c>
      <c r="E6">
        <v>4</v>
      </c>
      <c r="F6">
        <v>4</v>
      </c>
    </row>
    <row r="7" spans="1:6" x14ac:dyDescent="0.2">
      <c r="A7" s="5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2039</v>
      </c>
      <c r="C9">
        <v>8</v>
      </c>
      <c r="E9">
        <v>10</v>
      </c>
      <c r="F9">
        <v>18</v>
      </c>
    </row>
    <row r="10" spans="1:6" x14ac:dyDescent="0.2">
      <c r="A10" s="5" t="s">
        <v>2049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2030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2041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2053</v>
      </c>
      <c r="C14">
        <v>3</v>
      </c>
      <c r="E14">
        <v>4</v>
      </c>
      <c r="F14">
        <v>7</v>
      </c>
    </row>
    <row r="15" spans="1:6" x14ac:dyDescent="0.2">
      <c r="A15" s="5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2044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2036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2052</v>
      </c>
      <c r="C19">
        <v>4</v>
      </c>
      <c r="E19">
        <v>4</v>
      </c>
      <c r="F19">
        <v>8</v>
      </c>
    </row>
    <row r="20" spans="1:6" x14ac:dyDescent="0.2">
      <c r="A20" s="5" t="s">
        <v>2032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2059</v>
      </c>
      <c r="C21">
        <v>9</v>
      </c>
      <c r="E21">
        <v>5</v>
      </c>
      <c r="F21">
        <v>14</v>
      </c>
    </row>
    <row r="22" spans="1:6" x14ac:dyDescent="0.2">
      <c r="A22" s="5" t="s">
        <v>2048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2056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2055</v>
      </c>
      <c r="C24">
        <v>7</v>
      </c>
      <c r="E24">
        <v>14</v>
      </c>
      <c r="F24">
        <v>21</v>
      </c>
    </row>
    <row r="25" spans="1:6" x14ac:dyDescent="0.2">
      <c r="A25" s="5" t="s">
        <v>2047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2034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2058</v>
      </c>
      <c r="E28">
        <v>3</v>
      </c>
      <c r="F28">
        <v>3</v>
      </c>
    </row>
    <row r="29" spans="1:6" x14ac:dyDescent="0.2">
      <c r="A29" s="5" t="s">
        <v>2065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E438-DD63-DD4D-8B4A-55D0CEAF0AB8}">
  <sheetPr codeName="Sheet6"/>
  <dimension ref="A3:I14"/>
  <sheetViews>
    <sheetView topLeftCell="D1" workbookViewId="0">
      <selection activeCell="M34" sqref="M34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10.8320312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10.8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</cols>
  <sheetData>
    <row r="3" spans="1:9" x14ac:dyDescent="0.2">
      <c r="A3" s="6" t="s">
        <v>2066</v>
      </c>
      <c r="B3" s="6" t="s">
        <v>2068</v>
      </c>
    </row>
    <row r="4" spans="1:9" x14ac:dyDescent="0.2">
      <c r="A4" s="6" t="s">
        <v>2064</v>
      </c>
      <c r="B4" t="s">
        <v>24</v>
      </c>
      <c r="C4" t="s">
        <v>13</v>
      </c>
      <c r="D4" t="s">
        <v>96</v>
      </c>
      <c r="E4" t="s">
        <v>34</v>
      </c>
      <c r="F4" t="s">
        <v>38</v>
      </c>
      <c r="G4" t="s">
        <v>105</v>
      </c>
      <c r="H4" t="s">
        <v>19</v>
      </c>
      <c r="I4" t="s">
        <v>2065</v>
      </c>
    </row>
    <row r="5" spans="1:9" x14ac:dyDescent="0.2">
      <c r="A5" s="5" t="s">
        <v>2037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 x14ac:dyDescent="0.2">
      <c r="A6" s="5" t="s">
        <v>2029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 x14ac:dyDescent="0.2">
      <c r="A7" s="5" t="s">
        <v>2046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 x14ac:dyDescent="0.2">
      <c r="A8" s="5" t="s">
        <v>2060</v>
      </c>
      <c r="H8">
        <v>4</v>
      </c>
      <c r="I8">
        <v>4</v>
      </c>
    </row>
    <row r="9" spans="1:9" x14ac:dyDescent="0.2">
      <c r="A9" s="5" t="s">
        <v>2031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 x14ac:dyDescent="0.2">
      <c r="A10" s="5" t="s">
        <v>2050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 x14ac:dyDescent="0.2">
      <c r="A11" s="5" t="s">
        <v>2043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 x14ac:dyDescent="0.2">
      <c r="A12" s="5" t="s">
        <v>2033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 x14ac:dyDescent="0.2">
      <c r="A13" s="5" t="s">
        <v>2035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 x14ac:dyDescent="0.2">
      <c r="A14" s="5" t="s">
        <v>2065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4C3-3193-9541-8414-4D52EBC90B82}">
  <sheetPr codeName="Sheet8"/>
  <dimension ref="A1:F18"/>
  <sheetViews>
    <sheetView tabSelected="1" workbookViewId="0">
      <selection activeCell="P28" sqref="P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2062</v>
      </c>
      <c r="B1" t="s">
        <v>2069</v>
      </c>
    </row>
    <row r="2" spans="1:6" x14ac:dyDescent="0.2">
      <c r="A2" s="6" t="s">
        <v>2084</v>
      </c>
      <c r="B2" t="s">
        <v>2069</v>
      </c>
    </row>
    <row r="4" spans="1:6" x14ac:dyDescent="0.2">
      <c r="A4" s="6" t="s">
        <v>2067</v>
      </c>
      <c r="B4" s="6" t="s">
        <v>2068</v>
      </c>
    </row>
    <row r="5" spans="1:6" x14ac:dyDescent="0.2">
      <c r="A5" s="6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2">
      <c r="A6" s="11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5AD2-13F2-C942-84BF-AE083A7EEACC}">
  <sheetPr codeName="Sheet9"/>
  <dimension ref="A1:K1017"/>
  <sheetViews>
    <sheetView topLeftCell="A4" workbookViewId="0">
      <selection activeCell="F39" sqref="F39"/>
    </sheetView>
  </sheetViews>
  <sheetFormatPr baseColWidth="10" defaultRowHeight="16" x14ac:dyDescent="0.2"/>
  <cols>
    <col min="1" max="1" width="35.83203125" customWidth="1"/>
    <col min="2" max="2" width="23.5" customWidth="1"/>
    <col min="3" max="4" width="15.6640625" customWidth="1"/>
    <col min="5" max="5" width="15.5" customWidth="1"/>
    <col min="6" max="6" width="19.33203125" customWidth="1"/>
    <col min="7" max="8" width="27" bestFit="1" customWidth="1"/>
    <col min="9" max="9" width="25.1640625" bestFit="1" customWidth="1"/>
    <col min="10" max="10" width="22.5" bestFit="1" customWidth="1"/>
    <col min="11" max="11" width="24.83203125" bestFit="1" customWidth="1"/>
    <col min="12" max="12" width="22.5" bestFit="1" customWidth="1"/>
    <col min="13" max="13" width="24.83203125" bestFit="1" customWidth="1"/>
    <col min="14" max="14" width="25.1640625" bestFit="1" customWidth="1"/>
    <col min="15" max="15" width="22.5" bestFit="1" customWidth="1"/>
    <col min="16" max="16" width="24.83203125" bestFit="1" customWidth="1"/>
    <col min="17" max="17" width="25.1640625" bestFit="1" customWidth="1"/>
    <col min="18" max="18" width="22.5" bestFit="1" customWidth="1"/>
    <col min="19" max="19" width="24.83203125" bestFit="1" customWidth="1"/>
    <col min="20" max="20" width="25.1640625" bestFit="1" customWidth="1"/>
    <col min="21" max="21" width="22.5" bestFit="1" customWidth="1"/>
    <col min="22" max="22" width="24.83203125" bestFit="1" customWidth="1"/>
    <col min="23" max="23" width="25.1640625" bestFit="1" customWidth="1"/>
    <col min="24" max="24" width="22.5" bestFit="1" customWidth="1"/>
    <col min="25" max="25" width="24.83203125" bestFit="1" customWidth="1"/>
    <col min="26" max="26" width="25.1640625" bestFit="1" customWidth="1"/>
    <col min="27" max="27" width="22.5" bestFit="1" customWidth="1"/>
    <col min="28" max="28" width="24.83203125" bestFit="1" customWidth="1"/>
    <col min="29" max="29" width="25.1640625" bestFit="1" customWidth="1"/>
    <col min="30" max="30" width="22.5" bestFit="1" customWidth="1"/>
    <col min="31" max="31" width="24.83203125" bestFit="1" customWidth="1"/>
    <col min="32" max="32" width="25.1640625" bestFit="1" customWidth="1"/>
    <col min="33" max="33" width="22.5" bestFit="1" customWidth="1"/>
    <col min="34" max="34" width="24.83203125" bestFit="1" customWidth="1"/>
    <col min="35" max="35" width="25.1640625" bestFit="1" customWidth="1"/>
    <col min="36" max="36" width="22.5" bestFit="1" customWidth="1"/>
    <col min="37" max="37" width="24.83203125" bestFit="1" customWidth="1"/>
    <col min="38" max="38" width="25.1640625" bestFit="1" customWidth="1"/>
    <col min="39" max="39" width="27" bestFit="1" customWidth="1"/>
    <col min="40" max="40" width="24.83203125" bestFit="1" customWidth="1"/>
    <col min="41" max="41" width="25.1640625" bestFit="1" customWidth="1"/>
    <col min="42" max="42" width="22.5" bestFit="1" customWidth="1"/>
    <col min="43" max="43" width="24.83203125" bestFit="1" customWidth="1"/>
    <col min="44" max="44" width="25.1640625" bestFit="1" customWidth="1"/>
    <col min="45" max="45" width="27.33203125" bestFit="1" customWidth="1"/>
    <col min="46" max="46" width="29.6640625" bestFit="1" customWidth="1"/>
    <col min="47" max="47" width="30" bestFit="1" customWidth="1"/>
    <col min="48" max="48" width="25.1640625" bestFit="1" customWidth="1"/>
    <col min="49" max="49" width="27" bestFit="1" customWidth="1"/>
    <col min="50" max="50" width="24.83203125" bestFit="1" customWidth="1"/>
    <col min="51" max="51" width="18.83203125" bestFit="1" customWidth="1"/>
    <col min="52" max="52" width="25.1640625" bestFit="1" customWidth="1"/>
    <col min="53" max="53" width="22.5" bestFit="1" customWidth="1"/>
    <col min="54" max="54" width="24.83203125" bestFit="1" customWidth="1"/>
    <col min="55" max="55" width="18.83203125" bestFit="1" customWidth="1"/>
    <col min="56" max="56" width="25.1640625" bestFit="1" customWidth="1"/>
    <col min="57" max="57" width="27.33203125" bestFit="1" customWidth="1"/>
    <col min="58" max="58" width="29.6640625" bestFit="1" customWidth="1"/>
    <col min="59" max="59" width="23.6640625" bestFit="1" customWidth="1"/>
    <col min="60" max="60" width="30" bestFit="1" customWidth="1"/>
  </cols>
  <sheetData>
    <row r="1" spans="1:8" x14ac:dyDescent="0.2">
      <c r="A1" s="12" t="s">
        <v>2085</v>
      </c>
      <c r="B1" t="s">
        <v>2091</v>
      </c>
      <c r="C1" t="s">
        <v>2086</v>
      </c>
      <c r="D1" t="s">
        <v>2087</v>
      </c>
      <c r="E1" t="s">
        <v>2088</v>
      </c>
      <c r="F1" t="s">
        <v>2092</v>
      </c>
      <c r="G1" t="s">
        <v>2089</v>
      </c>
      <c r="H1" t="s">
        <v>2090</v>
      </c>
    </row>
    <row r="2" spans="1:8" x14ac:dyDescent="0.2">
      <c r="A2" s="14" t="s">
        <v>2093</v>
      </c>
      <c r="B2">
        <f>COUNTIFS(A18:A1017,"&lt;1000",B18:B1017,"successful")</f>
        <v>30</v>
      </c>
      <c r="C2">
        <f>COUNTIFS(A18:A1017,"&lt;1000",B18:B1017,"failed")</f>
        <v>20</v>
      </c>
      <c r="D2">
        <f>COUNTIFS(A18:A1017,"&lt;1000",B18:B1017,"canceled")</f>
        <v>1</v>
      </c>
      <c r="E2">
        <f>B2+C2+D2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s="14" t="s">
        <v>2094</v>
      </c>
      <c r="B3">
        <f>COUNTIFS(A18:A1017,"&gt;=1000", A18:A1017,"&lt;=4999",B18:B1017,"successful")</f>
        <v>191</v>
      </c>
      <c r="C3">
        <f>COUNTIFS(A18:A1017,"&gt;=1000", A18:A1017,"&lt;=4999",B18:B1017,"failed")</f>
        <v>38</v>
      </c>
      <c r="D3">
        <f>COUNTIFS(A18:A1017,"&gt;=1000", A18:A1017,"&lt;=4999",B18:B1017,"canceled")</f>
        <v>2</v>
      </c>
      <c r="E3">
        <f t="shared" ref="E3:E13" si="0">B3+C3+D3</f>
        <v>231</v>
      </c>
      <c r="F3">
        <f>B3/E3*100</f>
        <v>82.683982683982677</v>
      </c>
      <c r="G3">
        <f t="shared" ref="G3:G13" si="1">C3/E3*100</f>
        <v>16.450216450216452</v>
      </c>
      <c r="H3">
        <f t="shared" ref="H3:H13" si="2">D3/E3*100</f>
        <v>0.86580086580086579</v>
      </c>
    </row>
    <row r="4" spans="1:8" x14ac:dyDescent="0.2">
      <c r="A4" s="14" t="s">
        <v>2095</v>
      </c>
      <c r="B4">
        <f>COUNTIFS(A18:A1017,"&gt;=5000", A18:A1017,"&lt;=9999",B18:B1017,"successful")</f>
        <v>164</v>
      </c>
      <c r="C4">
        <f>COUNTIFS(A18:A1017,"&gt;=5000", A18:A1017,"&lt;=9999",B18:B1017,"failed")</f>
        <v>126</v>
      </c>
      <c r="D4">
        <f>COUNTIFS(A18:A1018,"&gt;=5000", A18:A1018,"&lt;=9999",B18:B1018,"canceled")</f>
        <v>25</v>
      </c>
      <c r="E4">
        <f t="shared" si="0"/>
        <v>315</v>
      </c>
      <c r="F4">
        <f t="shared" ref="F4:F13" si="3">B4/E4*100</f>
        <v>52.06349206349207</v>
      </c>
      <c r="G4">
        <f t="shared" si="1"/>
        <v>40</v>
      </c>
      <c r="H4">
        <f t="shared" si="2"/>
        <v>7.9365079365079358</v>
      </c>
    </row>
    <row r="5" spans="1:8" x14ac:dyDescent="0.2">
      <c r="A5" s="14" t="s">
        <v>2096</v>
      </c>
      <c r="B5">
        <f>COUNTIFS(A18:A1017,"&gt;=10000", A18:A1017,"&lt;=14999",B18:B1017,"successful")</f>
        <v>4</v>
      </c>
      <c r="C5">
        <f>COUNTIFS(A18:A1017,"&gt;=10000", A18:A1017,"&lt;=14999",B18:B1017,"failed")</f>
        <v>5</v>
      </c>
      <c r="D5">
        <f>COUNTIFS(A18:A1018,"&gt;=10000", A18:A1018,"&lt;=14999",B18:B1018,"canceled")</f>
        <v>0</v>
      </c>
      <c r="E5">
        <f t="shared" si="0"/>
        <v>9</v>
      </c>
      <c r="F5">
        <f t="shared" si="3"/>
        <v>44.444444444444443</v>
      </c>
      <c r="G5">
        <f t="shared" si="1"/>
        <v>55.555555555555557</v>
      </c>
      <c r="H5">
        <f t="shared" si="2"/>
        <v>0</v>
      </c>
    </row>
    <row r="6" spans="1:8" x14ac:dyDescent="0.2">
      <c r="A6" s="14" t="s">
        <v>2097</v>
      </c>
      <c r="B6">
        <f>COUNTIFS(A18:A1017,"&gt;=15000", A18:A1017,"&lt;=19999",B18:B1017,"successful")</f>
        <v>10</v>
      </c>
      <c r="C6">
        <f>COUNTIFS(A18:A1017,"&gt;=15000", A18:A1017,"&lt;=19999",B18:B1017,"failed")</f>
        <v>0</v>
      </c>
      <c r="D6">
        <f>COUNTIFS(A18:A1018,"&gt;=15000", A18:A1018,"&lt;=19999",B18:B1018,"canceled")</f>
        <v>0</v>
      </c>
      <c r="E6">
        <f t="shared" si="0"/>
        <v>10</v>
      </c>
      <c r="F6">
        <f t="shared" si="3"/>
        <v>100</v>
      </c>
      <c r="G6">
        <f t="shared" si="1"/>
        <v>0</v>
      </c>
      <c r="H6">
        <f t="shared" si="2"/>
        <v>0</v>
      </c>
    </row>
    <row r="7" spans="1:8" x14ac:dyDescent="0.2">
      <c r="A7" s="14" t="s">
        <v>2098</v>
      </c>
      <c r="B7">
        <f>COUNTIFS(A18:A1017,"&gt;=20000", A18:A1017,"&lt;=24999",B18:B1017,"successful")</f>
        <v>7</v>
      </c>
      <c r="C7">
        <f>COUNTIFS(A18:A1017,"&gt;=20000", A18:A1017,"&lt;=24999",B18:B1017,"failed")</f>
        <v>0</v>
      </c>
      <c r="D7">
        <f>COUNTIFS(A18:A1018,"&gt;=20000", A18:A1018,"&lt;=24999",B18:B1018,"canceled")</f>
        <v>0</v>
      </c>
      <c r="E7">
        <f t="shared" si="0"/>
        <v>7</v>
      </c>
      <c r="F7">
        <f t="shared" si="3"/>
        <v>100</v>
      </c>
      <c r="G7">
        <f t="shared" si="1"/>
        <v>0</v>
      </c>
      <c r="H7">
        <f t="shared" si="2"/>
        <v>0</v>
      </c>
    </row>
    <row r="8" spans="1:8" x14ac:dyDescent="0.2">
      <c r="A8" s="14" t="s">
        <v>2099</v>
      </c>
      <c r="B8">
        <f>COUNTIFS(A18:A1017,"&gt;=25000", A18:A1017,"&lt;=29999",B18:B1017,"successful")</f>
        <v>11</v>
      </c>
      <c r="C8">
        <f>COUNTIFS(A18:A1017,"&gt;=25000", A18:A1017,"&lt;=29999",B18:B1017,"failed")</f>
        <v>3</v>
      </c>
      <c r="D8">
        <f>COUNTIFS(A18:A1018,"&gt;=25000", A18:A1018,"&lt;=29999",B18:B1018,"canceled")</f>
        <v>0</v>
      </c>
      <c r="E8">
        <f t="shared" si="0"/>
        <v>14</v>
      </c>
      <c r="F8">
        <f t="shared" si="3"/>
        <v>78.571428571428569</v>
      </c>
      <c r="G8">
        <f t="shared" si="1"/>
        <v>21.428571428571427</v>
      </c>
      <c r="H8">
        <f t="shared" si="2"/>
        <v>0</v>
      </c>
    </row>
    <row r="9" spans="1:8" x14ac:dyDescent="0.2">
      <c r="A9" s="14" t="s">
        <v>2100</v>
      </c>
      <c r="B9">
        <f>COUNTIFS(A18:A1017,"&gt;=30000", A18:A1017,"&lt;=349999",B18:B1017,"successful")</f>
        <v>148</v>
      </c>
      <c r="C9">
        <f>COUNTIFS(A18:A1017,"&gt;=30000", A18:A1017,"&lt;=34999",B18:B1017,"failed")</f>
        <v>0</v>
      </c>
      <c r="D9">
        <f>COUNTIFS(A18:A1018,"&gt;=30000", A18:A1018,"&lt;=34999",B18:B1018,"canceled")</f>
        <v>0</v>
      </c>
      <c r="E9">
        <f t="shared" si="0"/>
        <v>148</v>
      </c>
      <c r="F9">
        <f t="shared" si="3"/>
        <v>100</v>
      </c>
      <c r="G9">
        <f t="shared" si="1"/>
        <v>0</v>
      </c>
      <c r="H9">
        <f t="shared" si="2"/>
        <v>0</v>
      </c>
    </row>
    <row r="10" spans="1:8" x14ac:dyDescent="0.2">
      <c r="A10" s="14" t="s">
        <v>2101</v>
      </c>
      <c r="B10">
        <f>COUNTIFS(A18:A1017,"&gt;=35000", A18:A1017,"&lt;=39999",B18:B1017,"successful")</f>
        <v>8</v>
      </c>
      <c r="C10">
        <f>COUNTIFS(A18:A1017,"&gt;=35000", A18:A1017,"&lt;=39999",B18:B1017,"failed")</f>
        <v>3</v>
      </c>
      <c r="D10">
        <f>COUNTIFS(A18:A1018,"&gt;=35000", A18:A1018,"&lt;=39999",B18:B1018,"canceled")</f>
        <v>1</v>
      </c>
      <c r="E10">
        <f t="shared" si="0"/>
        <v>12</v>
      </c>
      <c r="F10">
        <f t="shared" si="3"/>
        <v>66.666666666666657</v>
      </c>
      <c r="G10">
        <f t="shared" si="1"/>
        <v>25</v>
      </c>
      <c r="H10">
        <f t="shared" si="2"/>
        <v>8.3333333333333321</v>
      </c>
    </row>
    <row r="11" spans="1:8" x14ac:dyDescent="0.2">
      <c r="A11" s="14" t="s">
        <v>2102</v>
      </c>
      <c r="B11">
        <f>COUNTIFS(A18:A1017,"&gt;=40000", A18:A1017,"&lt;=44999",B18:B1017,"successful")</f>
        <v>11</v>
      </c>
      <c r="C11">
        <f>COUNTIFS(A18:A1017,"&gt;=40000", A18:A1017,"&lt;=44999",B18:B1017,"failed")</f>
        <v>3</v>
      </c>
      <c r="D11">
        <f>COUNTIFS(A18:A1018,"&gt;=40000", A18:A1018,"&lt;=44999",B18:B1018,"canceled")</f>
        <v>0</v>
      </c>
      <c r="E11">
        <f t="shared" si="0"/>
        <v>14</v>
      </c>
      <c r="F11">
        <f t="shared" si="3"/>
        <v>78.571428571428569</v>
      </c>
      <c r="G11">
        <f t="shared" si="1"/>
        <v>21.428571428571427</v>
      </c>
      <c r="H11">
        <f t="shared" si="2"/>
        <v>0</v>
      </c>
    </row>
    <row r="12" spans="1:8" x14ac:dyDescent="0.2">
      <c r="A12" s="14" t="s">
        <v>2103</v>
      </c>
      <c r="B12">
        <f>COUNTIFS(A18:A1017,"&gt;=45000", A18:A1017,"&lt;=49999",B18:B1017,"successful")</f>
        <v>8</v>
      </c>
      <c r="C12">
        <f>COUNTIFS(A18:A1017,"&gt;=45000", A18:A1017,"&lt;=49999",B18:B1017,"failed")</f>
        <v>3</v>
      </c>
      <c r="D12">
        <f>COUNTIFS(A18:A1018,"&gt;=45000", A18:A1018,"&lt;=49999",B18:B1018,"canceled")</f>
        <v>0</v>
      </c>
      <c r="E12">
        <f t="shared" si="0"/>
        <v>11</v>
      </c>
      <c r="F12">
        <f t="shared" si="3"/>
        <v>72.727272727272734</v>
      </c>
      <c r="G12">
        <f t="shared" si="1"/>
        <v>27.27272727272727</v>
      </c>
      <c r="H12">
        <f t="shared" si="2"/>
        <v>0</v>
      </c>
    </row>
    <row r="13" spans="1:8" x14ac:dyDescent="0.2">
      <c r="A13" s="14" t="s">
        <v>2104</v>
      </c>
      <c r="B13">
        <f>COUNTIFS(A18:A1017,"&gt;=50000",B18:B1017,"Succesful")</f>
        <v>0</v>
      </c>
      <c r="C13">
        <f>COUNTIFS(A18:A1017,"&gt;=50000",B18:B1017,"failed")</f>
        <v>163</v>
      </c>
      <c r="D13">
        <f>COUNTIFS(A18:A1017,"&gt;=50000",B18:B1017,"Canceled")</f>
        <v>28</v>
      </c>
      <c r="E13">
        <f t="shared" si="0"/>
        <v>191</v>
      </c>
      <c r="F13">
        <f t="shared" si="3"/>
        <v>0</v>
      </c>
      <c r="G13">
        <f t="shared" si="1"/>
        <v>85.340314136125656</v>
      </c>
      <c r="H13">
        <f t="shared" si="2"/>
        <v>14.659685863874344</v>
      </c>
    </row>
    <row r="16" spans="1:8" ht="18" x14ac:dyDescent="0.2">
      <c r="H16" s="13" t="s">
        <v>2105</v>
      </c>
    </row>
    <row r="17" spans="1:11" x14ac:dyDescent="0.2">
      <c r="A17" s="1" t="s">
        <v>2</v>
      </c>
      <c r="B17" s="1" t="s">
        <v>3</v>
      </c>
    </row>
    <row r="18" spans="1:11" x14ac:dyDescent="0.2">
      <c r="A18">
        <v>100</v>
      </c>
      <c r="B18" t="s">
        <v>12</v>
      </c>
    </row>
    <row r="19" spans="1:11" x14ac:dyDescent="0.2">
      <c r="A19">
        <v>1400</v>
      </c>
      <c r="B19" t="s">
        <v>18</v>
      </c>
    </row>
    <row r="20" spans="1:11" x14ac:dyDescent="0.2">
      <c r="A20">
        <v>108400</v>
      </c>
      <c r="B20" t="s">
        <v>18</v>
      </c>
    </row>
    <row r="21" spans="1:11" x14ac:dyDescent="0.2">
      <c r="A21">
        <v>4200</v>
      </c>
      <c r="B21" t="s">
        <v>12</v>
      </c>
    </row>
    <row r="22" spans="1:11" x14ac:dyDescent="0.2">
      <c r="A22">
        <v>7600</v>
      </c>
      <c r="B22" t="s">
        <v>12</v>
      </c>
      <c r="H22" s="6" t="s">
        <v>2064</v>
      </c>
      <c r="I22" t="s">
        <v>2106</v>
      </c>
      <c r="J22" t="s">
        <v>2107</v>
      </c>
      <c r="K22" t="s">
        <v>2108</v>
      </c>
    </row>
    <row r="23" spans="1:11" x14ac:dyDescent="0.2">
      <c r="A23">
        <v>7600</v>
      </c>
      <c r="B23" t="s">
        <v>18</v>
      </c>
      <c r="H23" s="5" t="s">
        <v>2094</v>
      </c>
      <c r="I23">
        <v>82.683982683982677</v>
      </c>
      <c r="J23">
        <v>16.450216450216452</v>
      </c>
      <c r="K23">
        <v>0.86580086580086579</v>
      </c>
    </row>
    <row r="24" spans="1:11" x14ac:dyDescent="0.2">
      <c r="A24">
        <v>5200</v>
      </c>
      <c r="B24" t="s">
        <v>12</v>
      </c>
      <c r="H24" s="5" t="s">
        <v>2096</v>
      </c>
      <c r="I24">
        <v>44.444444444444443</v>
      </c>
      <c r="J24">
        <v>55.555555555555557</v>
      </c>
      <c r="K24">
        <v>0</v>
      </c>
    </row>
    <row r="25" spans="1:11" x14ac:dyDescent="0.2">
      <c r="A25">
        <v>4500</v>
      </c>
      <c r="B25" t="s">
        <v>18</v>
      </c>
      <c r="H25" s="5" t="s">
        <v>2097</v>
      </c>
      <c r="I25">
        <v>100</v>
      </c>
      <c r="J25">
        <v>0</v>
      </c>
      <c r="K25">
        <v>0</v>
      </c>
    </row>
    <row r="26" spans="1:11" x14ac:dyDescent="0.2">
      <c r="A26">
        <v>110100</v>
      </c>
      <c r="B26" t="s">
        <v>45</v>
      </c>
      <c r="H26" s="5" t="s">
        <v>2098</v>
      </c>
      <c r="I26">
        <v>100</v>
      </c>
      <c r="J26">
        <v>0</v>
      </c>
      <c r="K26">
        <v>0</v>
      </c>
    </row>
    <row r="27" spans="1:11" x14ac:dyDescent="0.2">
      <c r="A27">
        <v>6200</v>
      </c>
      <c r="B27" t="s">
        <v>12</v>
      </c>
      <c r="H27" s="5" t="s">
        <v>2099</v>
      </c>
      <c r="I27">
        <v>78.571428571428569</v>
      </c>
      <c r="J27">
        <v>21.428571428571427</v>
      </c>
      <c r="K27">
        <v>0</v>
      </c>
    </row>
    <row r="28" spans="1:11" x14ac:dyDescent="0.2">
      <c r="A28">
        <v>5200</v>
      </c>
      <c r="B28" t="s">
        <v>18</v>
      </c>
      <c r="H28" s="5" t="s">
        <v>2100</v>
      </c>
      <c r="I28">
        <v>100</v>
      </c>
      <c r="J28">
        <v>0</v>
      </c>
      <c r="K28">
        <v>0</v>
      </c>
    </row>
    <row r="29" spans="1:11" x14ac:dyDescent="0.2">
      <c r="A29">
        <v>6300</v>
      </c>
      <c r="B29" t="s">
        <v>12</v>
      </c>
      <c r="H29" s="5" t="s">
        <v>2101</v>
      </c>
      <c r="I29">
        <v>66.666666666666657</v>
      </c>
      <c r="J29">
        <v>25</v>
      </c>
      <c r="K29">
        <v>8.3333333333333321</v>
      </c>
    </row>
    <row r="30" spans="1:11" x14ac:dyDescent="0.2">
      <c r="A30">
        <v>6300</v>
      </c>
      <c r="B30" t="s">
        <v>12</v>
      </c>
      <c r="H30" s="5" t="s">
        <v>2102</v>
      </c>
      <c r="I30">
        <v>78.571428571428569</v>
      </c>
      <c r="J30">
        <v>21.428571428571427</v>
      </c>
      <c r="K30">
        <v>0</v>
      </c>
    </row>
    <row r="31" spans="1:11" x14ac:dyDescent="0.2">
      <c r="A31">
        <v>4200</v>
      </c>
      <c r="B31" t="s">
        <v>18</v>
      </c>
      <c r="H31" s="5" t="s">
        <v>2103</v>
      </c>
      <c r="I31">
        <v>72.727272727272734</v>
      </c>
      <c r="J31">
        <v>27.27272727272727</v>
      </c>
      <c r="K31">
        <v>0</v>
      </c>
    </row>
    <row r="32" spans="1:11" x14ac:dyDescent="0.2">
      <c r="A32">
        <v>28200</v>
      </c>
      <c r="B32" t="s">
        <v>12</v>
      </c>
      <c r="H32" s="5" t="s">
        <v>2095</v>
      </c>
      <c r="I32">
        <v>52.06349206349207</v>
      </c>
      <c r="J32">
        <v>40</v>
      </c>
      <c r="K32">
        <v>7.9365079365079358</v>
      </c>
    </row>
    <row r="33" spans="1:11" x14ac:dyDescent="0.2">
      <c r="A33">
        <v>81200</v>
      </c>
      <c r="B33" t="s">
        <v>12</v>
      </c>
      <c r="H33" s="5" t="s">
        <v>2104</v>
      </c>
      <c r="I33">
        <v>0</v>
      </c>
      <c r="J33">
        <v>85.340314136125656</v>
      </c>
      <c r="K33">
        <v>14.659685863874344</v>
      </c>
    </row>
    <row r="34" spans="1:11" x14ac:dyDescent="0.2">
      <c r="A34">
        <v>1700</v>
      </c>
      <c r="B34" t="s">
        <v>18</v>
      </c>
      <c r="H34" s="5" t="s">
        <v>2093</v>
      </c>
      <c r="I34">
        <v>58.82352941176471</v>
      </c>
      <c r="J34">
        <v>39.215686274509807</v>
      </c>
      <c r="K34">
        <v>1.9607843137254901</v>
      </c>
    </row>
    <row r="35" spans="1:11" x14ac:dyDescent="0.2">
      <c r="A35">
        <v>84600</v>
      </c>
      <c r="B35" t="s">
        <v>18</v>
      </c>
      <c r="H35" s="5" t="s">
        <v>2065</v>
      </c>
      <c r="I35">
        <v>834.55224514048041</v>
      </c>
      <c r="J35">
        <v>331.69164254627765</v>
      </c>
      <c r="K35">
        <v>33.756112313241964</v>
      </c>
    </row>
    <row r="36" spans="1:11" x14ac:dyDescent="0.2">
      <c r="A36">
        <v>9100</v>
      </c>
      <c r="B36" t="s">
        <v>72</v>
      </c>
    </row>
    <row r="37" spans="1:11" x14ac:dyDescent="0.2">
      <c r="A37">
        <v>62500</v>
      </c>
      <c r="B37" t="s">
        <v>12</v>
      </c>
    </row>
    <row r="38" spans="1:11" x14ac:dyDescent="0.2">
      <c r="A38">
        <v>131800</v>
      </c>
      <c r="B38" t="s">
        <v>18</v>
      </c>
    </row>
    <row r="39" spans="1:11" x14ac:dyDescent="0.2">
      <c r="A39">
        <v>94000</v>
      </c>
      <c r="B39" t="s">
        <v>12</v>
      </c>
    </row>
    <row r="40" spans="1:11" x14ac:dyDescent="0.2">
      <c r="A40">
        <v>59100</v>
      </c>
      <c r="B40" t="s">
        <v>18</v>
      </c>
    </row>
    <row r="41" spans="1:11" x14ac:dyDescent="0.2">
      <c r="A41">
        <v>4500</v>
      </c>
      <c r="B41" t="s">
        <v>18</v>
      </c>
    </row>
    <row r="42" spans="1:11" x14ac:dyDescent="0.2">
      <c r="A42">
        <v>92400</v>
      </c>
      <c r="B42" t="s">
        <v>18</v>
      </c>
    </row>
    <row r="43" spans="1:11" x14ac:dyDescent="0.2">
      <c r="A43">
        <v>5500</v>
      </c>
      <c r="B43" t="s">
        <v>18</v>
      </c>
    </row>
    <row r="44" spans="1:11" x14ac:dyDescent="0.2">
      <c r="A44">
        <v>107500</v>
      </c>
      <c r="B44" t="s">
        <v>72</v>
      </c>
    </row>
    <row r="45" spans="1:11" x14ac:dyDescent="0.2">
      <c r="A45">
        <v>2000</v>
      </c>
      <c r="B45" t="s">
        <v>12</v>
      </c>
    </row>
    <row r="46" spans="1:11" x14ac:dyDescent="0.2">
      <c r="A46">
        <v>130800</v>
      </c>
      <c r="B46" t="s">
        <v>18</v>
      </c>
    </row>
    <row r="47" spans="1:11" x14ac:dyDescent="0.2">
      <c r="A47">
        <v>45900</v>
      </c>
      <c r="B47" t="s">
        <v>18</v>
      </c>
    </row>
    <row r="48" spans="1:11" x14ac:dyDescent="0.2">
      <c r="A48">
        <v>9000</v>
      </c>
      <c r="B48" t="s">
        <v>18</v>
      </c>
    </row>
    <row r="49" spans="1:2" x14ac:dyDescent="0.2">
      <c r="A49">
        <v>3500</v>
      </c>
      <c r="B49" t="s">
        <v>18</v>
      </c>
    </row>
    <row r="50" spans="1:2" x14ac:dyDescent="0.2">
      <c r="A50">
        <v>101000</v>
      </c>
      <c r="B50" t="s">
        <v>12</v>
      </c>
    </row>
    <row r="51" spans="1:2" x14ac:dyDescent="0.2">
      <c r="A51">
        <v>50200</v>
      </c>
      <c r="B51" t="s">
        <v>18</v>
      </c>
    </row>
    <row r="52" spans="1:2" x14ac:dyDescent="0.2">
      <c r="A52">
        <v>9300</v>
      </c>
      <c r="B52" t="s">
        <v>18</v>
      </c>
    </row>
    <row r="53" spans="1:2" x14ac:dyDescent="0.2">
      <c r="A53">
        <v>125500</v>
      </c>
      <c r="B53" t="s">
        <v>18</v>
      </c>
    </row>
    <row r="54" spans="1:2" x14ac:dyDescent="0.2">
      <c r="A54">
        <v>700</v>
      </c>
      <c r="B54" t="s">
        <v>18</v>
      </c>
    </row>
    <row r="55" spans="1:2" x14ac:dyDescent="0.2">
      <c r="A55">
        <v>8100</v>
      </c>
      <c r="B55" t="s">
        <v>18</v>
      </c>
    </row>
    <row r="56" spans="1:2" x14ac:dyDescent="0.2">
      <c r="A56">
        <v>3100</v>
      </c>
      <c r="B56" t="s">
        <v>18</v>
      </c>
    </row>
    <row r="57" spans="1:2" x14ac:dyDescent="0.2">
      <c r="A57">
        <v>9900</v>
      </c>
      <c r="B57" t="s">
        <v>12</v>
      </c>
    </row>
    <row r="58" spans="1:2" x14ac:dyDescent="0.2">
      <c r="A58">
        <v>8800</v>
      </c>
      <c r="B58" t="s">
        <v>18</v>
      </c>
    </row>
    <row r="59" spans="1:2" x14ac:dyDescent="0.2">
      <c r="A59">
        <v>5600</v>
      </c>
      <c r="B59" t="s">
        <v>18</v>
      </c>
    </row>
    <row r="60" spans="1:2" x14ac:dyDescent="0.2">
      <c r="A60">
        <v>1800</v>
      </c>
      <c r="B60" t="s">
        <v>18</v>
      </c>
    </row>
    <row r="61" spans="1:2" x14ac:dyDescent="0.2">
      <c r="A61">
        <v>90200</v>
      </c>
      <c r="B61" t="s">
        <v>18</v>
      </c>
    </row>
    <row r="62" spans="1:2" x14ac:dyDescent="0.2">
      <c r="A62">
        <v>1600</v>
      </c>
      <c r="B62" t="s">
        <v>18</v>
      </c>
    </row>
    <row r="63" spans="1:2" x14ac:dyDescent="0.2">
      <c r="A63">
        <v>9500</v>
      </c>
      <c r="B63" t="s">
        <v>12</v>
      </c>
    </row>
    <row r="64" spans="1:2" x14ac:dyDescent="0.2">
      <c r="A64">
        <v>3700</v>
      </c>
      <c r="B64" t="s">
        <v>18</v>
      </c>
    </row>
    <row r="65" spans="1:2" x14ac:dyDescent="0.2">
      <c r="A65">
        <v>1500</v>
      </c>
      <c r="B65" t="s">
        <v>18</v>
      </c>
    </row>
    <row r="66" spans="1:2" x14ac:dyDescent="0.2">
      <c r="A66">
        <v>33300</v>
      </c>
      <c r="B66" t="s">
        <v>18</v>
      </c>
    </row>
    <row r="67" spans="1:2" x14ac:dyDescent="0.2">
      <c r="A67">
        <v>7200</v>
      </c>
      <c r="B67" t="s">
        <v>18</v>
      </c>
    </row>
    <row r="68" spans="1:2" x14ac:dyDescent="0.2">
      <c r="A68">
        <v>100</v>
      </c>
      <c r="B68" t="s">
        <v>12</v>
      </c>
    </row>
    <row r="69" spans="1:2" x14ac:dyDescent="0.2">
      <c r="A69">
        <v>158100</v>
      </c>
      <c r="B69" t="s">
        <v>12</v>
      </c>
    </row>
    <row r="70" spans="1:2" x14ac:dyDescent="0.2">
      <c r="A70">
        <v>7200</v>
      </c>
      <c r="B70" t="s">
        <v>12</v>
      </c>
    </row>
    <row r="71" spans="1:2" x14ac:dyDescent="0.2">
      <c r="A71">
        <v>8800</v>
      </c>
      <c r="B71" t="s">
        <v>18</v>
      </c>
    </row>
    <row r="72" spans="1:2" x14ac:dyDescent="0.2">
      <c r="A72">
        <v>6000</v>
      </c>
      <c r="B72" t="s">
        <v>12</v>
      </c>
    </row>
    <row r="73" spans="1:2" x14ac:dyDescent="0.2">
      <c r="A73">
        <v>6600</v>
      </c>
      <c r="B73" t="s">
        <v>18</v>
      </c>
    </row>
    <row r="74" spans="1:2" x14ac:dyDescent="0.2">
      <c r="A74">
        <v>8000</v>
      </c>
      <c r="B74" t="s">
        <v>18</v>
      </c>
    </row>
    <row r="75" spans="1:2" x14ac:dyDescent="0.2">
      <c r="A75">
        <v>2900</v>
      </c>
      <c r="B75" t="s">
        <v>18</v>
      </c>
    </row>
    <row r="76" spans="1:2" x14ac:dyDescent="0.2">
      <c r="A76">
        <v>2700</v>
      </c>
      <c r="B76" t="s">
        <v>18</v>
      </c>
    </row>
    <row r="77" spans="1:2" x14ac:dyDescent="0.2">
      <c r="A77">
        <v>1400</v>
      </c>
      <c r="B77" t="s">
        <v>18</v>
      </c>
    </row>
    <row r="78" spans="1:2" x14ac:dyDescent="0.2">
      <c r="A78">
        <v>94200</v>
      </c>
      <c r="B78" t="s">
        <v>18</v>
      </c>
    </row>
    <row r="79" spans="1:2" x14ac:dyDescent="0.2">
      <c r="A79">
        <v>199200</v>
      </c>
      <c r="B79" t="s">
        <v>12</v>
      </c>
    </row>
    <row r="80" spans="1:2" x14ac:dyDescent="0.2">
      <c r="A80">
        <v>2000</v>
      </c>
      <c r="B80" t="s">
        <v>18</v>
      </c>
    </row>
    <row r="81" spans="1:2" x14ac:dyDescent="0.2">
      <c r="A81">
        <v>4700</v>
      </c>
      <c r="B81" t="s">
        <v>12</v>
      </c>
    </row>
    <row r="82" spans="1:2" x14ac:dyDescent="0.2">
      <c r="A82">
        <v>2800</v>
      </c>
      <c r="B82" t="s">
        <v>12</v>
      </c>
    </row>
    <row r="83" spans="1:2" x14ac:dyDescent="0.2">
      <c r="A83">
        <v>6100</v>
      </c>
      <c r="B83" t="s">
        <v>18</v>
      </c>
    </row>
    <row r="84" spans="1:2" x14ac:dyDescent="0.2">
      <c r="A84">
        <v>2900</v>
      </c>
      <c r="B84" t="s">
        <v>12</v>
      </c>
    </row>
    <row r="85" spans="1:2" x14ac:dyDescent="0.2">
      <c r="A85">
        <v>72600</v>
      </c>
      <c r="B85" t="s">
        <v>18</v>
      </c>
    </row>
    <row r="86" spans="1:2" x14ac:dyDescent="0.2">
      <c r="A86">
        <v>5700</v>
      </c>
      <c r="B86" t="s">
        <v>18</v>
      </c>
    </row>
    <row r="87" spans="1:2" x14ac:dyDescent="0.2">
      <c r="A87">
        <v>7900</v>
      </c>
      <c r="B87" t="s">
        <v>72</v>
      </c>
    </row>
    <row r="88" spans="1:2" x14ac:dyDescent="0.2">
      <c r="A88">
        <v>128000</v>
      </c>
      <c r="B88" t="s">
        <v>18</v>
      </c>
    </row>
    <row r="89" spans="1:2" x14ac:dyDescent="0.2">
      <c r="A89">
        <v>6000</v>
      </c>
      <c r="B89" t="s">
        <v>18</v>
      </c>
    </row>
    <row r="90" spans="1:2" x14ac:dyDescent="0.2">
      <c r="A90">
        <v>600</v>
      </c>
      <c r="B90" t="s">
        <v>18</v>
      </c>
    </row>
    <row r="91" spans="1:2" x14ac:dyDescent="0.2">
      <c r="A91">
        <v>1400</v>
      </c>
      <c r="B91" t="s">
        <v>18</v>
      </c>
    </row>
    <row r="92" spans="1:2" x14ac:dyDescent="0.2">
      <c r="A92">
        <v>3900</v>
      </c>
      <c r="B92" t="s">
        <v>18</v>
      </c>
    </row>
    <row r="93" spans="1:2" x14ac:dyDescent="0.2">
      <c r="A93">
        <v>9700</v>
      </c>
      <c r="B93" t="s">
        <v>18</v>
      </c>
    </row>
    <row r="94" spans="1:2" x14ac:dyDescent="0.2">
      <c r="A94">
        <v>122900</v>
      </c>
      <c r="B94" t="s">
        <v>12</v>
      </c>
    </row>
    <row r="95" spans="1:2" x14ac:dyDescent="0.2">
      <c r="A95">
        <v>9500</v>
      </c>
      <c r="B95" t="s">
        <v>12</v>
      </c>
    </row>
    <row r="96" spans="1:2" x14ac:dyDescent="0.2">
      <c r="A96">
        <v>4500</v>
      </c>
      <c r="B96" t="s">
        <v>18</v>
      </c>
    </row>
    <row r="97" spans="1:2" x14ac:dyDescent="0.2">
      <c r="A97">
        <v>57800</v>
      </c>
      <c r="B97" t="s">
        <v>12</v>
      </c>
    </row>
    <row r="98" spans="1:2" x14ac:dyDescent="0.2">
      <c r="A98">
        <v>1100</v>
      </c>
      <c r="B98" t="s">
        <v>18</v>
      </c>
    </row>
    <row r="99" spans="1:2" x14ac:dyDescent="0.2">
      <c r="A99">
        <v>16800</v>
      </c>
      <c r="B99" t="s">
        <v>18</v>
      </c>
    </row>
    <row r="100" spans="1:2" x14ac:dyDescent="0.2">
      <c r="A100">
        <v>1000</v>
      </c>
      <c r="B100" t="s">
        <v>18</v>
      </c>
    </row>
    <row r="101" spans="1:2" x14ac:dyDescent="0.2">
      <c r="A101">
        <v>106400</v>
      </c>
      <c r="B101" t="s">
        <v>12</v>
      </c>
    </row>
    <row r="102" spans="1:2" x14ac:dyDescent="0.2">
      <c r="A102">
        <v>31400</v>
      </c>
      <c r="B102" t="s">
        <v>18</v>
      </c>
    </row>
    <row r="103" spans="1:2" x14ac:dyDescent="0.2">
      <c r="A103">
        <v>4900</v>
      </c>
      <c r="B103" t="s">
        <v>18</v>
      </c>
    </row>
    <row r="104" spans="1:2" x14ac:dyDescent="0.2">
      <c r="A104">
        <v>7400</v>
      </c>
      <c r="B104" t="s">
        <v>18</v>
      </c>
    </row>
    <row r="105" spans="1:2" x14ac:dyDescent="0.2">
      <c r="A105">
        <v>198500</v>
      </c>
      <c r="B105" t="s">
        <v>12</v>
      </c>
    </row>
    <row r="106" spans="1:2" x14ac:dyDescent="0.2">
      <c r="A106">
        <v>4800</v>
      </c>
      <c r="B106" t="s">
        <v>18</v>
      </c>
    </row>
    <row r="107" spans="1:2" x14ac:dyDescent="0.2">
      <c r="A107">
        <v>3400</v>
      </c>
      <c r="B107" t="s">
        <v>18</v>
      </c>
    </row>
    <row r="108" spans="1:2" x14ac:dyDescent="0.2">
      <c r="A108">
        <v>7800</v>
      </c>
      <c r="B108" t="s">
        <v>12</v>
      </c>
    </row>
    <row r="109" spans="1:2" x14ac:dyDescent="0.2">
      <c r="A109">
        <v>154300</v>
      </c>
      <c r="B109" t="s">
        <v>12</v>
      </c>
    </row>
    <row r="110" spans="1:2" x14ac:dyDescent="0.2">
      <c r="A110">
        <v>20000</v>
      </c>
      <c r="B110" t="s">
        <v>18</v>
      </c>
    </row>
    <row r="111" spans="1:2" x14ac:dyDescent="0.2">
      <c r="A111">
        <v>108800</v>
      </c>
      <c r="B111" t="s">
        <v>72</v>
      </c>
    </row>
    <row r="112" spans="1:2" x14ac:dyDescent="0.2">
      <c r="A112">
        <v>2900</v>
      </c>
      <c r="B112" t="s">
        <v>18</v>
      </c>
    </row>
    <row r="113" spans="1:2" x14ac:dyDescent="0.2">
      <c r="A113">
        <v>900</v>
      </c>
      <c r="B113" t="s">
        <v>18</v>
      </c>
    </row>
    <row r="114" spans="1:2" x14ac:dyDescent="0.2">
      <c r="A114">
        <v>69700</v>
      </c>
      <c r="B114" t="s">
        <v>18</v>
      </c>
    </row>
    <row r="115" spans="1:2" x14ac:dyDescent="0.2">
      <c r="A115">
        <v>1300</v>
      </c>
      <c r="B115" t="s">
        <v>18</v>
      </c>
    </row>
    <row r="116" spans="1:2" x14ac:dyDescent="0.2">
      <c r="A116">
        <v>97800</v>
      </c>
      <c r="B116" t="s">
        <v>12</v>
      </c>
    </row>
    <row r="117" spans="1:2" x14ac:dyDescent="0.2">
      <c r="A117">
        <v>7600</v>
      </c>
      <c r="B117" t="s">
        <v>18</v>
      </c>
    </row>
    <row r="118" spans="1:2" x14ac:dyDescent="0.2">
      <c r="A118">
        <v>100</v>
      </c>
      <c r="B118" t="s">
        <v>12</v>
      </c>
    </row>
    <row r="119" spans="1:2" x14ac:dyDescent="0.2">
      <c r="A119">
        <v>900</v>
      </c>
      <c r="B119" t="s">
        <v>18</v>
      </c>
    </row>
    <row r="120" spans="1:2" x14ac:dyDescent="0.2">
      <c r="A120">
        <v>3700</v>
      </c>
      <c r="B120" t="s">
        <v>18</v>
      </c>
    </row>
    <row r="121" spans="1:2" x14ac:dyDescent="0.2">
      <c r="A121">
        <v>10000</v>
      </c>
      <c r="B121" t="s">
        <v>12</v>
      </c>
    </row>
    <row r="122" spans="1:2" x14ac:dyDescent="0.2">
      <c r="A122">
        <v>119200</v>
      </c>
      <c r="B122" t="s">
        <v>18</v>
      </c>
    </row>
    <row r="123" spans="1:2" x14ac:dyDescent="0.2">
      <c r="A123">
        <v>6800</v>
      </c>
      <c r="B123" t="s">
        <v>18</v>
      </c>
    </row>
    <row r="124" spans="1:2" x14ac:dyDescent="0.2">
      <c r="A124">
        <v>3900</v>
      </c>
      <c r="B124" t="s">
        <v>18</v>
      </c>
    </row>
    <row r="125" spans="1:2" x14ac:dyDescent="0.2">
      <c r="A125">
        <v>3500</v>
      </c>
      <c r="B125" t="s">
        <v>18</v>
      </c>
    </row>
    <row r="126" spans="1:2" x14ac:dyDescent="0.2">
      <c r="A126">
        <v>1500</v>
      </c>
      <c r="B126" t="s">
        <v>18</v>
      </c>
    </row>
    <row r="127" spans="1:2" x14ac:dyDescent="0.2">
      <c r="A127">
        <v>5200</v>
      </c>
      <c r="B127" t="s">
        <v>12</v>
      </c>
    </row>
    <row r="128" spans="1:2" x14ac:dyDescent="0.2">
      <c r="A128">
        <v>142400</v>
      </c>
      <c r="B128" t="s">
        <v>12</v>
      </c>
    </row>
    <row r="129" spans="1:2" x14ac:dyDescent="0.2">
      <c r="A129">
        <v>61400</v>
      </c>
      <c r="B129" t="s">
        <v>18</v>
      </c>
    </row>
    <row r="130" spans="1:2" x14ac:dyDescent="0.2">
      <c r="A130">
        <v>4700</v>
      </c>
      <c r="B130" t="s">
        <v>18</v>
      </c>
    </row>
    <row r="131" spans="1:2" x14ac:dyDescent="0.2">
      <c r="A131">
        <v>3300</v>
      </c>
      <c r="B131" t="s">
        <v>18</v>
      </c>
    </row>
    <row r="132" spans="1:2" x14ac:dyDescent="0.2">
      <c r="A132">
        <v>1900</v>
      </c>
      <c r="B132" t="s">
        <v>18</v>
      </c>
    </row>
    <row r="133" spans="1:2" x14ac:dyDescent="0.2">
      <c r="A133">
        <v>166700</v>
      </c>
      <c r="B133" t="s">
        <v>12</v>
      </c>
    </row>
    <row r="134" spans="1:2" x14ac:dyDescent="0.2">
      <c r="A134">
        <v>7200</v>
      </c>
      <c r="B134" t="s">
        <v>12</v>
      </c>
    </row>
    <row r="135" spans="1:2" x14ac:dyDescent="0.2">
      <c r="A135">
        <v>4900</v>
      </c>
      <c r="B135" t="s">
        <v>18</v>
      </c>
    </row>
    <row r="136" spans="1:2" x14ac:dyDescent="0.2">
      <c r="A136">
        <v>5400</v>
      </c>
      <c r="B136" t="s">
        <v>18</v>
      </c>
    </row>
    <row r="137" spans="1:2" x14ac:dyDescent="0.2">
      <c r="A137">
        <v>5000</v>
      </c>
      <c r="B137" t="s">
        <v>18</v>
      </c>
    </row>
    <row r="138" spans="1:2" x14ac:dyDescent="0.2">
      <c r="A138">
        <v>75100</v>
      </c>
      <c r="B138" t="s">
        <v>18</v>
      </c>
    </row>
    <row r="139" spans="1:2" x14ac:dyDescent="0.2">
      <c r="A139">
        <v>45300</v>
      </c>
      <c r="B139" t="s">
        <v>18</v>
      </c>
    </row>
    <row r="140" spans="1:2" x14ac:dyDescent="0.2">
      <c r="A140">
        <v>136800</v>
      </c>
      <c r="B140" t="s">
        <v>12</v>
      </c>
    </row>
    <row r="141" spans="1:2" x14ac:dyDescent="0.2">
      <c r="A141">
        <v>177700</v>
      </c>
      <c r="B141" t="s">
        <v>12</v>
      </c>
    </row>
    <row r="142" spans="1:2" x14ac:dyDescent="0.2">
      <c r="A142">
        <v>2600</v>
      </c>
      <c r="B142" t="s">
        <v>18</v>
      </c>
    </row>
    <row r="143" spans="1:2" x14ac:dyDescent="0.2">
      <c r="A143">
        <v>5300</v>
      </c>
      <c r="B143" t="s">
        <v>18</v>
      </c>
    </row>
    <row r="144" spans="1:2" x14ac:dyDescent="0.2">
      <c r="A144">
        <v>180200</v>
      </c>
      <c r="B144" t="s">
        <v>12</v>
      </c>
    </row>
    <row r="145" spans="1:2" x14ac:dyDescent="0.2">
      <c r="A145">
        <v>103200</v>
      </c>
      <c r="B145" t="s">
        <v>12</v>
      </c>
    </row>
    <row r="146" spans="1:2" x14ac:dyDescent="0.2">
      <c r="A146">
        <v>70600</v>
      </c>
      <c r="B146" t="s">
        <v>72</v>
      </c>
    </row>
    <row r="147" spans="1:2" x14ac:dyDescent="0.2">
      <c r="A147">
        <v>148500</v>
      </c>
      <c r="B147" t="s">
        <v>72</v>
      </c>
    </row>
    <row r="148" spans="1:2" x14ac:dyDescent="0.2">
      <c r="A148">
        <v>9600</v>
      </c>
      <c r="B148" t="s">
        <v>18</v>
      </c>
    </row>
    <row r="149" spans="1:2" x14ac:dyDescent="0.2">
      <c r="A149">
        <v>164700</v>
      </c>
      <c r="B149" t="s">
        <v>18</v>
      </c>
    </row>
    <row r="150" spans="1:2" x14ac:dyDescent="0.2">
      <c r="A150">
        <v>3300</v>
      </c>
      <c r="B150" t="s">
        <v>18</v>
      </c>
    </row>
    <row r="151" spans="1:2" x14ac:dyDescent="0.2">
      <c r="A151">
        <v>4500</v>
      </c>
      <c r="B151" t="s">
        <v>18</v>
      </c>
    </row>
    <row r="152" spans="1:2" x14ac:dyDescent="0.2">
      <c r="A152">
        <v>99500</v>
      </c>
      <c r="B152" t="s">
        <v>12</v>
      </c>
    </row>
    <row r="153" spans="1:2" x14ac:dyDescent="0.2">
      <c r="A153">
        <v>7700</v>
      </c>
      <c r="B153" t="s">
        <v>12</v>
      </c>
    </row>
    <row r="154" spans="1:2" x14ac:dyDescent="0.2">
      <c r="A154">
        <v>82800</v>
      </c>
      <c r="B154" t="s">
        <v>72</v>
      </c>
    </row>
    <row r="155" spans="1:2" x14ac:dyDescent="0.2">
      <c r="A155">
        <v>1800</v>
      </c>
      <c r="B155" t="s">
        <v>18</v>
      </c>
    </row>
    <row r="156" spans="1:2" x14ac:dyDescent="0.2">
      <c r="A156">
        <v>9600</v>
      </c>
      <c r="B156" t="s">
        <v>12</v>
      </c>
    </row>
    <row r="157" spans="1:2" x14ac:dyDescent="0.2">
      <c r="A157">
        <v>92100</v>
      </c>
      <c r="B157" t="s">
        <v>12</v>
      </c>
    </row>
    <row r="158" spans="1:2" x14ac:dyDescent="0.2">
      <c r="A158">
        <v>5500</v>
      </c>
      <c r="B158" t="s">
        <v>18</v>
      </c>
    </row>
    <row r="159" spans="1:2" x14ac:dyDescent="0.2">
      <c r="A159">
        <v>64300</v>
      </c>
      <c r="B159" t="s">
        <v>18</v>
      </c>
    </row>
    <row r="160" spans="1:2" x14ac:dyDescent="0.2">
      <c r="A160">
        <v>5000</v>
      </c>
      <c r="B160" t="s">
        <v>18</v>
      </c>
    </row>
    <row r="161" spans="1:2" x14ac:dyDescent="0.2">
      <c r="A161">
        <v>5400</v>
      </c>
      <c r="B161" t="s">
        <v>18</v>
      </c>
    </row>
    <row r="162" spans="1:2" x14ac:dyDescent="0.2">
      <c r="A162">
        <v>9000</v>
      </c>
      <c r="B162" t="s">
        <v>18</v>
      </c>
    </row>
    <row r="163" spans="1:2" x14ac:dyDescent="0.2">
      <c r="A163">
        <v>25000</v>
      </c>
      <c r="B163" t="s">
        <v>18</v>
      </c>
    </row>
    <row r="164" spans="1:2" x14ac:dyDescent="0.2">
      <c r="A164">
        <v>8800</v>
      </c>
      <c r="B164" t="s">
        <v>72</v>
      </c>
    </row>
    <row r="165" spans="1:2" x14ac:dyDescent="0.2">
      <c r="A165">
        <v>8300</v>
      </c>
      <c r="B165" t="s">
        <v>18</v>
      </c>
    </row>
    <row r="166" spans="1:2" x14ac:dyDescent="0.2">
      <c r="A166">
        <v>9300</v>
      </c>
      <c r="B166" t="s">
        <v>18</v>
      </c>
    </row>
    <row r="167" spans="1:2" x14ac:dyDescent="0.2">
      <c r="A167">
        <v>6200</v>
      </c>
      <c r="B167" t="s">
        <v>18</v>
      </c>
    </row>
    <row r="168" spans="1:2" x14ac:dyDescent="0.2">
      <c r="A168">
        <v>100</v>
      </c>
      <c r="B168" t="s">
        <v>12</v>
      </c>
    </row>
    <row r="169" spans="1:2" x14ac:dyDescent="0.2">
      <c r="A169">
        <v>137200</v>
      </c>
      <c r="B169" t="s">
        <v>12</v>
      </c>
    </row>
    <row r="170" spans="1:2" x14ac:dyDescent="0.2">
      <c r="A170">
        <v>41500</v>
      </c>
      <c r="B170" t="s">
        <v>18</v>
      </c>
    </row>
    <row r="171" spans="1:2" x14ac:dyDescent="0.2">
      <c r="A171">
        <v>189400</v>
      </c>
      <c r="B171" t="s">
        <v>12</v>
      </c>
    </row>
    <row r="172" spans="1:2" x14ac:dyDescent="0.2">
      <c r="A172">
        <v>171300</v>
      </c>
      <c r="B172" t="s">
        <v>12</v>
      </c>
    </row>
    <row r="173" spans="1:2" x14ac:dyDescent="0.2">
      <c r="A173">
        <v>139500</v>
      </c>
      <c r="B173" t="s">
        <v>12</v>
      </c>
    </row>
    <row r="174" spans="1:2" x14ac:dyDescent="0.2">
      <c r="A174">
        <v>36400</v>
      </c>
      <c r="B174" t="s">
        <v>72</v>
      </c>
    </row>
    <row r="175" spans="1:2" x14ac:dyDescent="0.2">
      <c r="A175">
        <v>4200</v>
      </c>
      <c r="B175" t="s">
        <v>12</v>
      </c>
    </row>
    <row r="176" spans="1:2" x14ac:dyDescent="0.2">
      <c r="A176">
        <v>2100</v>
      </c>
      <c r="B176" t="s">
        <v>18</v>
      </c>
    </row>
    <row r="177" spans="1:2" x14ac:dyDescent="0.2">
      <c r="A177">
        <v>191200</v>
      </c>
      <c r="B177" t="s">
        <v>18</v>
      </c>
    </row>
    <row r="178" spans="1:2" x14ac:dyDescent="0.2">
      <c r="A178">
        <v>8000</v>
      </c>
      <c r="B178" t="s">
        <v>18</v>
      </c>
    </row>
    <row r="179" spans="1:2" x14ac:dyDescent="0.2">
      <c r="A179">
        <v>5500</v>
      </c>
      <c r="B179" t="s">
        <v>12</v>
      </c>
    </row>
    <row r="180" spans="1:2" x14ac:dyDescent="0.2">
      <c r="A180">
        <v>6100</v>
      </c>
      <c r="B180" t="s">
        <v>18</v>
      </c>
    </row>
    <row r="181" spans="1:2" x14ac:dyDescent="0.2">
      <c r="A181">
        <v>3500</v>
      </c>
      <c r="B181" t="s">
        <v>18</v>
      </c>
    </row>
    <row r="182" spans="1:2" x14ac:dyDescent="0.2">
      <c r="A182">
        <v>150500</v>
      </c>
      <c r="B182" t="s">
        <v>18</v>
      </c>
    </row>
    <row r="183" spans="1:2" x14ac:dyDescent="0.2">
      <c r="A183">
        <v>90400</v>
      </c>
      <c r="B183" t="s">
        <v>18</v>
      </c>
    </row>
    <row r="184" spans="1:2" x14ac:dyDescent="0.2">
      <c r="A184">
        <v>9800</v>
      </c>
      <c r="B184" t="s">
        <v>18</v>
      </c>
    </row>
    <row r="185" spans="1:2" x14ac:dyDescent="0.2">
      <c r="A185">
        <v>2600</v>
      </c>
      <c r="B185" t="s">
        <v>18</v>
      </c>
    </row>
    <row r="186" spans="1:2" x14ac:dyDescent="0.2">
      <c r="A186">
        <v>128100</v>
      </c>
      <c r="B186" t="s">
        <v>12</v>
      </c>
    </row>
    <row r="187" spans="1:2" x14ac:dyDescent="0.2">
      <c r="A187">
        <v>23300</v>
      </c>
      <c r="B187" t="s">
        <v>18</v>
      </c>
    </row>
    <row r="188" spans="1:2" x14ac:dyDescent="0.2">
      <c r="A188">
        <v>188100</v>
      </c>
      <c r="B188" t="s">
        <v>12</v>
      </c>
    </row>
    <row r="189" spans="1:2" x14ac:dyDescent="0.2">
      <c r="A189">
        <v>4900</v>
      </c>
      <c r="B189" t="s">
        <v>12</v>
      </c>
    </row>
    <row r="190" spans="1:2" x14ac:dyDescent="0.2">
      <c r="A190">
        <v>800</v>
      </c>
      <c r="B190" t="s">
        <v>12</v>
      </c>
    </row>
    <row r="191" spans="1:2" x14ac:dyDescent="0.2">
      <c r="A191">
        <v>96700</v>
      </c>
      <c r="B191" t="s">
        <v>18</v>
      </c>
    </row>
    <row r="192" spans="1:2" x14ac:dyDescent="0.2">
      <c r="A192">
        <v>600</v>
      </c>
      <c r="B192" t="s">
        <v>18</v>
      </c>
    </row>
    <row r="193" spans="1:2" x14ac:dyDescent="0.2">
      <c r="A193">
        <v>181200</v>
      </c>
      <c r="B193" t="s">
        <v>12</v>
      </c>
    </row>
    <row r="194" spans="1:2" x14ac:dyDescent="0.2">
      <c r="A194">
        <v>115000</v>
      </c>
      <c r="B194" t="s">
        <v>12</v>
      </c>
    </row>
    <row r="195" spans="1:2" x14ac:dyDescent="0.2">
      <c r="A195">
        <v>38800</v>
      </c>
      <c r="B195" t="s">
        <v>18</v>
      </c>
    </row>
    <row r="196" spans="1:2" x14ac:dyDescent="0.2">
      <c r="A196">
        <v>7200</v>
      </c>
      <c r="B196" t="s">
        <v>12</v>
      </c>
    </row>
    <row r="197" spans="1:2" x14ac:dyDescent="0.2">
      <c r="A197">
        <v>44500</v>
      </c>
      <c r="B197" t="s">
        <v>18</v>
      </c>
    </row>
    <row r="198" spans="1:2" x14ac:dyDescent="0.2">
      <c r="A198">
        <v>56000</v>
      </c>
      <c r="B198" t="s">
        <v>18</v>
      </c>
    </row>
    <row r="199" spans="1:2" x14ac:dyDescent="0.2">
      <c r="A199">
        <v>8600</v>
      </c>
      <c r="B199" t="s">
        <v>12</v>
      </c>
    </row>
    <row r="200" spans="1:2" x14ac:dyDescent="0.2">
      <c r="A200">
        <v>27100</v>
      </c>
      <c r="B200" t="s">
        <v>18</v>
      </c>
    </row>
    <row r="201" spans="1:2" x14ac:dyDescent="0.2">
      <c r="A201">
        <v>5100</v>
      </c>
      <c r="B201" t="s">
        <v>12</v>
      </c>
    </row>
    <row r="202" spans="1:2" x14ac:dyDescent="0.2">
      <c r="A202">
        <v>3600</v>
      </c>
      <c r="B202" t="s">
        <v>18</v>
      </c>
    </row>
    <row r="203" spans="1:2" x14ac:dyDescent="0.2">
      <c r="A203">
        <v>1000</v>
      </c>
      <c r="B203" t="s">
        <v>12</v>
      </c>
    </row>
    <row r="204" spans="1:2" x14ac:dyDescent="0.2">
      <c r="A204">
        <v>88800</v>
      </c>
      <c r="B204" t="s">
        <v>12</v>
      </c>
    </row>
    <row r="205" spans="1:2" x14ac:dyDescent="0.2">
      <c r="A205">
        <v>60200</v>
      </c>
      <c r="B205" t="s">
        <v>18</v>
      </c>
    </row>
    <row r="206" spans="1:2" x14ac:dyDescent="0.2">
      <c r="A206">
        <v>8200</v>
      </c>
      <c r="B206" t="s">
        <v>12</v>
      </c>
    </row>
    <row r="207" spans="1:2" x14ac:dyDescent="0.2">
      <c r="A207">
        <v>191300</v>
      </c>
      <c r="B207" t="s">
        <v>72</v>
      </c>
    </row>
    <row r="208" spans="1:2" x14ac:dyDescent="0.2">
      <c r="A208">
        <v>3700</v>
      </c>
      <c r="B208" t="s">
        <v>12</v>
      </c>
    </row>
    <row r="209" spans="1:2" x14ac:dyDescent="0.2">
      <c r="A209">
        <v>8400</v>
      </c>
      <c r="B209" t="s">
        <v>12</v>
      </c>
    </row>
    <row r="210" spans="1:2" x14ac:dyDescent="0.2">
      <c r="A210">
        <v>42600</v>
      </c>
      <c r="B210" t="s">
        <v>12</v>
      </c>
    </row>
    <row r="211" spans="1:2" x14ac:dyDescent="0.2">
      <c r="A211">
        <v>6600</v>
      </c>
      <c r="B211" t="s">
        <v>12</v>
      </c>
    </row>
    <row r="212" spans="1:2" x14ac:dyDescent="0.2">
      <c r="A212">
        <v>7100</v>
      </c>
      <c r="B212" t="s">
        <v>18</v>
      </c>
    </row>
    <row r="213" spans="1:2" x14ac:dyDescent="0.2">
      <c r="A213">
        <v>15800</v>
      </c>
      <c r="B213" t="s">
        <v>18</v>
      </c>
    </row>
    <row r="214" spans="1:2" x14ac:dyDescent="0.2">
      <c r="A214">
        <v>8200</v>
      </c>
      <c r="B214" t="s">
        <v>12</v>
      </c>
    </row>
    <row r="215" spans="1:2" x14ac:dyDescent="0.2">
      <c r="A215">
        <v>54700</v>
      </c>
      <c r="B215" t="s">
        <v>18</v>
      </c>
    </row>
    <row r="216" spans="1:2" x14ac:dyDescent="0.2">
      <c r="A216">
        <v>63200</v>
      </c>
      <c r="B216" t="s">
        <v>12</v>
      </c>
    </row>
    <row r="217" spans="1:2" x14ac:dyDescent="0.2">
      <c r="A217">
        <v>1800</v>
      </c>
      <c r="B217" t="s">
        <v>12</v>
      </c>
    </row>
    <row r="218" spans="1:2" x14ac:dyDescent="0.2">
      <c r="A218">
        <v>100</v>
      </c>
      <c r="B218" t="s">
        <v>12</v>
      </c>
    </row>
    <row r="219" spans="1:2" x14ac:dyDescent="0.2">
      <c r="A219">
        <v>2100</v>
      </c>
      <c r="B219" t="s">
        <v>18</v>
      </c>
    </row>
    <row r="220" spans="1:2" x14ac:dyDescent="0.2">
      <c r="A220">
        <v>8300</v>
      </c>
      <c r="B220" t="s">
        <v>72</v>
      </c>
    </row>
    <row r="221" spans="1:2" x14ac:dyDescent="0.2">
      <c r="A221">
        <v>143900</v>
      </c>
      <c r="B221" t="s">
        <v>18</v>
      </c>
    </row>
    <row r="222" spans="1:2" x14ac:dyDescent="0.2">
      <c r="A222">
        <v>75000</v>
      </c>
      <c r="B222" t="s">
        <v>12</v>
      </c>
    </row>
    <row r="223" spans="1:2" x14ac:dyDescent="0.2">
      <c r="A223">
        <v>1300</v>
      </c>
      <c r="B223" t="s">
        <v>18</v>
      </c>
    </row>
    <row r="224" spans="1:2" x14ac:dyDescent="0.2">
      <c r="A224">
        <v>9000</v>
      </c>
      <c r="B224" t="s">
        <v>72</v>
      </c>
    </row>
    <row r="225" spans="1:2" x14ac:dyDescent="0.2">
      <c r="A225">
        <v>1000</v>
      </c>
      <c r="B225" t="s">
        <v>18</v>
      </c>
    </row>
    <row r="226" spans="1:2" x14ac:dyDescent="0.2">
      <c r="A226">
        <v>196900</v>
      </c>
      <c r="B226" t="s">
        <v>18</v>
      </c>
    </row>
    <row r="227" spans="1:2" x14ac:dyDescent="0.2">
      <c r="A227">
        <v>194500</v>
      </c>
      <c r="B227" t="s">
        <v>45</v>
      </c>
    </row>
    <row r="228" spans="1:2" x14ac:dyDescent="0.2">
      <c r="A228">
        <v>9400</v>
      </c>
      <c r="B228" t="s">
        <v>12</v>
      </c>
    </row>
    <row r="229" spans="1:2" x14ac:dyDescent="0.2">
      <c r="A229">
        <v>104400</v>
      </c>
      <c r="B229" t="s">
        <v>12</v>
      </c>
    </row>
    <row r="230" spans="1:2" x14ac:dyDescent="0.2">
      <c r="A230">
        <v>8100</v>
      </c>
      <c r="B230" t="s">
        <v>18</v>
      </c>
    </row>
    <row r="231" spans="1:2" x14ac:dyDescent="0.2">
      <c r="A231">
        <v>87900</v>
      </c>
      <c r="B231" t="s">
        <v>18</v>
      </c>
    </row>
    <row r="232" spans="1:2" x14ac:dyDescent="0.2">
      <c r="A232">
        <v>1400</v>
      </c>
      <c r="B232" t="s">
        <v>18</v>
      </c>
    </row>
    <row r="233" spans="1:2" x14ac:dyDescent="0.2">
      <c r="A233">
        <v>156800</v>
      </c>
      <c r="B233" t="s">
        <v>12</v>
      </c>
    </row>
    <row r="234" spans="1:2" x14ac:dyDescent="0.2">
      <c r="A234">
        <v>121700</v>
      </c>
      <c r="B234" t="s">
        <v>18</v>
      </c>
    </row>
    <row r="235" spans="1:2" x14ac:dyDescent="0.2">
      <c r="A235">
        <v>129400</v>
      </c>
      <c r="B235" t="s">
        <v>12</v>
      </c>
    </row>
    <row r="236" spans="1:2" x14ac:dyDescent="0.2">
      <c r="A236">
        <v>5700</v>
      </c>
      <c r="B236" t="s">
        <v>18</v>
      </c>
    </row>
    <row r="237" spans="1:2" x14ac:dyDescent="0.2">
      <c r="A237">
        <v>41700</v>
      </c>
      <c r="B237" t="s">
        <v>18</v>
      </c>
    </row>
    <row r="238" spans="1:2" x14ac:dyDescent="0.2">
      <c r="A238">
        <v>7900</v>
      </c>
      <c r="B238" t="s">
        <v>12</v>
      </c>
    </row>
    <row r="239" spans="1:2" x14ac:dyDescent="0.2">
      <c r="A239">
        <v>121500</v>
      </c>
      <c r="B239" t="s">
        <v>12</v>
      </c>
    </row>
    <row r="240" spans="1:2" x14ac:dyDescent="0.2">
      <c r="A240">
        <v>4800</v>
      </c>
      <c r="B240" t="s">
        <v>18</v>
      </c>
    </row>
    <row r="241" spans="1:2" x14ac:dyDescent="0.2">
      <c r="A241">
        <v>87300</v>
      </c>
      <c r="B241" t="s">
        <v>12</v>
      </c>
    </row>
    <row r="242" spans="1:2" x14ac:dyDescent="0.2">
      <c r="A242">
        <v>46300</v>
      </c>
      <c r="B242" t="s">
        <v>18</v>
      </c>
    </row>
    <row r="243" spans="1:2" x14ac:dyDescent="0.2">
      <c r="A243">
        <v>67800</v>
      </c>
      <c r="B243" t="s">
        <v>18</v>
      </c>
    </row>
    <row r="244" spans="1:2" x14ac:dyDescent="0.2">
      <c r="A244">
        <v>3000</v>
      </c>
      <c r="B244" t="s">
        <v>18</v>
      </c>
    </row>
    <row r="245" spans="1:2" x14ac:dyDescent="0.2">
      <c r="A245">
        <v>60900</v>
      </c>
      <c r="B245" t="s">
        <v>18</v>
      </c>
    </row>
    <row r="246" spans="1:2" x14ac:dyDescent="0.2">
      <c r="A246">
        <v>137900</v>
      </c>
      <c r="B246" t="s">
        <v>18</v>
      </c>
    </row>
    <row r="247" spans="1:2" x14ac:dyDescent="0.2">
      <c r="A247">
        <v>85600</v>
      </c>
      <c r="B247" t="s">
        <v>18</v>
      </c>
    </row>
    <row r="248" spans="1:2" x14ac:dyDescent="0.2">
      <c r="A248">
        <v>2400</v>
      </c>
      <c r="B248" t="s">
        <v>18</v>
      </c>
    </row>
    <row r="249" spans="1:2" x14ac:dyDescent="0.2">
      <c r="A249">
        <v>7200</v>
      </c>
      <c r="B249" t="s">
        <v>72</v>
      </c>
    </row>
    <row r="250" spans="1:2" x14ac:dyDescent="0.2">
      <c r="A250">
        <v>3400</v>
      </c>
      <c r="B250" t="s">
        <v>18</v>
      </c>
    </row>
    <row r="251" spans="1:2" x14ac:dyDescent="0.2">
      <c r="A251">
        <v>3800</v>
      </c>
      <c r="B251" t="s">
        <v>18</v>
      </c>
    </row>
    <row r="252" spans="1:2" x14ac:dyDescent="0.2">
      <c r="A252">
        <v>7500</v>
      </c>
      <c r="B252" t="s">
        <v>18</v>
      </c>
    </row>
    <row r="253" spans="1:2" x14ac:dyDescent="0.2">
      <c r="A253">
        <v>8600</v>
      </c>
      <c r="B253" t="s">
        <v>12</v>
      </c>
    </row>
    <row r="254" spans="1:2" x14ac:dyDescent="0.2">
      <c r="A254">
        <v>39500</v>
      </c>
      <c r="B254" t="s">
        <v>12</v>
      </c>
    </row>
    <row r="255" spans="1:2" x14ac:dyDescent="0.2">
      <c r="A255">
        <v>9300</v>
      </c>
      <c r="B255" t="s">
        <v>18</v>
      </c>
    </row>
    <row r="256" spans="1:2" x14ac:dyDescent="0.2">
      <c r="A256">
        <v>2400</v>
      </c>
      <c r="B256" t="s">
        <v>18</v>
      </c>
    </row>
    <row r="257" spans="1:2" x14ac:dyDescent="0.2">
      <c r="A257">
        <v>3200</v>
      </c>
      <c r="B257" t="s">
        <v>12</v>
      </c>
    </row>
    <row r="258" spans="1:2" x14ac:dyDescent="0.2">
      <c r="A258">
        <v>29400</v>
      </c>
      <c r="B258" t="s">
        <v>18</v>
      </c>
    </row>
    <row r="259" spans="1:2" x14ac:dyDescent="0.2">
      <c r="A259">
        <v>168500</v>
      </c>
      <c r="B259" t="s">
        <v>18</v>
      </c>
    </row>
    <row r="260" spans="1:2" x14ac:dyDescent="0.2">
      <c r="A260">
        <v>8400</v>
      </c>
      <c r="B260" t="s">
        <v>18</v>
      </c>
    </row>
    <row r="261" spans="1:2" x14ac:dyDescent="0.2">
      <c r="A261">
        <v>2300</v>
      </c>
      <c r="B261" t="s">
        <v>18</v>
      </c>
    </row>
    <row r="262" spans="1:2" x14ac:dyDescent="0.2">
      <c r="A262">
        <v>700</v>
      </c>
      <c r="B262" t="s">
        <v>18</v>
      </c>
    </row>
    <row r="263" spans="1:2" x14ac:dyDescent="0.2">
      <c r="A263">
        <v>2900</v>
      </c>
      <c r="B263" t="s">
        <v>18</v>
      </c>
    </row>
    <row r="264" spans="1:2" x14ac:dyDescent="0.2">
      <c r="A264">
        <v>4500</v>
      </c>
      <c r="B264" t="s">
        <v>18</v>
      </c>
    </row>
    <row r="265" spans="1:2" x14ac:dyDescent="0.2">
      <c r="A265">
        <v>19800</v>
      </c>
      <c r="B265" t="s">
        <v>18</v>
      </c>
    </row>
    <row r="266" spans="1:2" x14ac:dyDescent="0.2">
      <c r="A266">
        <v>6200</v>
      </c>
      <c r="B266" t="s">
        <v>18</v>
      </c>
    </row>
    <row r="267" spans="1:2" x14ac:dyDescent="0.2">
      <c r="A267">
        <v>61500</v>
      </c>
      <c r="B267" t="s">
        <v>18</v>
      </c>
    </row>
    <row r="268" spans="1:2" x14ac:dyDescent="0.2">
      <c r="A268">
        <v>100</v>
      </c>
      <c r="B268" t="s">
        <v>12</v>
      </c>
    </row>
    <row r="269" spans="1:2" x14ac:dyDescent="0.2">
      <c r="A269">
        <v>7100</v>
      </c>
      <c r="B269" t="s">
        <v>12</v>
      </c>
    </row>
    <row r="270" spans="1:2" x14ac:dyDescent="0.2">
      <c r="A270">
        <v>1000</v>
      </c>
      <c r="B270" t="s">
        <v>18</v>
      </c>
    </row>
    <row r="271" spans="1:2" x14ac:dyDescent="0.2">
      <c r="A271">
        <v>121500</v>
      </c>
      <c r="B271" t="s">
        <v>12</v>
      </c>
    </row>
    <row r="272" spans="1:2" x14ac:dyDescent="0.2">
      <c r="A272">
        <v>4600</v>
      </c>
      <c r="B272" t="s">
        <v>18</v>
      </c>
    </row>
    <row r="273" spans="1:2" x14ac:dyDescent="0.2">
      <c r="A273">
        <v>80500</v>
      </c>
      <c r="B273" t="s">
        <v>18</v>
      </c>
    </row>
    <row r="274" spans="1:2" x14ac:dyDescent="0.2">
      <c r="A274">
        <v>4100</v>
      </c>
      <c r="B274" t="s">
        <v>12</v>
      </c>
    </row>
    <row r="275" spans="1:2" x14ac:dyDescent="0.2">
      <c r="A275">
        <v>5700</v>
      </c>
      <c r="B275" t="s">
        <v>18</v>
      </c>
    </row>
    <row r="276" spans="1:2" x14ac:dyDescent="0.2">
      <c r="A276">
        <v>5000</v>
      </c>
      <c r="B276" t="s">
        <v>18</v>
      </c>
    </row>
    <row r="277" spans="1:2" x14ac:dyDescent="0.2">
      <c r="A277">
        <v>1800</v>
      </c>
      <c r="B277" t="s">
        <v>18</v>
      </c>
    </row>
    <row r="278" spans="1:2" x14ac:dyDescent="0.2">
      <c r="A278">
        <v>6300</v>
      </c>
      <c r="B278" t="s">
        <v>18</v>
      </c>
    </row>
    <row r="279" spans="1:2" x14ac:dyDescent="0.2">
      <c r="A279">
        <v>84300</v>
      </c>
      <c r="B279" t="s">
        <v>12</v>
      </c>
    </row>
    <row r="280" spans="1:2" x14ac:dyDescent="0.2">
      <c r="A280">
        <v>1700</v>
      </c>
      <c r="B280" t="s">
        <v>18</v>
      </c>
    </row>
    <row r="281" spans="1:2" x14ac:dyDescent="0.2">
      <c r="A281">
        <v>2900</v>
      </c>
      <c r="B281" t="s">
        <v>18</v>
      </c>
    </row>
    <row r="282" spans="1:2" x14ac:dyDescent="0.2">
      <c r="A282">
        <v>45600</v>
      </c>
      <c r="B282" t="s">
        <v>18</v>
      </c>
    </row>
    <row r="283" spans="1:2" x14ac:dyDescent="0.2">
      <c r="A283">
        <v>4900</v>
      </c>
      <c r="B283" t="s">
        <v>18</v>
      </c>
    </row>
    <row r="284" spans="1:2" x14ac:dyDescent="0.2">
      <c r="A284">
        <v>111900</v>
      </c>
      <c r="B284" t="s">
        <v>12</v>
      </c>
    </row>
    <row r="285" spans="1:2" x14ac:dyDescent="0.2">
      <c r="A285">
        <v>61600</v>
      </c>
      <c r="B285" t="s">
        <v>18</v>
      </c>
    </row>
    <row r="286" spans="1:2" x14ac:dyDescent="0.2">
      <c r="A286">
        <v>1500</v>
      </c>
      <c r="B286" t="s">
        <v>18</v>
      </c>
    </row>
    <row r="287" spans="1:2" x14ac:dyDescent="0.2">
      <c r="A287">
        <v>3500</v>
      </c>
      <c r="B287" t="s">
        <v>18</v>
      </c>
    </row>
    <row r="288" spans="1:2" x14ac:dyDescent="0.2">
      <c r="A288">
        <v>173900</v>
      </c>
      <c r="B288" t="s">
        <v>72</v>
      </c>
    </row>
    <row r="289" spans="1:2" x14ac:dyDescent="0.2">
      <c r="A289">
        <v>153700</v>
      </c>
      <c r="B289" t="s">
        <v>45</v>
      </c>
    </row>
    <row r="290" spans="1:2" x14ac:dyDescent="0.2">
      <c r="A290">
        <v>51100</v>
      </c>
      <c r="B290" t="s">
        <v>18</v>
      </c>
    </row>
    <row r="291" spans="1:2" x14ac:dyDescent="0.2">
      <c r="A291">
        <v>7800</v>
      </c>
      <c r="B291" t="s">
        <v>18</v>
      </c>
    </row>
    <row r="292" spans="1:2" x14ac:dyDescent="0.2">
      <c r="A292">
        <v>2400</v>
      </c>
      <c r="B292" t="s">
        <v>12</v>
      </c>
    </row>
    <row r="293" spans="1:2" x14ac:dyDescent="0.2">
      <c r="A293">
        <v>3900</v>
      </c>
      <c r="B293" t="s">
        <v>18</v>
      </c>
    </row>
    <row r="294" spans="1:2" x14ac:dyDescent="0.2">
      <c r="A294">
        <v>5500</v>
      </c>
      <c r="B294" t="s">
        <v>12</v>
      </c>
    </row>
    <row r="295" spans="1:2" x14ac:dyDescent="0.2">
      <c r="A295">
        <v>700</v>
      </c>
      <c r="B295" t="s">
        <v>18</v>
      </c>
    </row>
    <row r="296" spans="1:2" x14ac:dyDescent="0.2">
      <c r="A296">
        <v>2700</v>
      </c>
      <c r="B296" t="s">
        <v>18</v>
      </c>
    </row>
    <row r="297" spans="1:2" x14ac:dyDescent="0.2">
      <c r="A297">
        <v>8000</v>
      </c>
      <c r="B297" t="s">
        <v>18</v>
      </c>
    </row>
    <row r="298" spans="1:2" x14ac:dyDescent="0.2">
      <c r="A298">
        <v>2500</v>
      </c>
      <c r="B298" t="s">
        <v>18</v>
      </c>
    </row>
    <row r="299" spans="1:2" x14ac:dyDescent="0.2">
      <c r="A299">
        <v>164500</v>
      </c>
      <c r="B299" t="s">
        <v>12</v>
      </c>
    </row>
    <row r="300" spans="1:2" x14ac:dyDescent="0.2">
      <c r="A300">
        <v>8400</v>
      </c>
      <c r="B300" t="s">
        <v>18</v>
      </c>
    </row>
    <row r="301" spans="1:2" x14ac:dyDescent="0.2">
      <c r="A301">
        <v>8100</v>
      </c>
      <c r="B301" t="s">
        <v>12</v>
      </c>
    </row>
    <row r="302" spans="1:2" x14ac:dyDescent="0.2">
      <c r="A302">
        <v>9800</v>
      </c>
      <c r="B302" t="s">
        <v>12</v>
      </c>
    </row>
    <row r="303" spans="1:2" x14ac:dyDescent="0.2">
      <c r="A303">
        <v>900</v>
      </c>
      <c r="B303" t="s">
        <v>18</v>
      </c>
    </row>
    <row r="304" spans="1:2" x14ac:dyDescent="0.2">
      <c r="A304">
        <v>112100</v>
      </c>
      <c r="B304" t="s">
        <v>72</v>
      </c>
    </row>
    <row r="305" spans="1:2" x14ac:dyDescent="0.2">
      <c r="A305">
        <v>6300</v>
      </c>
      <c r="B305" t="s">
        <v>18</v>
      </c>
    </row>
    <row r="306" spans="1:2" x14ac:dyDescent="0.2">
      <c r="A306">
        <v>5600</v>
      </c>
      <c r="B306" t="s">
        <v>12</v>
      </c>
    </row>
    <row r="307" spans="1:2" x14ac:dyDescent="0.2">
      <c r="A307">
        <v>800</v>
      </c>
      <c r="B307" t="s">
        <v>18</v>
      </c>
    </row>
    <row r="308" spans="1:2" x14ac:dyDescent="0.2">
      <c r="A308">
        <v>168600</v>
      </c>
      <c r="B308" t="s">
        <v>12</v>
      </c>
    </row>
    <row r="309" spans="1:2" x14ac:dyDescent="0.2">
      <c r="A309">
        <v>1800</v>
      </c>
      <c r="B309" t="s">
        <v>18</v>
      </c>
    </row>
    <row r="310" spans="1:2" x14ac:dyDescent="0.2">
      <c r="A310">
        <v>7300</v>
      </c>
      <c r="B310" t="s">
        <v>12</v>
      </c>
    </row>
    <row r="311" spans="1:2" x14ac:dyDescent="0.2">
      <c r="A311">
        <v>6500</v>
      </c>
      <c r="B311" t="s">
        <v>72</v>
      </c>
    </row>
    <row r="312" spans="1:2" x14ac:dyDescent="0.2">
      <c r="A312">
        <v>600</v>
      </c>
      <c r="B312" t="s">
        <v>18</v>
      </c>
    </row>
    <row r="313" spans="1:2" x14ac:dyDescent="0.2">
      <c r="A313">
        <v>192900</v>
      </c>
      <c r="B313" t="s">
        <v>12</v>
      </c>
    </row>
    <row r="314" spans="1:2" x14ac:dyDescent="0.2">
      <c r="A314">
        <v>6100</v>
      </c>
      <c r="B314" t="s">
        <v>12</v>
      </c>
    </row>
    <row r="315" spans="1:2" x14ac:dyDescent="0.2">
      <c r="A315">
        <v>7200</v>
      </c>
      <c r="B315" t="s">
        <v>12</v>
      </c>
    </row>
    <row r="316" spans="1:2" x14ac:dyDescent="0.2">
      <c r="A316">
        <v>3500</v>
      </c>
      <c r="B316" t="s">
        <v>18</v>
      </c>
    </row>
    <row r="317" spans="1:2" x14ac:dyDescent="0.2">
      <c r="A317">
        <v>3800</v>
      </c>
      <c r="B317" t="s">
        <v>12</v>
      </c>
    </row>
    <row r="318" spans="1:2" x14ac:dyDescent="0.2">
      <c r="A318">
        <v>100</v>
      </c>
      <c r="B318" t="s">
        <v>12</v>
      </c>
    </row>
    <row r="319" spans="1:2" x14ac:dyDescent="0.2">
      <c r="A319">
        <v>900</v>
      </c>
      <c r="B319" t="s">
        <v>18</v>
      </c>
    </row>
    <row r="320" spans="1:2" x14ac:dyDescent="0.2">
      <c r="A320">
        <v>76100</v>
      </c>
      <c r="B320" t="s">
        <v>12</v>
      </c>
    </row>
    <row r="321" spans="1:2" x14ac:dyDescent="0.2">
      <c r="A321">
        <v>3400</v>
      </c>
      <c r="B321" t="s">
        <v>12</v>
      </c>
    </row>
    <row r="322" spans="1:2" x14ac:dyDescent="0.2">
      <c r="A322">
        <v>2100</v>
      </c>
      <c r="B322" t="s">
        <v>18</v>
      </c>
    </row>
    <row r="323" spans="1:2" x14ac:dyDescent="0.2">
      <c r="A323">
        <v>2800</v>
      </c>
      <c r="B323" t="s">
        <v>18</v>
      </c>
    </row>
    <row r="324" spans="1:2" x14ac:dyDescent="0.2">
      <c r="A324">
        <v>6500</v>
      </c>
      <c r="B324" t="s">
        <v>12</v>
      </c>
    </row>
    <row r="325" spans="1:2" x14ac:dyDescent="0.2">
      <c r="A325">
        <v>32900</v>
      </c>
      <c r="B325" t="s">
        <v>18</v>
      </c>
    </row>
    <row r="326" spans="1:2" x14ac:dyDescent="0.2">
      <c r="A326">
        <v>118200</v>
      </c>
      <c r="B326" t="s">
        <v>12</v>
      </c>
    </row>
    <row r="327" spans="1:2" x14ac:dyDescent="0.2">
      <c r="A327">
        <v>4100</v>
      </c>
      <c r="B327" t="s">
        <v>72</v>
      </c>
    </row>
    <row r="328" spans="1:2" x14ac:dyDescent="0.2">
      <c r="A328">
        <v>7800</v>
      </c>
      <c r="B328" t="s">
        <v>12</v>
      </c>
    </row>
    <row r="329" spans="1:2" x14ac:dyDescent="0.2">
      <c r="A329">
        <v>6300</v>
      </c>
      <c r="B329" t="s">
        <v>18</v>
      </c>
    </row>
    <row r="330" spans="1:2" x14ac:dyDescent="0.2">
      <c r="A330">
        <v>59100</v>
      </c>
      <c r="B330" t="s">
        <v>18</v>
      </c>
    </row>
    <row r="331" spans="1:2" x14ac:dyDescent="0.2">
      <c r="A331">
        <v>2200</v>
      </c>
      <c r="B331" t="s">
        <v>18</v>
      </c>
    </row>
    <row r="332" spans="1:2" x14ac:dyDescent="0.2">
      <c r="A332">
        <v>1400</v>
      </c>
      <c r="B332" t="s">
        <v>18</v>
      </c>
    </row>
    <row r="333" spans="1:2" x14ac:dyDescent="0.2">
      <c r="A333">
        <v>9500</v>
      </c>
      <c r="B333" t="s">
        <v>12</v>
      </c>
    </row>
    <row r="334" spans="1:2" x14ac:dyDescent="0.2">
      <c r="A334">
        <v>9600</v>
      </c>
      <c r="B334" t="s">
        <v>12</v>
      </c>
    </row>
    <row r="335" spans="1:2" x14ac:dyDescent="0.2">
      <c r="A335">
        <v>6600</v>
      </c>
      <c r="B335" t="s">
        <v>12</v>
      </c>
    </row>
    <row r="336" spans="1:2" x14ac:dyDescent="0.2">
      <c r="A336">
        <v>5700</v>
      </c>
      <c r="B336" t="s">
        <v>12</v>
      </c>
    </row>
    <row r="337" spans="1:2" x14ac:dyDescent="0.2">
      <c r="A337">
        <v>8400</v>
      </c>
      <c r="B337" t="s">
        <v>72</v>
      </c>
    </row>
    <row r="338" spans="1:2" x14ac:dyDescent="0.2">
      <c r="A338">
        <v>84400</v>
      </c>
      <c r="B338" t="s">
        <v>12</v>
      </c>
    </row>
    <row r="339" spans="1:2" x14ac:dyDescent="0.2">
      <c r="A339">
        <v>170400</v>
      </c>
      <c r="B339" t="s">
        <v>12</v>
      </c>
    </row>
    <row r="340" spans="1:2" x14ac:dyDescent="0.2">
      <c r="A340">
        <v>117900</v>
      </c>
      <c r="B340" t="s">
        <v>18</v>
      </c>
    </row>
    <row r="341" spans="1:2" x14ac:dyDescent="0.2">
      <c r="A341">
        <v>8900</v>
      </c>
      <c r="B341" t="s">
        <v>12</v>
      </c>
    </row>
    <row r="342" spans="1:2" x14ac:dyDescent="0.2">
      <c r="A342">
        <v>7100</v>
      </c>
      <c r="B342" t="s">
        <v>18</v>
      </c>
    </row>
    <row r="343" spans="1:2" x14ac:dyDescent="0.2">
      <c r="A343">
        <v>6500</v>
      </c>
      <c r="B343" t="s">
        <v>12</v>
      </c>
    </row>
    <row r="344" spans="1:2" x14ac:dyDescent="0.2">
      <c r="A344">
        <v>7200</v>
      </c>
      <c r="B344" t="s">
        <v>12</v>
      </c>
    </row>
    <row r="345" spans="1:2" x14ac:dyDescent="0.2">
      <c r="A345">
        <v>2600</v>
      </c>
      <c r="B345" t="s">
        <v>12</v>
      </c>
    </row>
    <row r="346" spans="1:2" x14ac:dyDescent="0.2">
      <c r="A346">
        <v>98700</v>
      </c>
      <c r="B346" t="s">
        <v>18</v>
      </c>
    </row>
    <row r="347" spans="1:2" x14ac:dyDescent="0.2">
      <c r="A347">
        <v>93800</v>
      </c>
      <c r="B347" t="s">
        <v>45</v>
      </c>
    </row>
    <row r="348" spans="1:2" x14ac:dyDescent="0.2">
      <c r="A348">
        <v>33700</v>
      </c>
      <c r="B348" t="s">
        <v>18</v>
      </c>
    </row>
    <row r="349" spans="1:2" x14ac:dyDescent="0.2">
      <c r="A349">
        <v>3300</v>
      </c>
      <c r="B349" t="s">
        <v>18</v>
      </c>
    </row>
    <row r="350" spans="1:2" x14ac:dyDescent="0.2">
      <c r="A350">
        <v>20700</v>
      </c>
      <c r="B350" t="s">
        <v>18</v>
      </c>
    </row>
    <row r="351" spans="1:2" x14ac:dyDescent="0.2">
      <c r="A351">
        <v>9600</v>
      </c>
      <c r="B351" t="s">
        <v>18</v>
      </c>
    </row>
    <row r="352" spans="1:2" x14ac:dyDescent="0.2">
      <c r="A352">
        <v>66200</v>
      </c>
      <c r="B352" t="s">
        <v>18</v>
      </c>
    </row>
    <row r="353" spans="1:2" x14ac:dyDescent="0.2">
      <c r="A353">
        <v>173800</v>
      </c>
      <c r="B353" t="s">
        <v>18</v>
      </c>
    </row>
    <row r="354" spans="1:2" x14ac:dyDescent="0.2">
      <c r="A354">
        <v>70700</v>
      </c>
      <c r="B354" t="s">
        <v>12</v>
      </c>
    </row>
    <row r="355" spans="1:2" x14ac:dyDescent="0.2">
      <c r="A355">
        <v>94500</v>
      </c>
      <c r="B355" t="s">
        <v>18</v>
      </c>
    </row>
    <row r="356" spans="1:2" x14ac:dyDescent="0.2">
      <c r="A356">
        <v>69800</v>
      </c>
      <c r="B356" t="s">
        <v>18</v>
      </c>
    </row>
    <row r="357" spans="1:2" x14ac:dyDescent="0.2">
      <c r="A357">
        <v>136300</v>
      </c>
      <c r="B357" t="s">
        <v>72</v>
      </c>
    </row>
    <row r="358" spans="1:2" x14ac:dyDescent="0.2">
      <c r="A358">
        <v>37100</v>
      </c>
      <c r="B358" t="s">
        <v>12</v>
      </c>
    </row>
    <row r="359" spans="1:2" x14ac:dyDescent="0.2">
      <c r="A359">
        <v>114300</v>
      </c>
      <c r="B359" t="s">
        <v>12</v>
      </c>
    </row>
    <row r="360" spans="1:2" x14ac:dyDescent="0.2">
      <c r="A360">
        <v>47900</v>
      </c>
      <c r="B360" t="s">
        <v>12</v>
      </c>
    </row>
    <row r="361" spans="1:2" x14ac:dyDescent="0.2">
      <c r="A361">
        <v>9000</v>
      </c>
      <c r="B361" t="s">
        <v>12</v>
      </c>
    </row>
    <row r="362" spans="1:2" x14ac:dyDescent="0.2">
      <c r="A362">
        <v>197600</v>
      </c>
      <c r="B362" t="s">
        <v>12</v>
      </c>
    </row>
    <row r="363" spans="1:2" x14ac:dyDescent="0.2">
      <c r="A363">
        <v>157600</v>
      </c>
      <c r="B363" t="s">
        <v>12</v>
      </c>
    </row>
    <row r="364" spans="1:2" x14ac:dyDescent="0.2">
      <c r="A364">
        <v>8000</v>
      </c>
      <c r="B364" t="s">
        <v>12</v>
      </c>
    </row>
    <row r="365" spans="1:2" x14ac:dyDescent="0.2">
      <c r="A365">
        <v>900</v>
      </c>
      <c r="B365" t="s">
        <v>18</v>
      </c>
    </row>
    <row r="366" spans="1:2" x14ac:dyDescent="0.2">
      <c r="A366">
        <v>199000</v>
      </c>
      <c r="B366" t="s">
        <v>12</v>
      </c>
    </row>
    <row r="367" spans="1:2" x14ac:dyDescent="0.2">
      <c r="A367">
        <v>180800</v>
      </c>
      <c r="B367" t="s">
        <v>12</v>
      </c>
    </row>
    <row r="368" spans="1:2" x14ac:dyDescent="0.2">
      <c r="A368">
        <v>100</v>
      </c>
      <c r="B368" t="s">
        <v>12</v>
      </c>
    </row>
    <row r="369" spans="1:2" x14ac:dyDescent="0.2">
      <c r="A369">
        <v>74100</v>
      </c>
      <c r="B369" t="s">
        <v>18</v>
      </c>
    </row>
    <row r="370" spans="1:2" x14ac:dyDescent="0.2">
      <c r="A370">
        <v>2800</v>
      </c>
      <c r="B370" t="s">
        <v>12</v>
      </c>
    </row>
    <row r="371" spans="1:2" x14ac:dyDescent="0.2">
      <c r="A371">
        <v>33600</v>
      </c>
      <c r="B371" t="s">
        <v>18</v>
      </c>
    </row>
    <row r="372" spans="1:2" x14ac:dyDescent="0.2">
      <c r="A372">
        <v>6100</v>
      </c>
      <c r="B372" t="s">
        <v>18</v>
      </c>
    </row>
    <row r="373" spans="1:2" x14ac:dyDescent="0.2">
      <c r="A373">
        <v>3800</v>
      </c>
      <c r="B373" t="s">
        <v>45</v>
      </c>
    </row>
    <row r="374" spans="1:2" x14ac:dyDescent="0.2">
      <c r="A374">
        <v>9300</v>
      </c>
      <c r="B374" t="s">
        <v>12</v>
      </c>
    </row>
    <row r="375" spans="1:2" x14ac:dyDescent="0.2">
      <c r="A375">
        <v>2300</v>
      </c>
      <c r="B375" t="s">
        <v>18</v>
      </c>
    </row>
    <row r="376" spans="1:2" x14ac:dyDescent="0.2">
      <c r="A376">
        <v>9700</v>
      </c>
      <c r="B376" t="s">
        <v>12</v>
      </c>
    </row>
    <row r="377" spans="1:2" x14ac:dyDescent="0.2">
      <c r="A377">
        <v>4000</v>
      </c>
      <c r="B377" t="s">
        <v>18</v>
      </c>
    </row>
    <row r="378" spans="1:2" x14ac:dyDescent="0.2">
      <c r="A378">
        <v>59700</v>
      </c>
      <c r="B378" t="s">
        <v>18</v>
      </c>
    </row>
    <row r="379" spans="1:2" x14ac:dyDescent="0.2">
      <c r="A379">
        <v>5500</v>
      </c>
      <c r="B379" t="s">
        <v>18</v>
      </c>
    </row>
    <row r="380" spans="1:2" x14ac:dyDescent="0.2">
      <c r="A380">
        <v>3700</v>
      </c>
      <c r="B380" t="s">
        <v>18</v>
      </c>
    </row>
    <row r="381" spans="1:2" x14ac:dyDescent="0.2">
      <c r="A381">
        <v>5200</v>
      </c>
      <c r="B381" t="s">
        <v>18</v>
      </c>
    </row>
    <row r="382" spans="1:2" x14ac:dyDescent="0.2">
      <c r="A382">
        <v>900</v>
      </c>
      <c r="B382" t="s">
        <v>18</v>
      </c>
    </row>
    <row r="383" spans="1:2" x14ac:dyDescent="0.2">
      <c r="A383">
        <v>1600</v>
      </c>
      <c r="B383" t="s">
        <v>18</v>
      </c>
    </row>
    <row r="384" spans="1:2" x14ac:dyDescent="0.2">
      <c r="A384">
        <v>1800</v>
      </c>
      <c r="B384" t="s">
        <v>18</v>
      </c>
    </row>
    <row r="385" spans="1:2" x14ac:dyDescent="0.2">
      <c r="A385">
        <v>9900</v>
      </c>
      <c r="B385" t="s">
        <v>12</v>
      </c>
    </row>
    <row r="386" spans="1:2" x14ac:dyDescent="0.2">
      <c r="A386">
        <v>5200</v>
      </c>
      <c r="B386" t="s">
        <v>18</v>
      </c>
    </row>
    <row r="387" spans="1:2" x14ac:dyDescent="0.2">
      <c r="A387">
        <v>5400</v>
      </c>
      <c r="B387" t="s">
        <v>18</v>
      </c>
    </row>
    <row r="388" spans="1:2" x14ac:dyDescent="0.2">
      <c r="A388">
        <v>112300</v>
      </c>
      <c r="B388" t="s">
        <v>18</v>
      </c>
    </row>
    <row r="389" spans="1:2" x14ac:dyDescent="0.2">
      <c r="A389">
        <v>189200</v>
      </c>
      <c r="B389" t="s">
        <v>12</v>
      </c>
    </row>
    <row r="390" spans="1:2" x14ac:dyDescent="0.2">
      <c r="A390">
        <v>900</v>
      </c>
      <c r="B390" t="s">
        <v>18</v>
      </c>
    </row>
    <row r="391" spans="1:2" x14ac:dyDescent="0.2">
      <c r="A391">
        <v>22500</v>
      </c>
      <c r="B391" t="s">
        <v>18</v>
      </c>
    </row>
    <row r="392" spans="1:2" x14ac:dyDescent="0.2">
      <c r="A392">
        <v>167400</v>
      </c>
      <c r="B392" t="s">
        <v>12</v>
      </c>
    </row>
    <row r="393" spans="1:2" x14ac:dyDescent="0.2">
      <c r="A393">
        <v>2700</v>
      </c>
      <c r="B393" t="s">
        <v>12</v>
      </c>
    </row>
    <row r="394" spans="1:2" x14ac:dyDescent="0.2">
      <c r="A394">
        <v>3400</v>
      </c>
      <c r="B394" t="s">
        <v>18</v>
      </c>
    </row>
    <row r="395" spans="1:2" x14ac:dyDescent="0.2">
      <c r="A395">
        <v>49700</v>
      </c>
      <c r="B395" t="s">
        <v>12</v>
      </c>
    </row>
    <row r="396" spans="1:2" x14ac:dyDescent="0.2">
      <c r="A396">
        <v>178200</v>
      </c>
      <c r="B396" t="s">
        <v>12</v>
      </c>
    </row>
    <row r="397" spans="1:2" x14ac:dyDescent="0.2">
      <c r="A397">
        <v>7200</v>
      </c>
      <c r="B397" t="s">
        <v>12</v>
      </c>
    </row>
    <row r="398" spans="1:2" x14ac:dyDescent="0.2">
      <c r="A398">
        <v>2500</v>
      </c>
      <c r="B398" t="s">
        <v>18</v>
      </c>
    </row>
    <row r="399" spans="1:2" x14ac:dyDescent="0.2">
      <c r="A399">
        <v>5300</v>
      </c>
      <c r="B399" t="s">
        <v>18</v>
      </c>
    </row>
    <row r="400" spans="1:2" x14ac:dyDescent="0.2">
      <c r="A400">
        <v>9100</v>
      </c>
      <c r="B400" t="s">
        <v>12</v>
      </c>
    </row>
    <row r="401" spans="1:2" x14ac:dyDescent="0.2">
      <c r="A401">
        <v>6300</v>
      </c>
      <c r="B401" t="s">
        <v>18</v>
      </c>
    </row>
    <row r="402" spans="1:2" x14ac:dyDescent="0.2">
      <c r="A402">
        <v>114400</v>
      </c>
      <c r="B402" t="s">
        <v>18</v>
      </c>
    </row>
    <row r="403" spans="1:2" x14ac:dyDescent="0.2">
      <c r="A403">
        <v>38900</v>
      </c>
      <c r="B403" t="s">
        <v>18</v>
      </c>
    </row>
    <row r="404" spans="1:2" x14ac:dyDescent="0.2">
      <c r="A404">
        <v>135500</v>
      </c>
      <c r="B404" t="s">
        <v>12</v>
      </c>
    </row>
    <row r="405" spans="1:2" x14ac:dyDescent="0.2">
      <c r="A405">
        <v>109000</v>
      </c>
      <c r="B405" t="s">
        <v>12</v>
      </c>
    </row>
    <row r="406" spans="1:2" x14ac:dyDescent="0.2">
      <c r="A406">
        <v>114800</v>
      </c>
      <c r="B406" t="s">
        <v>72</v>
      </c>
    </row>
    <row r="407" spans="1:2" x14ac:dyDescent="0.2">
      <c r="A407">
        <v>83000</v>
      </c>
      <c r="B407" t="s">
        <v>18</v>
      </c>
    </row>
    <row r="408" spans="1:2" x14ac:dyDescent="0.2">
      <c r="A408">
        <v>2400</v>
      </c>
      <c r="B408" t="s">
        <v>18</v>
      </c>
    </row>
    <row r="409" spans="1:2" x14ac:dyDescent="0.2">
      <c r="A409">
        <v>60400</v>
      </c>
      <c r="B409" t="s">
        <v>12</v>
      </c>
    </row>
    <row r="410" spans="1:2" x14ac:dyDescent="0.2">
      <c r="A410">
        <v>102900</v>
      </c>
      <c r="B410" t="s">
        <v>12</v>
      </c>
    </row>
    <row r="411" spans="1:2" x14ac:dyDescent="0.2">
      <c r="A411">
        <v>62800</v>
      </c>
      <c r="B411" t="s">
        <v>18</v>
      </c>
    </row>
    <row r="412" spans="1:2" x14ac:dyDescent="0.2">
      <c r="A412">
        <v>800</v>
      </c>
      <c r="B412" t="s">
        <v>18</v>
      </c>
    </row>
    <row r="413" spans="1:2" x14ac:dyDescent="0.2">
      <c r="A413">
        <v>7100</v>
      </c>
      <c r="B413" t="s">
        <v>18</v>
      </c>
    </row>
    <row r="414" spans="1:2" x14ac:dyDescent="0.2">
      <c r="A414">
        <v>46100</v>
      </c>
      <c r="B414" t="s">
        <v>18</v>
      </c>
    </row>
    <row r="415" spans="1:2" x14ac:dyDescent="0.2">
      <c r="A415">
        <v>8100</v>
      </c>
      <c r="B415" t="s">
        <v>18</v>
      </c>
    </row>
    <row r="416" spans="1:2" x14ac:dyDescent="0.2">
      <c r="A416">
        <v>1700</v>
      </c>
      <c r="B416" t="s">
        <v>18</v>
      </c>
    </row>
    <row r="417" spans="1:2" x14ac:dyDescent="0.2">
      <c r="A417">
        <v>97300</v>
      </c>
      <c r="B417" t="s">
        <v>12</v>
      </c>
    </row>
    <row r="418" spans="1:2" x14ac:dyDescent="0.2">
      <c r="A418">
        <v>100</v>
      </c>
      <c r="B418" t="s">
        <v>12</v>
      </c>
    </row>
    <row r="419" spans="1:2" x14ac:dyDescent="0.2">
      <c r="A419">
        <v>900</v>
      </c>
      <c r="B419" t="s">
        <v>18</v>
      </c>
    </row>
    <row r="420" spans="1:2" x14ac:dyDescent="0.2">
      <c r="A420">
        <v>7300</v>
      </c>
      <c r="B420" t="s">
        <v>12</v>
      </c>
    </row>
    <row r="421" spans="1:2" x14ac:dyDescent="0.2">
      <c r="A421">
        <v>195800</v>
      </c>
      <c r="B421" t="s">
        <v>12</v>
      </c>
    </row>
    <row r="422" spans="1:2" x14ac:dyDescent="0.2">
      <c r="A422">
        <v>48900</v>
      </c>
      <c r="B422" t="s">
        <v>18</v>
      </c>
    </row>
    <row r="423" spans="1:2" x14ac:dyDescent="0.2">
      <c r="A423">
        <v>29600</v>
      </c>
      <c r="B423" t="s">
        <v>12</v>
      </c>
    </row>
    <row r="424" spans="1:2" x14ac:dyDescent="0.2">
      <c r="A424">
        <v>39300</v>
      </c>
      <c r="B424" t="s">
        <v>18</v>
      </c>
    </row>
    <row r="425" spans="1:2" x14ac:dyDescent="0.2">
      <c r="A425">
        <v>3400</v>
      </c>
      <c r="B425" t="s">
        <v>18</v>
      </c>
    </row>
    <row r="426" spans="1:2" x14ac:dyDescent="0.2">
      <c r="A426">
        <v>9200</v>
      </c>
      <c r="B426" t="s">
        <v>18</v>
      </c>
    </row>
    <row r="427" spans="1:2" x14ac:dyDescent="0.2">
      <c r="A427">
        <v>135600</v>
      </c>
      <c r="B427" t="s">
        <v>12</v>
      </c>
    </row>
    <row r="428" spans="1:2" x14ac:dyDescent="0.2">
      <c r="A428">
        <v>153700</v>
      </c>
      <c r="B428" t="s">
        <v>45</v>
      </c>
    </row>
    <row r="429" spans="1:2" x14ac:dyDescent="0.2">
      <c r="A429">
        <v>7800</v>
      </c>
      <c r="B429" t="s">
        <v>18</v>
      </c>
    </row>
    <row r="430" spans="1:2" x14ac:dyDescent="0.2">
      <c r="A430">
        <v>2100</v>
      </c>
      <c r="B430" t="s">
        <v>18</v>
      </c>
    </row>
    <row r="431" spans="1:2" x14ac:dyDescent="0.2">
      <c r="A431">
        <v>189500</v>
      </c>
      <c r="B431" t="s">
        <v>45</v>
      </c>
    </row>
    <row r="432" spans="1:2" x14ac:dyDescent="0.2">
      <c r="A432">
        <v>188200</v>
      </c>
      <c r="B432" t="s">
        <v>12</v>
      </c>
    </row>
    <row r="433" spans="1:2" x14ac:dyDescent="0.2">
      <c r="A433">
        <v>113500</v>
      </c>
      <c r="B433" t="s">
        <v>12</v>
      </c>
    </row>
    <row r="434" spans="1:2" x14ac:dyDescent="0.2">
      <c r="A434">
        <v>134600</v>
      </c>
      <c r="B434" t="s">
        <v>12</v>
      </c>
    </row>
    <row r="435" spans="1:2" x14ac:dyDescent="0.2">
      <c r="A435">
        <v>1700</v>
      </c>
      <c r="B435" t="s">
        <v>12</v>
      </c>
    </row>
    <row r="436" spans="1:2" x14ac:dyDescent="0.2">
      <c r="A436">
        <v>163700</v>
      </c>
      <c r="B436" t="s">
        <v>12</v>
      </c>
    </row>
    <row r="437" spans="1:2" x14ac:dyDescent="0.2">
      <c r="A437">
        <v>113800</v>
      </c>
      <c r="B437" t="s">
        <v>18</v>
      </c>
    </row>
    <row r="438" spans="1:2" x14ac:dyDescent="0.2">
      <c r="A438">
        <v>5000</v>
      </c>
      <c r="B438" t="s">
        <v>18</v>
      </c>
    </row>
    <row r="439" spans="1:2" x14ac:dyDescent="0.2">
      <c r="A439">
        <v>9400</v>
      </c>
      <c r="B439" t="s">
        <v>12</v>
      </c>
    </row>
    <row r="440" spans="1:2" x14ac:dyDescent="0.2">
      <c r="A440">
        <v>8700</v>
      </c>
      <c r="B440" t="s">
        <v>18</v>
      </c>
    </row>
    <row r="441" spans="1:2" x14ac:dyDescent="0.2">
      <c r="A441">
        <v>147800</v>
      </c>
      <c r="B441" t="s">
        <v>12</v>
      </c>
    </row>
    <row r="442" spans="1:2" x14ac:dyDescent="0.2">
      <c r="A442">
        <v>5100</v>
      </c>
      <c r="B442" t="s">
        <v>12</v>
      </c>
    </row>
    <row r="443" spans="1:2" x14ac:dyDescent="0.2">
      <c r="A443">
        <v>2700</v>
      </c>
      <c r="B443" t="s">
        <v>18</v>
      </c>
    </row>
    <row r="444" spans="1:2" x14ac:dyDescent="0.2">
      <c r="A444">
        <v>1800</v>
      </c>
      <c r="B444" t="s">
        <v>18</v>
      </c>
    </row>
    <row r="445" spans="1:2" x14ac:dyDescent="0.2">
      <c r="A445">
        <v>174500</v>
      </c>
      <c r="B445" t="s">
        <v>18</v>
      </c>
    </row>
    <row r="446" spans="1:2" x14ac:dyDescent="0.2">
      <c r="A446">
        <v>101400</v>
      </c>
      <c r="B446" t="s">
        <v>12</v>
      </c>
    </row>
    <row r="447" spans="1:2" x14ac:dyDescent="0.2">
      <c r="A447">
        <v>191000</v>
      </c>
      <c r="B447" t="s">
        <v>72</v>
      </c>
    </row>
    <row r="448" spans="1:2" x14ac:dyDescent="0.2">
      <c r="A448">
        <v>8100</v>
      </c>
      <c r="B448" t="s">
        <v>12</v>
      </c>
    </row>
    <row r="449" spans="1:2" x14ac:dyDescent="0.2">
      <c r="A449">
        <v>5100</v>
      </c>
      <c r="B449" t="s">
        <v>18</v>
      </c>
    </row>
    <row r="450" spans="1:2" x14ac:dyDescent="0.2">
      <c r="A450">
        <v>7700</v>
      </c>
      <c r="B450" t="s">
        <v>12</v>
      </c>
    </row>
    <row r="451" spans="1:2" x14ac:dyDescent="0.2">
      <c r="A451">
        <v>121400</v>
      </c>
      <c r="B451" t="s">
        <v>12</v>
      </c>
    </row>
    <row r="452" spans="1:2" x14ac:dyDescent="0.2">
      <c r="A452">
        <v>5400</v>
      </c>
      <c r="B452" t="s">
        <v>72</v>
      </c>
    </row>
    <row r="453" spans="1:2" x14ac:dyDescent="0.2">
      <c r="A453">
        <v>152400</v>
      </c>
      <c r="B453" t="s">
        <v>18</v>
      </c>
    </row>
    <row r="454" spans="1:2" x14ac:dyDescent="0.2">
      <c r="A454">
        <v>1300</v>
      </c>
      <c r="B454" t="s">
        <v>18</v>
      </c>
    </row>
    <row r="455" spans="1:2" x14ac:dyDescent="0.2">
      <c r="A455">
        <v>8100</v>
      </c>
      <c r="B455" t="s">
        <v>18</v>
      </c>
    </row>
    <row r="456" spans="1:2" x14ac:dyDescent="0.2">
      <c r="A456">
        <v>8300</v>
      </c>
      <c r="B456" t="s">
        <v>18</v>
      </c>
    </row>
    <row r="457" spans="1:2" x14ac:dyDescent="0.2">
      <c r="A457">
        <v>28400</v>
      </c>
      <c r="B457" t="s">
        <v>18</v>
      </c>
    </row>
    <row r="458" spans="1:2" x14ac:dyDescent="0.2">
      <c r="A458">
        <v>102500</v>
      </c>
      <c r="B458" t="s">
        <v>18</v>
      </c>
    </row>
    <row r="459" spans="1:2" x14ac:dyDescent="0.2">
      <c r="A459">
        <v>7000</v>
      </c>
      <c r="B459" t="s">
        <v>12</v>
      </c>
    </row>
    <row r="460" spans="1:2" x14ac:dyDescent="0.2">
      <c r="A460">
        <v>5400</v>
      </c>
      <c r="B460" t="s">
        <v>18</v>
      </c>
    </row>
    <row r="461" spans="1:2" x14ac:dyDescent="0.2">
      <c r="A461">
        <v>9300</v>
      </c>
      <c r="B461" t="s">
        <v>72</v>
      </c>
    </row>
    <row r="462" spans="1:2" x14ac:dyDescent="0.2">
      <c r="A462">
        <v>6200</v>
      </c>
      <c r="B462" t="s">
        <v>18</v>
      </c>
    </row>
    <row r="463" spans="1:2" x14ac:dyDescent="0.2">
      <c r="A463">
        <v>2100</v>
      </c>
      <c r="B463" t="s">
        <v>18</v>
      </c>
    </row>
    <row r="464" spans="1:2" x14ac:dyDescent="0.2">
      <c r="A464">
        <v>6800</v>
      </c>
      <c r="B464" t="s">
        <v>12</v>
      </c>
    </row>
    <row r="465" spans="1:2" x14ac:dyDescent="0.2">
      <c r="A465">
        <v>155200</v>
      </c>
      <c r="B465" t="s">
        <v>72</v>
      </c>
    </row>
    <row r="466" spans="1:2" x14ac:dyDescent="0.2">
      <c r="A466">
        <v>89900</v>
      </c>
      <c r="B466" t="s">
        <v>12</v>
      </c>
    </row>
    <row r="467" spans="1:2" x14ac:dyDescent="0.2">
      <c r="A467">
        <v>900</v>
      </c>
      <c r="B467" t="s">
        <v>18</v>
      </c>
    </row>
    <row r="468" spans="1:2" x14ac:dyDescent="0.2">
      <c r="A468">
        <v>100</v>
      </c>
      <c r="B468" t="s">
        <v>12</v>
      </c>
    </row>
    <row r="469" spans="1:2" x14ac:dyDescent="0.2">
      <c r="A469">
        <v>148400</v>
      </c>
      <c r="B469" t="s">
        <v>18</v>
      </c>
    </row>
    <row r="470" spans="1:2" x14ac:dyDescent="0.2">
      <c r="A470">
        <v>4800</v>
      </c>
      <c r="B470" t="s">
        <v>12</v>
      </c>
    </row>
    <row r="471" spans="1:2" x14ac:dyDescent="0.2">
      <c r="A471">
        <v>182400</v>
      </c>
      <c r="B471" t="s">
        <v>12</v>
      </c>
    </row>
    <row r="472" spans="1:2" x14ac:dyDescent="0.2">
      <c r="A472">
        <v>4000</v>
      </c>
      <c r="B472" t="s">
        <v>12</v>
      </c>
    </row>
    <row r="473" spans="1:2" x14ac:dyDescent="0.2">
      <c r="A473">
        <v>116500</v>
      </c>
      <c r="B473" t="s">
        <v>18</v>
      </c>
    </row>
    <row r="474" spans="1:2" x14ac:dyDescent="0.2">
      <c r="A474">
        <v>146400</v>
      </c>
      <c r="B474" t="s">
        <v>18</v>
      </c>
    </row>
    <row r="475" spans="1:2" x14ac:dyDescent="0.2">
      <c r="A475">
        <v>5000</v>
      </c>
      <c r="B475" t="s">
        <v>12</v>
      </c>
    </row>
    <row r="476" spans="1:2" x14ac:dyDescent="0.2">
      <c r="A476">
        <v>33800</v>
      </c>
      <c r="B476" t="s">
        <v>18</v>
      </c>
    </row>
    <row r="477" spans="1:2" x14ac:dyDescent="0.2">
      <c r="A477">
        <v>6300</v>
      </c>
      <c r="B477" t="s">
        <v>12</v>
      </c>
    </row>
    <row r="478" spans="1:2" x14ac:dyDescent="0.2">
      <c r="A478">
        <v>2400</v>
      </c>
      <c r="B478" t="s">
        <v>18</v>
      </c>
    </row>
    <row r="479" spans="1:2" x14ac:dyDescent="0.2">
      <c r="A479">
        <v>98800</v>
      </c>
      <c r="B479" t="s">
        <v>18</v>
      </c>
    </row>
    <row r="480" spans="1:2" x14ac:dyDescent="0.2">
      <c r="A480">
        <v>188800</v>
      </c>
      <c r="B480" t="s">
        <v>12</v>
      </c>
    </row>
    <row r="481" spans="1:2" x14ac:dyDescent="0.2">
      <c r="A481">
        <v>134300</v>
      </c>
      <c r="B481" t="s">
        <v>18</v>
      </c>
    </row>
    <row r="482" spans="1:2" x14ac:dyDescent="0.2">
      <c r="A482">
        <v>71200</v>
      </c>
      <c r="B482" t="s">
        <v>18</v>
      </c>
    </row>
    <row r="483" spans="1:2" x14ac:dyDescent="0.2">
      <c r="A483">
        <v>4700</v>
      </c>
      <c r="B483" t="s">
        <v>18</v>
      </c>
    </row>
    <row r="484" spans="1:2" x14ac:dyDescent="0.2">
      <c r="A484">
        <v>1200</v>
      </c>
      <c r="B484" t="s">
        <v>18</v>
      </c>
    </row>
    <row r="485" spans="1:2" x14ac:dyDescent="0.2">
      <c r="A485">
        <v>1400</v>
      </c>
      <c r="B485" t="s">
        <v>18</v>
      </c>
    </row>
    <row r="486" spans="1:2" x14ac:dyDescent="0.2">
      <c r="A486">
        <v>4000</v>
      </c>
      <c r="B486" t="s">
        <v>12</v>
      </c>
    </row>
    <row r="487" spans="1:2" x14ac:dyDescent="0.2">
      <c r="A487">
        <v>5600</v>
      </c>
      <c r="B487" t="s">
        <v>18</v>
      </c>
    </row>
    <row r="488" spans="1:2" x14ac:dyDescent="0.2">
      <c r="A488">
        <v>3600</v>
      </c>
      <c r="B488" t="s">
        <v>18</v>
      </c>
    </row>
    <row r="489" spans="1:2" x14ac:dyDescent="0.2">
      <c r="A489">
        <v>3100</v>
      </c>
      <c r="B489" t="s">
        <v>18</v>
      </c>
    </row>
    <row r="490" spans="1:2" x14ac:dyDescent="0.2">
      <c r="A490">
        <v>153800</v>
      </c>
      <c r="B490" t="s">
        <v>12</v>
      </c>
    </row>
    <row r="491" spans="1:2" x14ac:dyDescent="0.2">
      <c r="A491">
        <v>5000</v>
      </c>
      <c r="B491" t="s">
        <v>18</v>
      </c>
    </row>
    <row r="492" spans="1:2" x14ac:dyDescent="0.2">
      <c r="A492">
        <v>4000</v>
      </c>
      <c r="B492" t="s">
        <v>18</v>
      </c>
    </row>
    <row r="493" spans="1:2" x14ac:dyDescent="0.2">
      <c r="A493">
        <v>7400</v>
      </c>
      <c r="B493" t="s">
        <v>18</v>
      </c>
    </row>
    <row r="494" spans="1:2" x14ac:dyDescent="0.2">
      <c r="A494">
        <v>191500</v>
      </c>
      <c r="B494" t="s">
        <v>12</v>
      </c>
    </row>
    <row r="495" spans="1:2" x14ac:dyDescent="0.2">
      <c r="A495">
        <v>8500</v>
      </c>
      <c r="B495" t="s">
        <v>12</v>
      </c>
    </row>
    <row r="496" spans="1:2" x14ac:dyDescent="0.2">
      <c r="A496">
        <v>68800</v>
      </c>
      <c r="B496" t="s">
        <v>18</v>
      </c>
    </row>
    <row r="497" spans="1:2" x14ac:dyDescent="0.2">
      <c r="A497">
        <v>2400</v>
      </c>
      <c r="B497" t="s">
        <v>18</v>
      </c>
    </row>
    <row r="498" spans="1:2" x14ac:dyDescent="0.2">
      <c r="A498">
        <v>8600</v>
      </c>
      <c r="B498" t="s">
        <v>18</v>
      </c>
    </row>
    <row r="499" spans="1:2" x14ac:dyDescent="0.2">
      <c r="A499">
        <v>196600</v>
      </c>
      <c r="B499" t="s">
        <v>12</v>
      </c>
    </row>
    <row r="500" spans="1:2" x14ac:dyDescent="0.2">
      <c r="A500">
        <v>4200</v>
      </c>
      <c r="B500" t="s">
        <v>12</v>
      </c>
    </row>
    <row r="501" spans="1:2" x14ac:dyDescent="0.2">
      <c r="A501">
        <v>91400</v>
      </c>
      <c r="B501" t="s">
        <v>12</v>
      </c>
    </row>
    <row r="502" spans="1:2" x14ac:dyDescent="0.2">
      <c r="A502">
        <v>29600</v>
      </c>
      <c r="B502" t="s">
        <v>18</v>
      </c>
    </row>
    <row r="503" spans="1:2" x14ac:dyDescent="0.2">
      <c r="A503">
        <v>90600</v>
      </c>
      <c r="B503" t="s">
        <v>12</v>
      </c>
    </row>
    <row r="504" spans="1:2" x14ac:dyDescent="0.2">
      <c r="A504">
        <v>5200</v>
      </c>
      <c r="B504" t="s">
        <v>12</v>
      </c>
    </row>
    <row r="505" spans="1:2" x14ac:dyDescent="0.2">
      <c r="A505">
        <v>110300</v>
      </c>
      <c r="B505" t="s">
        <v>18</v>
      </c>
    </row>
    <row r="506" spans="1:2" x14ac:dyDescent="0.2">
      <c r="A506">
        <v>5300</v>
      </c>
      <c r="B506" t="s">
        <v>18</v>
      </c>
    </row>
    <row r="507" spans="1:2" x14ac:dyDescent="0.2">
      <c r="A507">
        <v>9200</v>
      </c>
      <c r="B507" t="s">
        <v>18</v>
      </c>
    </row>
    <row r="508" spans="1:2" x14ac:dyDescent="0.2">
      <c r="A508">
        <v>2400</v>
      </c>
      <c r="B508" t="s">
        <v>18</v>
      </c>
    </row>
    <row r="509" spans="1:2" x14ac:dyDescent="0.2">
      <c r="A509">
        <v>56800</v>
      </c>
      <c r="B509" t="s">
        <v>18</v>
      </c>
    </row>
    <row r="510" spans="1:2" x14ac:dyDescent="0.2">
      <c r="A510">
        <v>191000</v>
      </c>
      <c r="B510" t="s">
        <v>72</v>
      </c>
    </row>
    <row r="511" spans="1:2" x14ac:dyDescent="0.2">
      <c r="A511">
        <v>900</v>
      </c>
      <c r="B511" t="s">
        <v>18</v>
      </c>
    </row>
    <row r="512" spans="1:2" x14ac:dyDescent="0.2">
      <c r="A512">
        <v>2500</v>
      </c>
      <c r="B512" t="s">
        <v>18</v>
      </c>
    </row>
    <row r="513" spans="1:2" x14ac:dyDescent="0.2">
      <c r="A513">
        <v>3200</v>
      </c>
      <c r="B513" t="s">
        <v>18</v>
      </c>
    </row>
    <row r="514" spans="1:2" x14ac:dyDescent="0.2">
      <c r="A514">
        <v>183800</v>
      </c>
      <c r="B514" t="s">
        <v>12</v>
      </c>
    </row>
    <row r="515" spans="1:2" x14ac:dyDescent="0.2">
      <c r="A515">
        <v>9800</v>
      </c>
      <c r="B515" t="s">
        <v>12</v>
      </c>
    </row>
    <row r="516" spans="1:2" x14ac:dyDescent="0.2">
      <c r="A516">
        <v>193400</v>
      </c>
      <c r="B516" t="s">
        <v>12</v>
      </c>
    </row>
    <row r="517" spans="1:2" x14ac:dyDescent="0.2">
      <c r="A517">
        <v>163800</v>
      </c>
      <c r="B517" t="s">
        <v>12</v>
      </c>
    </row>
    <row r="518" spans="1:2" x14ac:dyDescent="0.2">
      <c r="A518">
        <v>100</v>
      </c>
      <c r="B518" t="s">
        <v>12</v>
      </c>
    </row>
    <row r="519" spans="1:2" x14ac:dyDescent="0.2">
      <c r="A519">
        <v>153600</v>
      </c>
      <c r="B519" t="s">
        <v>12</v>
      </c>
    </row>
    <row r="520" spans="1:2" x14ac:dyDescent="0.2">
      <c r="A520">
        <v>1300</v>
      </c>
      <c r="B520" t="s">
        <v>18</v>
      </c>
    </row>
    <row r="521" spans="1:2" x14ac:dyDescent="0.2">
      <c r="A521">
        <v>25500</v>
      </c>
      <c r="B521" t="s">
        <v>18</v>
      </c>
    </row>
    <row r="522" spans="1:2" x14ac:dyDescent="0.2">
      <c r="A522">
        <v>7500</v>
      </c>
      <c r="B522" t="s">
        <v>12</v>
      </c>
    </row>
    <row r="523" spans="1:2" x14ac:dyDescent="0.2">
      <c r="A523">
        <v>89900</v>
      </c>
      <c r="B523" t="s">
        <v>12</v>
      </c>
    </row>
    <row r="524" spans="1:2" x14ac:dyDescent="0.2">
      <c r="A524">
        <v>18000</v>
      </c>
      <c r="B524" t="s">
        <v>18</v>
      </c>
    </row>
    <row r="525" spans="1:2" x14ac:dyDescent="0.2">
      <c r="A525">
        <v>2100</v>
      </c>
      <c r="B525" t="s">
        <v>12</v>
      </c>
    </row>
    <row r="526" spans="1:2" x14ac:dyDescent="0.2">
      <c r="A526">
        <v>172700</v>
      </c>
      <c r="B526" t="s">
        <v>18</v>
      </c>
    </row>
    <row r="527" spans="1:2" x14ac:dyDescent="0.2">
      <c r="A527">
        <v>168500</v>
      </c>
      <c r="B527" t="s">
        <v>12</v>
      </c>
    </row>
    <row r="528" spans="1:2" x14ac:dyDescent="0.2">
      <c r="A528">
        <v>7800</v>
      </c>
      <c r="B528" t="s">
        <v>18</v>
      </c>
    </row>
    <row r="529" spans="1:2" x14ac:dyDescent="0.2">
      <c r="A529">
        <v>147800</v>
      </c>
      <c r="B529" t="s">
        <v>12</v>
      </c>
    </row>
    <row r="530" spans="1:2" x14ac:dyDescent="0.2">
      <c r="A530">
        <v>9100</v>
      </c>
      <c r="B530" t="s">
        <v>18</v>
      </c>
    </row>
    <row r="531" spans="1:2" x14ac:dyDescent="0.2">
      <c r="A531">
        <v>8300</v>
      </c>
      <c r="B531" t="s">
        <v>72</v>
      </c>
    </row>
    <row r="532" spans="1:2" x14ac:dyDescent="0.2">
      <c r="A532">
        <v>138700</v>
      </c>
      <c r="B532" t="s">
        <v>72</v>
      </c>
    </row>
    <row r="533" spans="1:2" x14ac:dyDescent="0.2">
      <c r="A533">
        <v>8600</v>
      </c>
      <c r="B533" t="s">
        <v>12</v>
      </c>
    </row>
    <row r="534" spans="1:2" x14ac:dyDescent="0.2">
      <c r="A534">
        <v>125400</v>
      </c>
      <c r="B534" t="s">
        <v>12</v>
      </c>
    </row>
    <row r="535" spans="1:2" x14ac:dyDescent="0.2">
      <c r="A535">
        <v>5900</v>
      </c>
      <c r="B535" t="s">
        <v>18</v>
      </c>
    </row>
    <row r="536" spans="1:2" x14ac:dyDescent="0.2">
      <c r="A536">
        <v>8800</v>
      </c>
      <c r="B536" t="s">
        <v>12</v>
      </c>
    </row>
    <row r="537" spans="1:2" x14ac:dyDescent="0.2">
      <c r="A537">
        <v>177700</v>
      </c>
      <c r="B537" t="s">
        <v>18</v>
      </c>
    </row>
    <row r="538" spans="1:2" x14ac:dyDescent="0.2">
      <c r="A538">
        <v>800</v>
      </c>
      <c r="B538" t="s">
        <v>18</v>
      </c>
    </row>
    <row r="539" spans="1:2" x14ac:dyDescent="0.2">
      <c r="A539">
        <v>7600</v>
      </c>
      <c r="B539" t="s">
        <v>18</v>
      </c>
    </row>
    <row r="540" spans="1:2" x14ac:dyDescent="0.2">
      <c r="A540">
        <v>50500</v>
      </c>
      <c r="B540" t="s">
        <v>12</v>
      </c>
    </row>
    <row r="541" spans="1:2" x14ac:dyDescent="0.2">
      <c r="A541">
        <v>900</v>
      </c>
      <c r="B541" t="s">
        <v>18</v>
      </c>
    </row>
    <row r="542" spans="1:2" x14ac:dyDescent="0.2">
      <c r="A542">
        <v>96700</v>
      </c>
      <c r="B542" t="s">
        <v>12</v>
      </c>
    </row>
    <row r="543" spans="1:2" x14ac:dyDescent="0.2">
      <c r="A543">
        <v>2100</v>
      </c>
      <c r="B543" t="s">
        <v>12</v>
      </c>
    </row>
    <row r="544" spans="1:2" x14ac:dyDescent="0.2">
      <c r="A544">
        <v>8300</v>
      </c>
      <c r="B544" t="s">
        <v>18</v>
      </c>
    </row>
    <row r="545" spans="1:2" x14ac:dyDescent="0.2">
      <c r="A545">
        <v>189200</v>
      </c>
      <c r="B545" t="s">
        <v>12</v>
      </c>
    </row>
    <row r="546" spans="1:2" x14ac:dyDescent="0.2">
      <c r="A546">
        <v>9000</v>
      </c>
      <c r="B546" t="s">
        <v>12</v>
      </c>
    </row>
    <row r="547" spans="1:2" x14ac:dyDescent="0.2">
      <c r="A547">
        <v>5100</v>
      </c>
      <c r="B547" t="s">
        <v>12</v>
      </c>
    </row>
    <row r="548" spans="1:2" x14ac:dyDescent="0.2">
      <c r="A548">
        <v>105000</v>
      </c>
      <c r="B548" t="s">
        <v>12</v>
      </c>
    </row>
    <row r="549" spans="1:2" x14ac:dyDescent="0.2">
      <c r="A549">
        <v>186700</v>
      </c>
      <c r="B549" t="s">
        <v>45</v>
      </c>
    </row>
    <row r="550" spans="1:2" x14ac:dyDescent="0.2">
      <c r="A550">
        <v>1600</v>
      </c>
      <c r="B550" t="s">
        <v>18</v>
      </c>
    </row>
    <row r="551" spans="1:2" x14ac:dyDescent="0.2">
      <c r="A551">
        <v>115600</v>
      </c>
      <c r="B551" t="s">
        <v>18</v>
      </c>
    </row>
    <row r="552" spans="1:2" x14ac:dyDescent="0.2">
      <c r="A552">
        <v>89100</v>
      </c>
      <c r="B552" t="s">
        <v>12</v>
      </c>
    </row>
    <row r="553" spans="1:2" x14ac:dyDescent="0.2">
      <c r="A553">
        <v>2600</v>
      </c>
      <c r="B553" t="s">
        <v>18</v>
      </c>
    </row>
    <row r="554" spans="1:2" x14ac:dyDescent="0.2">
      <c r="A554">
        <v>9800</v>
      </c>
      <c r="B554" t="s">
        <v>18</v>
      </c>
    </row>
    <row r="555" spans="1:2" x14ac:dyDescent="0.2">
      <c r="A555">
        <v>84400</v>
      </c>
      <c r="B555" t="s">
        <v>18</v>
      </c>
    </row>
    <row r="556" spans="1:2" x14ac:dyDescent="0.2">
      <c r="A556">
        <v>151300</v>
      </c>
      <c r="B556" t="s">
        <v>12</v>
      </c>
    </row>
    <row r="557" spans="1:2" x14ac:dyDescent="0.2">
      <c r="A557">
        <v>9800</v>
      </c>
      <c r="B557" t="s">
        <v>12</v>
      </c>
    </row>
    <row r="558" spans="1:2" x14ac:dyDescent="0.2">
      <c r="A558">
        <v>5300</v>
      </c>
      <c r="B558" t="s">
        <v>18</v>
      </c>
    </row>
    <row r="559" spans="1:2" x14ac:dyDescent="0.2">
      <c r="A559">
        <v>178000</v>
      </c>
      <c r="B559" t="s">
        <v>12</v>
      </c>
    </row>
    <row r="560" spans="1:2" x14ac:dyDescent="0.2">
      <c r="A560">
        <v>77000</v>
      </c>
      <c r="B560" t="s">
        <v>12</v>
      </c>
    </row>
    <row r="561" spans="1:2" x14ac:dyDescent="0.2">
      <c r="A561">
        <v>84900</v>
      </c>
      <c r="B561" t="s">
        <v>12</v>
      </c>
    </row>
    <row r="562" spans="1:2" x14ac:dyDescent="0.2">
      <c r="A562">
        <v>2800</v>
      </c>
      <c r="B562" t="s">
        <v>18</v>
      </c>
    </row>
    <row r="563" spans="1:2" x14ac:dyDescent="0.2">
      <c r="A563">
        <v>184800</v>
      </c>
      <c r="B563" t="s">
        <v>12</v>
      </c>
    </row>
    <row r="564" spans="1:2" x14ac:dyDescent="0.2">
      <c r="A564">
        <v>4200</v>
      </c>
      <c r="B564" t="s">
        <v>18</v>
      </c>
    </row>
    <row r="565" spans="1:2" x14ac:dyDescent="0.2">
      <c r="A565">
        <v>1300</v>
      </c>
      <c r="B565" t="s">
        <v>18</v>
      </c>
    </row>
    <row r="566" spans="1:2" x14ac:dyDescent="0.2">
      <c r="A566">
        <v>66100</v>
      </c>
      <c r="B566" t="s">
        <v>18</v>
      </c>
    </row>
    <row r="567" spans="1:2" x14ac:dyDescent="0.2">
      <c r="A567">
        <v>29500</v>
      </c>
      <c r="B567" t="s">
        <v>18</v>
      </c>
    </row>
    <row r="568" spans="1:2" x14ac:dyDescent="0.2">
      <c r="A568">
        <v>100</v>
      </c>
      <c r="B568" t="s">
        <v>72</v>
      </c>
    </row>
    <row r="569" spans="1:2" x14ac:dyDescent="0.2">
      <c r="A569">
        <v>180100</v>
      </c>
      <c r="B569" t="s">
        <v>12</v>
      </c>
    </row>
    <row r="570" spans="1:2" x14ac:dyDescent="0.2">
      <c r="A570">
        <v>9000</v>
      </c>
      <c r="B570" t="s">
        <v>12</v>
      </c>
    </row>
    <row r="571" spans="1:2" x14ac:dyDescent="0.2">
      <c r="A571">
        <v>170600</v>
      </c>
      <c r="B571" t="s">
        <v>12</v>
      </c>
    </row>
    <row r="572" spans="1:2" x14ac:dyDescent="0.2">
      <c r="A572">
        <v>9500</v>
      </c>
      <c r="B572" t="s">
        <v>18</v>
      </c>
    </row>
    <row r="573" spans="1:2" x14ac:dyDescent="0.2">
      <c r="A573">
        <v>6300</v>
      </c>
      <c r="B573" t="s">
        <v>18</v>
      </c>
    </row>
    <row r="574" spans="1:2" x14ac:dyDescent="0.2">
      <c r="A574">
        <v>5200</v>
      </c>
      <c r="B574" t="s">
        <v>18</v>
      </c>
    </row>
    <row r="575" spans="1:2" x14ac:dyDescent="0.2">
      <c r="A575">
        <v>6000</v>
      </c>
      <c r="B575" t="s">
        <v>18</v>
      </c>
    </row>
    <row r="576" spans="1:2" x14ac:dyDescent="0.2">
      <c r="A576">
        <v>5800</v>
      </c>
      <c r="B576" t="s">
        <v>18</v>
      </c>
    </row>
    <row r="577" spans="1:2" x14ac:dyDescent="0.2">
      <c r="A577">
        <v>105300</v>
      </c>
      <c r="B577" t="s">
        <v>18</v>
      </c>
    </row>
    <row r="578" spans="1:2" x14ac:dyDescent="0.2">
      <c r="A578">
        <v>20000</v>
      </c>
      <c r="B578" t="s">
        <v>18</v>
      </c>
    </row>
    <row r="579" spans="1:2" x14ac:dyDescent="0.2">
      <c r="A579">
        <v>3000</v>
      </c>
      <c r="B579" t="s">
        <v>18</v>
      </c>
    </row>
    <row r="580" spans="1:2" x14ac:dyDescent="0.2">
      <c r="A580">
        <v>9900</v>
      </c>
      <c r="B580" t="s">
        <v>12</v>
      </c>
    </row>
    <row r="581" spans="1:2" x14ac:dyDescent="0.2">
      <c r="A581">
        <v>3700</v>
      </c>
      <c r="B581" t="s">
        <v>18</v>
      </c>
    </row>
    <row r="582" spans="1:2" x14ac:dyDescent="0.2">
      <c r="A582">
        <v>168700</v>
      </c>
      <c r="B582" t="s">
        <v>12</v>
      </c>
    </row>
    <row r="583" spans="1:2" x14ac:dyDescent="0.2">
      <c r="A583">
        <v>94900</v>
      </c>
      <c r="B583" t="s">
        <v>18</v>
      </c>
    </row>
    <row r="584" spans="1:2" x14ac:dyDescent="0.2">
      <c r="A584">
        <v>9300</v>
      </c>
      <c r="B584" t="s">
        <v>12</v>
      </c>
    </row>
    <row r="585" spans="1:2" x14ac:dyDescent="0.2">
      <c r="A585">
        <v>6800</v>
      </c>
      <c r="B585" t="s">
        <v>18</v>
      </c>
    </row>
    <row r="586" spans="1:2" x14ac:dyDescent="0.2">
      <c r="A586">
        <v>72400</v>
      </c>
      <c r="B586" t="s">
        <v>18</v>
      </c>
    </row>
    <row r="587" spans="1:2" x14ac:dyDescent="0.2">
      <c r="A587">
        <v>20100</v>
      </c>
      <c r="B587" t="s">
        <v>18</v>
      </c>
    </row>
    <row r="588" spans="1:2" x14ac:dyDescent="0.2">
      <c r="A588">
        <v>31200</v>
      </c>
      <c r="B588" t="s">
        <v>18</v>
      </c>
    </row>
    <row r="589" spans="1:2" x14ac:dyDescent="0.2">
      <c r="A589">
        <v>3500</v>
      </c>
      <c r="B589" t="s">
        <v>12</v>
      </c>
    </row>
    <row r="590" spans="1:2" x14ac:dyDescent="0.2">
      <c r="A590">
        <v>9000</v>
      </c>
      <c r="B590" t="s">
        <v>72</v>
      </c>
    </row>
    <row r="591" spans="1:2" x14ac:dyDescent="0.2">
      <c r="A591">
        <v>6700</v>
      </c>
      <c r="B591" t="s">
        <v>18</v>
      </c>
    </row>
    <row r="592" spans="1:2" x14ac:dyDescent="0.2">
      <c r="A592">
        <v>2700</v>
      </c>
      <c r="B592" t="s">
        <v>18</v>
      </c>
    </row>
    <row r="593" spans="1:2" x14ac:dyDescent="0.2">
      <c r="A593">
        <v>83300</v>
      </c>
      <c r="B593" t="s">
        <v>12</v>
      </c>
    </row>
    <row r="594" spans="1:2" x14ac:dyDescent="0.2">
      <c r="A594">
        <v>9700</v>
      </c>
      <c r="B594" t="s">
        <v>12</v>
      </c>
    </row>
    <row r="595" spans="1:2" x14ac:dyDescent="0.2">
      <c r="A595">
        <v>8200</v>
      </c>
      <c r="B595" t="s">
        <v>72</v>
      </c>
    </row>
    <row r="596" spans="1:2" x14ac:dyDescent="0.2">
      <c r="A596">
        <v>96500</v>
      </c>
      <c r="B596" t="s">
        <v>12</v>
      </c>
    </row>
    <row r="597" spans="1:2" x14ac:dyDescent="0.2">
      <c r="A597">
        <v>6200</v>
      </c>
      <c r="B597" t="s">
        <v>18</v>
      </c>
    </row>
    <row r="598" spans="1:2" x14ac:dyDescent="0.2">
      <c r="A598">
        <v>43800</v>
      </c>
      <c r="B598" t="s">
        <v>18</v>
      </c>
    </row>
    <row r="599" spans="1:2" x14ac:dyDescent="0.2">
      <c r="A599">
        <v>6000</v>
      </c>
      <c r="B599" t="s">
        <v>12</v>
      </c>
    </row>
    <row r="600" spans="1:2" x14ac:dyDescent="0.2">
      <c r="A600">
        <v>8700</v>
      </c>
      <c r="B600" t="s">
        <v>12</v>
      </c>
    </row>
    <row r="601" spans="1:2" x14ac:dyDescent="0.2">
      <c r="A601">
        <v>18900</v>
      </c>
      <c r="B601" t="s">
        <v>18</v>
      </c>
    </row>
    <row r="602" spans="1:2" x14ac:dyDescent="0.2">
      <c r="A602">
        <v>86400</v>
      </c>
      <c r="B602" t="s">
        <v>18</v>
      </c>
    </row>
    <row r="603" spans="1:2" x14ac:dyDescent="0.2">
      <c r="A603">
        <v>8900</v>
      </c>
      <c r="B603" t="s">
        <v>18</v>
      </c>
    </row>
    <row r="604" spans="1:2" x14ac:dyDescent="0.2">
      <c r="A604">
        <v>700</v>
      </c>
      <c r="B604" t="s">
        <v>18</v>
      </c>
    </row>
    <row r="605" spans="1:2" x14ac:dyDescent="0.2">
      <c r="A605">
        <v>9400</v>
      </c>
      <c r="B605" t="s">
        <v>12</v>
      </c>
    </row>
    <row r="606" spans="1:2" x14ac:dyDescent="0.2">
      <c r="A606">
        <v>157600</v>
      </c>
      <c r="B606" t="s">
        <v>12</v>
      </c>
    </row>
    <row r="607" spans="1:2" x14ac:dyDescent="0.2">
      <c r="A607">
        <v>7900</v>
      </c>
      <c r="B607" t="s">
        <v>12</v>
      </c>
    </row>
    <row r="608" spans="1:2" x14ac:dyDescent="0.2">
      <c r="A608">
        <v>7100</v>
      </c>
      <c r="B608" t="s">
        <v>12</v>
      </c>
    </row>
    <row r="609" spans="1:2" x14ac:dyDescent="0.2">
      <c r="A609">
        <v>600</v>
      </c>
      <c r="B609" t="s">
        <v>18</v>
      </c>
    </row>
    <row r="610" spans="1:2" x14ac:dyDescent="0.2">
      <c r="A610">
        <v>156800</v>
      </c>
      <c r="B610" t="s">
        <v>12</v>
      </c>
    </row>
    <row r="611" spans="1:2" x14ac:dyDescent="0.2">
      <c r="A611">
        <v>121600</v>
      </c>
      <c r="B611" t="s">
        <v>18</v>
      </c>
    </row>
    <row r="612" spans="1:2" x14ac:dyDescent="0.2">
      <c r="A612">
        <v>157300</v>
      </c>
      <c r="B612" t="s">
        <v>12</v>
      </c>
    </row>
    <row r="613" spans="1:2" x14ac:dyDescent="0.2">
      <c r="A613">
        <v>70300</v>
      </c>
      <c r="B613" t="s">
        <v>18</v>
      </c>
    </row>
    <row r="614" spans="1:2" x14ac:dyDescent="0.2">
      <c r="A614">
        <v>7900</v>
      </c>
      <c r="B614" t="s">
        <v>12</v>
      </c>
    </row>
    <row r="615" spans="1:2" x14ac:dyDescent="0.2">
      <c r="A615">
        <v>73800</v>
      </c>
      <c r="B615" t="s">
        <v>18</v>
      </c>
    </row>
    <row r="616" spans="1:2" x14ac:dyDescent="0.2">
      <c r="A616">
        <v>108500</v>
      </c>
      <c r="B616" t="s">
        <v>18</v>
      </c>
    </row>
    <row r="617" spans="1:2" x14ac:dyDescent="0.2">
      <c r="A617">
        <v>140300</v>
      </c>
      <c r="B617" t="s">
        <v>12</v>
      </c>
    </row>
    <row r="618" spans="1:2" x14ac:dyDescent="0.2">
      <c r="A618">
        <v>100</v>
      </c>
      <c r="B618" t="s">
        <v>12</v>
      </c>
    </row>
    <row r="619" spans="1:2" x14ac:dyDescent="0.2">
      <c r="A619">
        <v>6300</v>
      </c>
      <c r="B619" t="s">
        <v>18</v>
      </c>
    </row>
    <row r="620" spans="1:2" x14ac:dyDescent="0.2">
      <c r="A620">
        <v>71100</v>
      </c>
      <c r="B620" t="s">
        <v>18</v>
      </c>
    </row>
    <row r="621" spans="1:2" x14ac:dyDescent="0.2">
      <c r="A621">
        <v>5300</v>
      </c>
      <c r="B621" t="s">
        <v>18</v>
      </c>
    </row>
    <row r="622" spans="1:2" x14ac:dyDescent="0.2">
      <c r="A622">
        <v>88700</v>
      </c>
      <c r="B622" t="s">
        <v>18</v>
      </c>
    </row>
    <row r="623" spans="1:2" x14ac:dyDescent="0.2">
      <c r="A623">
        <v>3300</v>
      </c>
      <c r="B623" t="s">
        <v>18</v>
      </c>
    </row>
    <row r="624" spans="1:2" x14ac:dyDescent="0.2">
      <c r="A624">
        <v>3400</v>
      </c>
      <c r="B624" t="s">
        <v>18</v>
      </c>
    </row>
    <row r="625" spans="1:2" x14ac:dyDescent="0.2">
      <c r="A625">
        <v>137600</v>
      </c>
      <c r="B625" t="s">
        <v>18</v>
      </c>
    </row>
    <row r="626" spans="1:2" x14ac:dyDescent="0.2">
      <c r="A626">
        <v>3900</v>
      </c>
      <c r="B626" t="s">
        <v>18</v>
      </c>
    </row>
    <row r="627" spans="1:2" x14ac:dyDescent="0.2">
      <c r="A627">
        <v>10000</v>
      </c>
      <c r="B627" t="s">
        <v>18</v>
      </c>
    </row>
    <row r="628" spans="1:2" x14ac:dyDescent="0.2">
      <c r="A628">
        <v>42800</v>
      </c>
      <c r="B628" t="s">
        <v>18</v>
      </c>
    </row>
    <row r="629" spans="1:2" x14ac:dyDescent="0.2">
      <c r="A629">
        <v>8200</v>
      </c>
      <c r="B629" t="s">
        <v>72</v>
      </c>
    </row>
    <row r="630" spans="1:2" x14ac:dyDescent="0.2">
      <c r="A630">
        <v>6200</v>
      </c>
      <c r="B630" t="s">
        <v>18</v>
      </c>
    </row>
    <row r="631" spans="1:2" x14ac:dyDescent="0.2">
      <c r="A631">
        <v>1100</v>
      </c>
      <c r="B631" t="s">
        <v>18</v>
      </c>
    </row>
    <row r="632" spans="1:2" x14ac:dyDescent="0.2">
      <c r="A632">
        <v>26500</v>
      </c>
      <c r="B632" t="s">
        <v>18</v>
      </c>
    </row>
    <row r="633" spans="1:2" x14ac:dyDescent="0.2">
      <c r="A633">
        <v>8500</v>
      </c>
      <c r="B633" t="s">
        <v>18</v>
      </c>
    </row>
    <row r="634" spans="1:2" x14ac:dyDescent="0.2">
      <c r="A634">
        <v>6400</v>
      </c>
      <c r="B634" t="s">
        <v>18</v>
      </c>
    </row>
    <row r="635" spans="1:2" x14ac:dyDescent="0.2">
      <c r="A635">
        <v>1400</v>
      </c>
      <c r="B635" t="s">
        <v>18</v>
      </c>
    </row>
    <row r="636" spans="1:2" x14ac:dyDescent="0.2">
      <c r="A636">
        <v>198600</v>
      </c>
      <c r="B636" t="s">
        <v>12</v>
      </c>
    </row>
    <row r="637" spans="1:2" x14ac:dyDescent="0.2">
      <c r="A637">
        <v>195900</v>
      </c>
      <c r="B637" t="s">
        <v>12</v>
      </c>
    </row>
    <row r="638" spans="1:2" x14ac:dyDescent="0.2">
      <c r="A638">
        <v>4300</v>
      </c>
      <c r="B638" t="s">
        <v>18</v>
      </c>
    </row>
    <row r="639" spans="1:2" x14ac:dyDescent="0.2">
      <c r="A639">
        <v>25600</v>
      </c>
      <c r="B639" t="s">
        <v>18</v>
      </c>
    </row>
    <row r="640" spans="1:2" x14ac:dyDescent="0.2">
      <c r="A640">
        <v>189000</v>
      </c>
      <c r="B640" t="s">
        <v>12</v>
      </c>
    </row>
    <row r="641" spans="1:2" x14ac:dyDescent="0.2">
      <c r="A641">
        <v>94300</v>
      </c>
      <c r="B641" t="s">
        <v>18</v>
      </c>
    </row>
    <row r="642" spans="1:2" x14ac:dyDescent="0.2">
      <c r="A642">
        <v>5100</v>
      </c>
      <c r="B642" t="s">
        <v>18</v>
      </c>
    </row>
    <row r="643" spans="1:2" x14ac:dyDescent="0.2">
      <c r="A643">
        <v>7500</v>
      </c>
      <c r="B643" t="s">
        <v>12</v>
      </c>
    </row>
    <row r="644" spans="1:2" x14ac:dyDescent="0.2">
      <c r="A644">
        <v>6400</v>
      </c>
      <c r="B644" t="s">
        <v>18</v>
      </c>
    </row>
    <row r="645" spans="1:2" x14ac:dyDescent="0.2">
      <c r="A645">
        <v>1600</v>
      </c>
      <c r="B645" t="s">
        <v>18</v>
      </c>
    </row>
    <row r="646" spans="1:2" x14ac:dyDescent="0.2">
      <c r="A646">
        <v>1900</v>
      </c>
      <c r="B646" t="s">
        <v>18</v>
      </c>
    </row>
    <row r="647" spans="1:2" x14ac:dyDescent="0.2">
      <c r="A647">
        <v>85900</v>
      </c>
      <c r="B647" t="s">
        <v>12</v>
      </c>
    </row>
    <row r="648" spans="1:2" x14ac:dyDescent="0.2">
      <c r="A648">
        <v>9500</v>
      </c>
      <c r="B648" t="s">
        <v>72</v>
      </c>
    </row>
    <row r="649" spans="1:2" x14ac:dyDescent="0.2">
      <c r="A649">
        <v>59200</v>
      </c>
      <c r="B649" t="s">
        <v>18</v>
      </c>
    </row>
    <row r="650" spans="1:2" x14ac:dyDescent="0.2">
      <c r="A650">
        <v>72100</v>
      </c>
      <c r="B650" t="s">
        <v>45</v>
      </c>
    </row>
    <row r="651" spans="1:2" x14ac:dyDescent="0.2">
      <c r="A651">
        <v>6700</v>
      </c>
      <c r="B651" t="s">
        <v>12</v>
      </c>
    </row>
    <row r="652" spans="1:2" x14ac:dyDescent="0.2">
      <c r="A652">
        <v>118200</v>
      </c>
      <c r="B652" t="s">
        <v>72</v>
      </c>
    </row>
    <row r="653" spans="1:2" x14ac:dyDescent="0.2">
      <c r="A653">
        <v>139000</v>
      </c>
      <c r="B653" t="s">
        <v>18</v>
      </c>
    </row>
    <row r="654" spans="1:2" x14ac:dyDescent="0.2">
      <c r="A654">
        <v>197700</v>
      </c>
      <c r="B654" t="s">
        <v>12</v>
      </c>
    </row>
    <row r="655" spans="1:2" x14ac:dyDescent="0.2">
      <c r="A655">
        <v>8500</v>
      </c>
      <c r="B655" t="s">
        <v>12</v>
      </c>
    </row>
    <row r="656" spans="1:2" x14ac:dyDescent="0.2">
      <c r="A656">
        <v>81600</v>
      </c>
      <c r="B656" t="s">
        <v>12</v>
      </c>
    </row>
    <row r="657" spans="1:2" x14ac:dyDescent="0.2">
      <c r="A657">
        <v>8600</v>
      </c>
      <c r="B657" t="s">
        <v>45</v>
      </c>
    </row>
    <row r="658" spans="1:2" x14ac:dyDescent="0.2">
      <c r="A658">
        <v>119800</v>
      </c>
      <c r="B658" t="s">
        <v>12</v>
      </c>
    </row>
    <row r="659" spans="1:2" x14ac:dyDescent="0.2">
      <c r="A659">
        <v>9400</v>
      </c>
      <c r="B659" t="s">
        <v>18</v>
      </c>
    </row>
    <row r="660" spans="1:2" x14ac:dyDescent="0.2">
      <c r="A660">
        <v>9200</v>
      </c>
      <c r="B660" t="s">
        <v>18</v>
      </c>
    </row>
    <row r="661" spans="1:2" x14ac:dyDescent="0.2">
      <c r="A661">
        <v>14900</v>
      </c>
      <c r="B661" t="s">
        <v>18</v>
      </c>
    </row>
    <row r="662" spans="1:2" x14ac:dyDescent="0.2">
      <c r="A662">
        <v>169400</v>
      </c>
      <c r="B662" t="s">
        <v>12</v>
      </c>
    </row>
    <row r="663" spans="1:2" x14ac:dyDescent="0.2">
      <c r="A663">
        <v>192100</v>
      </c>
      <c r="B663" t="s">
        <v>12</v>
      </c>
    </row>
    <row r="664" spans="1:2" x14ac:dyDescent="0.2">
      <c r="A664">
        <v>98700</v>
      </c>
      <c r="B664" t="s">
        <v>12</v>
      </c>
    </row>
    <row r="665" spans="1:2" x14ac:dyDescent="0.2">
      <c r="A665">
        <v>4500</v>
      </c>
      <c r="B665" t="s">
        <v>12</v>
      </c>
    </row>
    <row r="666" spans="1:2" x14ac:dyDescent="0.2">
      <c r="A666">
        <v>98600</v>
      </c>
      <c r="B666" t="s">
        <v>72</v>
      </c>
    </row>
    <row r="667" spans="1:2" x14ac:dyDescent="0.2">
      <c r="A667">
        <v>121700</v>
      </c>
      <c r="B667" t="s">
        <v>12</v>
      </c>
    </row>
    <row r="668" spans="1:2" x14ac:dyDescent="0.2">
      <c r="A668">
        <v>100</v>
      </c>
      <c r="B668" t="s">
        <v>12</v>
      </c>
    </row>
    <row r="669" spans="1:2" x14ac:dyDescent="0.2">
      <c r="A669">
        <v>196700</v>
      </c>
      <c r="B669" t="s">
        <v>12</v>
      </c>
    </row>
    <row r="670" spans="1:2" x14ac:dyDescent="0.2">
      <c r="A670">
        <v>10000</v>
      </c>
      <c r="B670" t="s">
        <v>18</v>
      </c>
    </row>
    <row r="671" spans="1:2" x14ac:dyDescent="0.2">
      <c r="A671">
        <v>600</v>
      </c>
      <c r="B671" t="s">
        <v>18</v>
      </c>
    </row>
    <row r="672" spans="1:2" x14ac:dyDescent="0.2">
      <c r="A672">
        <v>35000</v>
      </c>
      <c r="B672" t="s">
        <v>18</v>
      </c>
    </row>
    <row r="673" spans="1:2" x14ac:dyDescent="0.2">
      <c r="A673">
        <v>6900</v>
      </c>
      <c r="B673" t="s">
        <v>18</v>
      </c>
    </row>
    <row r="674" spans="1:2" x14ac:dyDescent="0.2">
      <c r="A674">
        <v>118400</v>
      </c>
      <c r="B674" t="s">
        <v>12</v>
      </c>
    </row>
    <row r="675" spans="1:2" x14ac:dyDescent="0.2">
      <c r="A675">
        <v>10000</v>
      </c>
      <c r="B675" t="s">
        <v>12</v>
      </c>
    </row>
    <row r="676" spans="1:2" x14ac:dyDescent="0.2">
      <c r="A676">
        <v>52600</v>
      </c>
      <c r="B676" t="s">
        <v>72</v>
      </c>
    </row>
    <row r="677" spans="1:2" x14ac:dyDescent="0.2">
      <c r="A677">
        <v>120700</v>
      </c>
      <c r="B677" t="s">
        <v>12</v>
      </c>
    </row>
    <row r="678" spans="1:2" x14ac:dyDescent="0.2">
      <c r="A678">
        <v>9100</v>
      </c>
      <c r="B678" t="s">
        <v>12</v>
      </c>
    </row>
    <row r="679" spans="1:2" x14ac:dyDescent="0.2">
      <c r="A679">
        <v>106800</v>
      </c>
      <c r="B679" t="s">
        <v>12</v>
      </c>
    </row>
    <row r="680" spans="1:2" x14ac:dyDescent="0.2">
      <c r="A680">
        <v>9100</v>
      </c>
      <c r="B680" t="s">
        <v>12</v>
      </c>
    </row>
    <row r="681" spans="1:2" x14ac:dyDescent="0.2">
      <c r="A681">
        <v>10000</v>
      </c>
      <c r="B681" t="s">
        <v>12</v>
      </c>
    </row>
    <row r="682" spans="1:2" x14ac:dyDescent="0.2">
      <c r="A682">
        <v>79400</v>
      </c>
      <c r="B682" t="s">
        <v>12</v>
      </c>
    </row>
    <row r="683" spans="1:2" x14ac:dyDescent="0.2">
      <c r="A683">
        <v>5100</v>
      </c>
      <c r="B683" t="s">
        <v>18</v>
      </c>
    </row>
    <row r="684" spans="1:2" x14ac:dyDescent="0.2">
      <c r="A684">
        <v>3100</v>
      </c>
      <c r="B684" t="s">
        <v>72</v>
      </c>
    </row>
    <row r="685" spans="1:2" x14ac:dyDescent="0.2">
      <c r="A685">
        <v>6900</v>
      </c>
      <c r="B685" t="s">
        <v>18</v>
      </c>
    </row>
    <row r="686" spans="1:2" x14ac:dyDescent="0.2">
      <c r="A686">
        <v>27500</v>
      </c>
      <c r="B686" t="s">
        <v>12</v>
      </c>
    </row>
    <row r="687" spans="1:2" x14ac:dyDescent="0.2">
      <c r="A687">
        <v>48800</v>
      </c>
      <c r="B687" t="s">
        <v>18</v>
      </c>
    </row>
    <row r="688" spans="1:2" x14ac:dyDescent="0.2">
      <c r="A688">
        <v>16200</v>
      </c>
      <c r="B688" t="s">
        <v>18</v>
      </c>
    </row>
    <row r="689" spans="1:2" x14ac:dyDescent="0.2">
      <c r="A689">
        <v>97600</v>
      </c>
      <c r="B689" t="s">
        <v>18</v>
      </c>
    </row>
    <row r="690" spans="1:2" x14ac:dyDescent="0.2">
      <c r="A690">
        <v>197900</v>
      </c>
      <c r="B690" t="s">
        <v>12</v>
      </c>
    </row>
    <row r="691" spans="1:2" x14ac:dyDescent="0.2">
      <c r="A691">
        <v>5600</v>
      </c>
      <c r="B691" t="s">
        <v>12</v>
      </c>
    </row>
    <row r="692" spans="1:2" x14ac:dyDescent="0.2">
      <c r="A692">
        <v>170700</v>
      </c>
      <c r="B692" t="s">
        <v>72</v>
      </c>
    </row>
    <row r="693" spans="1:2" x14ac:dyDescent="0.2">
      <c r="A693">
        <v>9700</v>
      </c>
      <c r="B693" t="s">
        <v>18</v>
      </c>
    </row>
    <row r="694" spans="1:2" x14ac:dyDescent="0.2">
      <c r="A694">
        <v>62300</v>
      </c>
      <c r="B694" t="s">
        <v>18</v>
      </c>
    </row>
    <row r="695" spans="1:2" x14ac:dyDescent="0.2">
      <c r="A695">
        <v>5300</v>
      </c>
      <c r="B695" t="s">
        <v>12</v>
      </c>
    </row>
    <row r="696" spans="1:2" x14ac:dyDescent="0.2">
      <c r="A696">
        <v>99500</v>
      </c>
      <c r="B696" t="s">
        <v>72</v>
      </c>
    </row>
    <row r="697" spans="1:2" x14ac:dyDescent="0.2">
      <c r="A697">
        <v>1400</v>
      </c>
      <c r="B697" t="s">
        <v>18</v>
      </c>
    </row>
    <row r="698" spans="1:2" x14ac:dyDescent="0.2">
      <c r="A698">
        <v>145600</v>
      </c>
      <c r="B698" t="s">
        <v>12</v>
      </c>
    </row>
    <row r="699" spans="1:2" x14ac:dyDescent="0.2">
      <c r="A699">
        <v>184100</v>
      </c>
      <c r="B699" t="s">
        <v>12</v>
      </c>
    </row>
    <row r="700" spans="1:2" x14ac:dyDescent="0.2">
      <c r="A700">
        <v>5400</v>
      </c>
      <c r="B700" t="s">
        <v>18</v>
      </c>
    </row>
    <row r="701" spans="1:2" x14ac:dyDescent="0.2">
      <c r="A701">
        <v>2300</v>
      </c>
      <c r="B701" t="s">
        <v>18</v>
      </c>
    </row>
    <row r="702" spans="1:2" x14ac:dyDescent="0.2">
      <c r="A702">
        <v>1400</v>
      </c>
      <c r="B702" t="s">
        <v>18</v>
      </c>
    </row>
    <row r="703" spans="1:2" x14ac:dyDescent="0.2">
      <c r="A703">
        <v>140000</v>
      </c>
      <c r="B703" t="s">
        <v>12</v>
      </c>
    </row>
    <row r="704" spans="1:2" x14ac:dyDescent="0.2">
      <c r="A704">
        <v>7500</v>
      </c>
      <c r="B704" t="s">
        <v>18</v>
      </c>
    </row>
    <row r="705" spans="1:2" x14ac:dyDescent="0.2">
      <c r="A705">
        <v>1500</v>
      </c>
      <c r="B705" t="s">
        <v>18</v>
      </c>
    </row>
    <row r="706" spans="1:2" x14ac:dyDescent="0.2">
      <c r="A706">
        <v>2900</v>
      </c>
      <c r="B706" t="s">
        <v>18</v>
      </c>
    </row>
    <row r="707" spans="1:2" x14ac:dyDescent="0.2">
      <c r="A707">
        <v>7300</v>
      </c>
      <c r="B707" t="s">
        <v>18</v>
      </c>
    </row>
    <row r="708" spans="1:2" x14ac:dyDescent="0.2">
      <c r="A708">
        <v>3600</v>
      </c>
      <c r="B708" t="s">
        <v>18</v>
      </c>
    </row>
    <row r="709" spans="1:2" x14ac:dyDescent="0.2">
      <c r="A709">
        <v>5000</v>
      </c>
      <c r="B709" t="s">
        <v>18</v>
      </c>
    </row>
    <row r="710" spans="1:2" x14ac:dyDescent="0.2">
      <c r="A710">
        <v>6000</v>
      </c>
      <c r="B710" t="s">
        <v>12</v>
      </c>
    </row>
    <row r="711" spans="1:2" x14ac:dyDescent="0.2">
      <c r="A711">
        <v>180400</v>
      </c>
      <c r="B711" t="s">
        <v>12</v>
      </c>
    </row>
    <row r="712" spans="1:2" x14ac:dyDescent="0.2">
      <c r="A712">
        <v>9100</v>
      </c>
      <c r="B712" t="s">
        <v>12</v>
      </c>
    </row>
    <row r="713" spans="1:2" x14ac:dyDescent="0.2">
      <c r="A713">
        <v>9200</v>
      </c>
      <c r="B713" t="s">
        <v>18</v>
      </c>
    </row>
    <row r="714" spans="1:2" x14ac:dyDescent="0.2">
      <c r="A714">
        <v>164100</v>
      </c>
      <c r="B714" t="s">
        <v>12</v>
      </c>
    </row>
    <row r="715" spans="1:2" x14ac:dyDescent="0.2">
      <c r="A715">
        <v>128900</v>
      </c>
      <c r="B715" t="s">
        <v>18</v>
      </c>
    </row>
    <row r="716" spans="1:2" x14ac:dyDescent="0.2">
      <c r="A716">
        <v>42100</v>
      </c>
      <c r="B716" t="s">
        <v>18</v>
      </c>
    </row>
    <row r="717" spans="1:2" x14ac:dyDescent="0.2">
      <c r="A717">
        <v>7400</v>
      </c>
      <c r="B717" t="s">
        <v>12</v>
      </c>
    </row>
    <row r="718" spans="1:2" x14ac:dyDescent="0.2">
      <c r="A718">
        <v>100</v>
      </c>
      <c r="B718" t="s">
        <v>12</v>
      </c>
    </row>
    <row r="719" spans="1:2" x14ac:dyDescent="0.2">
      <c r="A719">
        <v>52000</v>
      </c>
      <c r="B719" t="s">
        <v>18</v>
      </c>
    </row>
    <row r="720" spans="1:2" x14ac:dyDescent="0.2">
      <c r="A720">
        <v>8700</v>
      </c>
      <c r="B720" t="s">
        <v>12</v>
      </c>
    </row>
    <row r="721" spans="1:2" x14ac:dyDescent="0.2">
      <c r="A721">
        <v>63400</v>
      </c>
      <c r="B721" t="s">
        <v>18</v>
      </c>
    </row>
    <row r="722" spans="1:2" x14ac:dyDescent="0.2">
      <c r="A722">
        <v>8700</v>
      </c>
      <c r="B722" t="s">
        <v>18</v>
      </c>
    </row>
    <row r="723" spans="1:2" x14ac:dyDescent="0.2">
      <c r="A723">
        <v>169700</v>
      </c>
      <c r="B723" t="s">
        <v>12</v>
      </c>
    </row>
    <row r="724" spans="1:2" x14ac:dyDescent="0.2">
      <c r="A724">
        <v>108400</v>
      </c>
      <c r="B724" t="s">
        <v>18</v>
      </c>
    </row>
    <row r="725" spans="1:2" x14ac:dyDescent="0.2">
      <c r="A725">
        <v>7300</v>
      </c>
      <c r="B725" t="s">
        <v>18</v>
      </c>
    </row>
    <row r="726" spans="1:2" x14ac:dyDescent="0.2">
      <c r="A726">
        <v>1700</v>
      </c>
      <c r="B726" t="s">
        <v>18</v>
      </c>
    </row>
    <row r="727" spans="1:2" x14ac:dyDescent="0.2">
      <c r="A727">
        <v>9800</v>
      </c>
      <c r="B727" t="s">
        <v>18</v>
      </c>
    </row>
    <row r="728" spans="1:2" x14ac:dyDescent="0.2">
      <c r="A728">
        <v>4300</v>
      </c>
      <c r="B728" t="s">
        <v>18</v>
      </c>
    </row>
    <row r="729" spans="1:2" x14ac:dyDescent="0.2">
      <c r="A729">
        <v>6200</v>
      </c>
      <c r="B729" t="s">
        <v>12</v>
      </c>
    </row>
    <row r="730" spans="1:2" x14ac:dyDescent="0.2">
      <c r="A730">
        <v>800</v>
      </c>
      <c r="B730" t="s">
        <v>18</v>
      </c>
    </row>
    <row r="731" spans="1:2" x14ac:dyDescent="0.2">
      <c r="A731">
        <v>6900</v>
      </c>
      <c r="B731" t="s">
        <v>18</v>
      </c>
    </row>
    <row r="732" spans="1:2" x14ac:dyDescent="0.2">
      <c r="A732">
        <v>38500</v>
      </c>
      <c r="B732" t="s">
        <v>18</v>
      </c>
    </row>
    <row r="733" spans="1:2" x14ac:dyDescent="0.2">
      <c r="A733">
        <v>118000</v>
      </c>
      <c r="B733" t="s">
        <v>12</v>
      </c>
    </row>
    <row r="734" spans="1:2" x14ac:dyDescent="0.2">
      <c r="A734">
        <v>2000</v>
      </c>
      <c r="B734" t="s">
        <v>18</v>
      </c>
    </row>
    <row r="735" spans="1:2" x14ac:dyDescent="0.2">
      <c r="A735">
        <v>5600</v>
      </c>
      <c r="B735" t="s">
        <v>18</v>
      </c>
    </row>
    <row r="736" spans="1:2" x14ac:dyDescent="0.2">
      <c r="A736">
        <v>8300</v>
      </c>
      <c r="B736" t="s">
        <v>18</v>
      </c>
    </row>
    <row r="737" spans="1:2" x14ac:dyDescent="0.2">
      <c r="A737">
        <v>6900</v>
      </c>
      <c r="B737" t="s">
        <v>18</v>
      </c>
    </row>
    <row r="738" spans="1:2" x14ac:dyDescent="0.2">
      <c r="A738">
        <v>8700</v>
      </c>
      <c r="B738" t="s">
        <v>72</v>
      </c>
    </row>
    <row r="739" spans="1:2" x14ac:dyDescent="0.2">
      <c r="A739">
        <v>123600</v>
      </c>
      <c r="B739" t="s">
        <v>72</v>
      </c>
    </row>
    <row r="740" spans="1:2" x14ac:dyDescent="0.2">
      <c r="A740">
        <v>48500</v>
      </c>
      <c r="B740" t="s">
        <v>18</v>
      </c>
    </row>
    <row r="741" spans="1:2" x14ac:dyDescent="0.2">
      <c r="A741">
        <v>4900</v>
      </c>
      <c r="B741" t="s">
        <v>18</v>
      </c>
    </row>
    <row r="742" spans="1:2" x14ac:dyDescent="0.2">
      <c r="A742">
        <v>8400</v>
      </c>
      <c r="B742" t="s">
        <v>18</v>
      </c>
    </row>
    <row r="743" spans="1:2" x14ac:dyDescent="0.2">
      <c r="A743">
        <v>193200</v>
      </c>
      <c r="B743" t="s">
        <v>12</v>
      </c>
    </row>
    <row r="744" spans="1:2" x14ac:dyDescent="0.2">
      <c r="A744">
        <v>54300</v>
      </c>
      <c r="B744" t="s">
        <v>72</v>
      </c>
    </row>
    <row r="745" spans="1:2" x14ac:dyDescent="0.2">
      <c r="A745">
        <v>8900</v>
      </c>
      <c r="B745" t="s">
        <v>18</v>
      </c>
    </row>
    <row r="746" spans="1:2" x14ac:dyDescent="0.2">
      <c r="A746">
        <v>4200</v>
      </c>
      <c r="B746" t="s">
        <v>12</v>
      </c>
    </row>
    <row r="747" spans="1:2" x14ac:dyDescent="0.2">
      <c r="A747">
        <v>5600</v>
      </c>
      <c r="B747" t="s">
        <v>18</v>
      </c>
    </row>
    <row r="748" spans="1:2" x14ac:dyDescent="0.2">
      <c r="A748">
        <v>28800</v>
      </c>
      <c r="B748" t="s">
        <v>18</v>
      </c>
    </row>
    <row r="749" spans="1:2" x14ac:dyDescent="0.2">
      <c r="A749">
        <v>8000</v>
      </c>
      <c r="B749" t="s">
        <v>72</v>
      </c>
    </row>
    <row r="750" spans="1:2" x14ac:dyDescent="0.2">
      <c r="A750">
        <v>117000</v>
      </c>
      <c r="B750" t="s">
        <v>12</v>
      </c>
    </row>
    <row r="751" spans="1:2" x14ac:dyDescent="0.2">
      <c r="A751">
        <v>15800</v>
      </c>
      <c r="B751" t="s">
        <v>18</v>
      </c>
    </row>
    <row r="752" spans="1:2" x14ac:dyDescent="0.2">
      <c r="A752">
        <v>4200</v>
      </c>
      <c r="B752" t="s">
        <v>18</v>
      </c>
    </row>
    <row r="753" spans="1:2" x14ac:dyDescent="0.2">
      <c r="A753">
        <v>37100</v>
      </c>
      <c r="B753" t="s">
        <v>18</v>
      </c>
    </row>
    <row r="754" spans="1:2" x14ac:dyDescent="0.2">
      <c r="A754">
        <v>7700</v>
      </c>
      <c r="B754" t="s">
        <v>72</v>
      </c>
    </row>
    <row r="755" spans="1:2" x14ac:dyDescent="0.2">
      <c r="A755">
        <v>3700</v>
      </c>
      <c r="B755" t="s">
        <v>18</v>
      </c>
    </row>
    <row r="756" spans="1:2" x14ac:dyDescent="0.2">
      <c r="A756">
        <v>74700</v>
      </c>
      <c r="B756" t="s">
        <v>12</v>
      </c>
    </row>
    <row r="757" spans="1:2" x14ac:dyDescent="0.2">
      <c r="A757">
        <v>10000</v>
      </c>
      <c r="B757" t="s">
        <v>12</v>
      </c>
    </row>
    <row r="758" spans="1:2" x14ac:dyDescent="0.2">
      <c r="A758">
        <v>5300</v>
      </c>
      <c r="B758" t="s">
        <v>12</v>
      </c>
    </row>
    <row r="759" spans="1:2" x14ac:dyDescent="0.2">
      <c r="A759">
        <v>1200</v>
      </c>
      <c r="B759" t="s">
        <v>18</v>
      </c>
    </row>
    <row r="760" spans="1:2" x14ac:dyDescent="0.2">
      <c r="A760">
        <v>1200</v>
      </c>
      <c r="B760" t="s">
        <v>18</v>
      </c>
    </row>
    <row r="761" spans="1:2" x14ac:dyDescent="0.2">
      <c r="A761">
        <v>3900</v>
      </c>
      <c r="B761" t="s">
        <v>12</v>
      </c>
    </row>
    <row r="762" spans="1:2" x14ac:dyDescent="0.2">
      <c r="A762">
        <v>2000</v>
      </c>
      <c r="B762" t="s">
        <v>18</v>
      </c>
    </row>
    <row r="763" spans="1:2" x14ac:dyDescent="0.2">
      <c r="A763">
        <v>6900</v>
      </c>
      <c r="B763" t="s">
        <v>12</v>
      </c>
    </row>
    <row r="764" spans="1:2" x14ac:dyDescent="0.2">
      <c r="A764">
        <v>55800</v>
      </c>
      <c r="B764" t="s">
        <v>18</v>
      </c>
    </row>
    <row r="765" spans="1:2" x14ac:dyDescent="0.2">
      <c r="A765">
        <v>4900</v>
      </c>
      <c r="B765" t="s">
        <v>18</v>
      </c>
    </row>
    <row r="766" spans="1:2" x14ac:dyDescent="0.2">
      <c r="A766">
        <v>194900</v>
      </c>
      <c r="B766" t="s">
        <v>72</v>
      </c>
    </row>
    <row r="767" spans="1:2" x14ac:dyDescent="0.2">
      <c r="A767">
        <v>8600</v>
      </c>
      <c r="B767" t="s">
        <v>18</v>
      </c>
    </row>
    <row r="768" spans="1:2" x14ac:dyDescent="0.2">
      <c r="A768">
        <v>100</v>
      </c>
      <c r="B768" t="s">
        <v>12</v>
      </c>
    </row>
    <row r="769" spans="1:2" x14ac:dyDescent="0.2">
      <c r="A769">
        <v>3600</v>
      </c>
      <c r="B769" t="s">
        <v>18</v>
      </c>
    </row>
    <row r="770" spans="1:2" x14ac:dyDescent="0.2">
      <c r="A770">
        <v>5800</v>
      </c>
      <c r="B770" t="s">
        <v>72</v>
      </c>
    </row>
    <row r="771" spans="1:2" x14ac:dyDescent="0.2">
      <c r="A771">
        <v>4700</v>
      </c>
      <c r="B771" t="s">
        <v>18</v>
      </c>
    </row>
    <row r="772" spans="1:2" x14ac:dyDescent="0.2">
      <c r="A772">
        <v>70400</v>
      </c>
      <c r="B772" t="s">
        <v>18</v>
      </c>
    </row>
    <row r="773" spans="1:2" x14ac:dyDescent="0.2">
      <c r="A773">
        <v>4500</v>
      </c>
      <c r="B773" t="s">
        <v>18</v>
      </c>
    </row>
    <row r="774" spans="1:2" x14ac:dyDescent="0.2">
      <c r="A774">
        <v>1300</v>
      </c>
      <c r="B774" t="s">
        <v>18</v>
      </c>
    </row>
    <row r="775" spans="1:2" x14ac:dyDescent="0.2">
      <c r="A775">
        <v>1400</v>
      </c>
      <c r="B775" t="s">
        <v>18</v>
      </c>
    </row>
    <row r="776" spans="1:2" x14ac:dyDescent="0.2">
      <c r="A776">
        <v>29600</v>
      </c>
      <c r="B776" t="s">
        <v>18</v>
      </c>
    </row>
    <row r="777" spans="1:2" x14ac:dyDescent="0.2">
      <c r="A777">
        <v>167500</v>
      </c>
      <c r="B777" t="s">
        <v>12</v>
      </c>
    </row>
    <row r="778" spans="1:2" x14ac:dyDescent="0.2">
      <c r="A778">
        <v>48300</v>
      </c>
      <c r="B778" t="s">
        <v>12</v>
      </c>
    </row>
    <row r="779" spans="1:2" x14ac:dyDescent="0.2">
      <c r="A779">
        <v>2200</v>
      </c>
      <c r="B779" t="s">
        <v>18</v>
      </c>
    </row>
    <row r="780" spans="1:2" x14ac:dyDescent="0.2">
      <c r="A780">
        <v>3500</v>
      </c>
      <c r="B780" t="s">
        <v>18</v>
      </c>
    </row>
    <row r="781" spans="1:2" x14ac:dyDescent="0.2">
      <c r="A781">
        <v>5600</v>
      </c>
      <c r="B781" t="s">
        <v>18</v>
      </c>
    </row>
    <row r="782" spans="1:2" x14ac:dyDescent="0.2">
      <c r="A782">
        <v>1100</v>
      </c>
      <c r="B782" t="s">
        <v>18</v>
      </c>
    </row>
    <row r="783" spans="1:2" x14ac:dyDescent="0.2">
      <c r="A783">
        <v>3900</v>
      </c>
      <c r="B783" t="s">
        <v>18</v>
      </c>
    </row>
    <row r="784" spans="1:2" x14ac:dyDescent="0.2">
      <c r="A784">
        <v>43800</v>
      </c>
      <c r="B784" t="s">
        <v>12</v>
      </c>
    </row>
    <row r="785" spans="1:2" x14ac:dyDescent="0.2">
      <c r="A785">
        <v>97200</v>
      </c>
      <c r="B785" t="s">
        <v>12</v>
      </c>
    </row>
    <row r="786" spans="1:2" x14ac:dyDescent="0.2">
      <c r="A786">
        <v>4800</v>
      </c>
      <c r="B786" t="s">
        <v>18</v>
      </c>
    </row>
    <row r="787" spans="1:2" x14ac:dyDescent="0.2">
      <c r="A787">
        <v>125600</v>
      </c>
      <c r="B787" t="s">
        <v>12</v>
      </c>
    </row>
    <row r="788" spans="1:2" x14ac:dyDescent="0.2">
      <c r="A788">
        <v>4300</v>
      </c>
      <c r="B788" t="s">
        <v>18</v>
      </c>
    </row>
    <row r="789" spans="1:2" x14ac:dyDescent="0.2">
      <c r="A789">
        <v>5600</v>
      </c>
      <c r="B789" t="s">
        <v>72</v>
      </c>
    </row>
    <row r="790" spans="1:2" x14ac:dyDescent="0.2">
      <c r="A790">
        <v>149600</v>
      </c>
      <c r="B790" t="s">
        <v>18</v>
      </c>
    </row>
    <row r="791" spans="1:2" x14ac:dyDescent="0.2">
      <c r="A791">
        <v>53100</v>
      </c>
      <c r="B791" t="s">
        <v>18</v>
      </c>
    </row>
    <row r="792" spans="1:2" x14ac:dyDescent="0.2">
      <c r="A792">
        <v>5000</v>
      </c>
      <c r="B792" t="s">
        <v>18</v>
      </c>
    </row>
    <row r="793" spans="1:2" x14ac:dyDescent="0.2">
      <c r="A793">
        <v>9400</v>
      </c>
      <c r="B793" t="s">
        <v>12</v>
      </c>
    </row>
    <row r="794" spans="1:2" x14ac:dyDescent="0.2">
      <c r="A794">
        <v>110800</v>
      </c>
      <c r="B794" t="s">
        <v>12</v>
      </c>
    </row>
    <row r="795" spans="1:2" x14ac:dyDescent="0.2">
      <c r="A795">
        <v>93800</v>
      </c>
      <c r="B795" t="s">
        <v>12</v>
      </c>
    </row>
    <row r="796" spans="1:2" x14ac:dyDescent="0.2">
      <c r="A796">
        <v>1300</v>
      </c>
      <c r="B796" t="s">
        <v>18</v>
      </c>
    </row>
    <row r="797" spans="1:2" x14ac:dyDescent="0.2">
      <c r="A797">
        <v>108700</v>
      </c>
      <c r="B797" t="s">
        <v>12</v>
      </c>
    </row>
    <row r="798" spans="1:2" x14ac:dyDescent="0.2">
      <c r="A798">
        <v>5100</v>
      </c>
      <c r="B798" t="s">
        <v>18</v>
      </c>
    </row>
    <row r="799" spans="1:2" x14ac:dyDescent="0.2">
      <c r="A799">
        <v>8700</v>
      </c>
      <c r="B799" t="s">
        <v>72</v>
      </c>
    </row>
    <row r="800" spans="1:2" x14ac:dyDescent="0.2">
      <c r="A800">
        <v>5100</v>
      </c>
      <c r="B800" t="s">
        <v>18</v>
      </c>
    </row>
    <row r="801" spans="1:2" x14ac:dyDescent="0.2">
      <c r="A801">
        <v>7400</v>
      </c>
      <c r="B801" t="s">
        <v>18</v>
      </c>
    </row>
    <row r="802" spans="1:2" x14ac:dyDescent="0.2">
      <c r="A802">
        <v>88900</v>
      </c>
      <c r="B802" t="s">
        <v>18</v>
      </c>
    </row>
    <row r="803" spans="1:2" x14ac:dyDescent="0.2">
      <c r="A803">
        <v>6700</v>
      </c>
      <c r="B803" t="s">
        <v>18</v>
      </c>
    </row>
    <row r="804" spans="1:2" x14ac:dyDescent="0.2">
      <c r="A804">
        <v>1500</v>
      </c>
      <c r="B804" t="s">
        <v>18</v>
      </c>
    </row>
    <row r="805" spans="1:2" x14ac:dyDescent="0.2">
      <c r="A805">
        <v>61200</v>
      </c>
      <c r="B805" t="s">
        <v>12</v>
      </c>
    </row>
    <row r="806" spans="1:2" x14ac:dyDescent="0.2">
      <c r="A806">
        <v>3600</v>
      </c>
      <c r="B806" t="s">
        <v>45</v>
      </c>
    </row>
    <row r="807" spans="1:2" x14ac:dyDescent="0.2">
      <c r="A807">
        <v>9000</v>
      </c>
      <c r="B807" t="s">
        <v>12</v>
      </c>
    </row>
    <row r="808" spans="1:2" x14ac:dyDescent="0.2">
      <c r="A808">
        <v>185900</v>
      </c>
      <c r="B808" t="s">
        <v>72</v>
      </c>
    </row>
    <row r="809" spans="1:2" x14ac:dyDescent="0.2">
      <c r="A809">
        <v>2100</v>
      </c>
      <c r="B809" t="s">
        <v>12</v>
      </c>
    </row>
    <row r="810" spans="1:2" x14ac:dyDescent="0.2">
      <c r="A810">
        <v>2000</v>
      </c>
      <c r="B810" t="s">
        <v>12</v>
      </c>
    </row>
    <row r="811" spans="1:2" x14ac:dyDescent="0.2">
      <c r="A811">
        <v>1100</v>
      </c>
      <c r="B811" t="s">
        <v>18</v>
      </c>
    </row>
    <row r="812" spans="1:2" x14ac:dyDescent="0.2">
      <c r="A812">
        <v>6600</v>
      </c>
      <c r="B812" t="s">
        <v>18</v>
      </c>
    </row>
    <row r="813" spans="1:2" x14ac:dyDescent="0.2">
      <c r="A813">
        <v>7100</v>
      </c>
      <c r="B813" t="s">
        <v>12</v>
      </c>
    </row>
    <row r="814" spans="1:2" x14ac:dyDescent="0.2">
      <c r="A814">
        <v>7800</v>
      </c>
      <c r="B814" t="s">
        <v>12</v>
      </c>
    </row>
    <row r="815" spans="1:2" x14ac:dyDescent="0.2">
      <c r="A815">
        <v>7600</v>
      </c>
      <c r="B815" t="s">
        <v>18</v>
      </c>
    </row>
    <row r="816" spans="1:2" x14ac:dyDescent="0.2">
      <c r="A816">
        <v>3400</v>
      </c>
      <c r="B816" t="s">
        <v>18</v>
      </c>
    </row>
    <row r="817" spans="1:2" x14ac:dyDescent="0.2">
      <c r="A817">
        <v>84500</v>
      </c>
      <c r="B817" t="s">
        <v>12</v>
      </c>
    </row>
    <row r="818" spans="1:2" x14ac:dyDescent="0.2">
      <c r="A818">
        <v>100</v>
      </c>
      <c r="B818" t="s">
        <v>12</v>
      </c>
    </row>
    <row r="819" spans="1:2" x14ac:dyDescent="0.2">
      <c r="A819">
        <v>2300</v>
      </c>
      <c r="B819" t="s">
        <v>18</v>
      </c>
    </row>
    <row r="820" spans="1:2" x14ac:dyDescent="0.2">
      <c r="A820">
        <v>6200</v>
      </c>
      <c r="B820" t="s">
        <v>18</v>
      </c>
    </row>
    <row r="821" spans="1:2" x14ac:dyDescent="0.2">
      <c r="A821">
        <v>6100</v>
      </c>
      <c r="B821" t="s">
        <v>18</v>
      </c>
    </row>
    <row r="822" spans="1:2" x14ac:dyDescent="0.2">
      <c r="A822">
        <v>2600</v>
      </c>
      <c r="B822" t="s">
        <v>18</v>
      </c>
    </row>
    <row r="823" spans="1:2" x14ac:dyDescent="0.2">
      <c r="A823">
        <v>9700</v>
      </c>
      <c r="B823" t="s">
        <v>12</v>
      </c>
    </row>
    <row r="824" spans="1:2" x14ac:dyDescent="0.2">
      <c r="A824">
        <v>700</v>
      </c>
      <c r="B824" t="s">
        <v>18</v>
      </c>
    </row>
    <row r="825" spans="1:2" x14ac:dyDescent="0.2">
      <c r="A825">
        <v>700</v>
      </c>
      <c r="B825" t="s">
        <v>18</v>
      </c>
    </row>
    <row r="826" spans="1:2" x14ac:dyDescent="0.2">
      <c r="A826">
        <v>5200</v>
      </c>
      <c r="B826" t="s">
        <v>12</v>
      </c>
    </row>
    <row r="827" spans="1:2" x14ac:dyDescent="0.2">
      <c r="A827">
        <v>140800</v>
      </c>
      <c r="B827" t="s">
        <v>12</v>
      </c>
    </row>
    <row r="828" spans="1:2" x14ac:dyDescent="0.2">
      <c r="A828">
        <v>6400</v>
      </c>
      <c r="B828" t="s">
        <v>18</v>
      </c>
    </row>
    <row r="829" spans="1:2" x14ac:dyDescent="0.2">
      <c r="A829">
        <v>92500</v>
      </c>
      <c r="B829" t="s">
        <v>12</v>
      </c>
    </row>
    <row r="830" spans="1:2" x14ac:dyDescent="0.2">
      <c r="A830">
        <v>59700</v>
      </c>
      <c r="B830" t="s">
        <v>18</v>
      </c>
    </row>
    <row r="831" spans="1:2" x14ac:dyDescent="0.2">
      <c r="A831">
        <v>3200</v>
      </c>
      <c r="B831" t="s">
        <v>18</v>
      </c>
    </row>
    <row r="832" spans="1:2" x14ac:dyDescent="0.2">
      <c r="A832">
        <v>3200</v>
      </c>
      <c r="B832" t="s">
        <v>12</v>
      </c>
    </row>
    <row r="833" spans="1:2" x14ac:dyDescent="0.2">
      <c r="A833">
        <v>9000</v>
      </c>
      <c r="B833" t="s">
        <v>18</v>
      </c>
    </row>
    <row r="834" spans="1:2" x14ac:dyDescent="0.2">
      <c r="A834">
        <v>2300</v>
      </c>
      <c r="B834" t="s">
        <v>18</v>
      </c>
    </row>
    <row r="835" spans="1:2" x14ac:dyDescent="0.2">
      <c r="A835">
        <v>51300</v>
      </c>
      <c r="B835" t="s">
        <v>18</v>
      </c>
    </row>
    <row r="836" spans="1:2" x14ac:dyDescent="0.2">
      <c r="A836">
        <v>700</v>
      </c>
      <c r="B836" t="s">
        <v>18</v>
      </c>
    </row>
    <row r="837" spans="1:2" x14ac:dyDescent="0.2">
      <c r="A837">
        <v>8900</v>
      </c>
      <c r="B837" t="s">
        <v>12</v>
      </c>
    </row>
    <row r="838" spans="1:2" x14ac:dyDescent="0.2">
      <c r="A838">
        <v>1500</v>
      </c>
      <c r="B838" t="s">
        <v>18</v>
      </c>
    </row>
    <row r="839" spans="1:2" x14ac:dyDescent="0.2">
      <c r="A839">
        <v>4900</v>
      </c>
      <c r="B839" t="s">
        <v>18</v>
      </c>
    </row>
    <row r="840" spans="1:2" x14ac:dyDescent="0.2">
      <c r="A840">
        <v>54000</v>
      </c>
      <c r="B840" t="s">
        <v>18</v>
      </c>
    </row>
    <row r="841" spans="1:2" x14ac:dyDescent="0.2">
      <c r="A841">
        <v>4100</v>
      </c>
      <c r="B841" t="s">
        <v>18</v>
      </c>
    </row>
    <row r="842" spans="1:2" x14ac:dyDescent="0.2">
      <c r="A842">
        <v>85000</v>
      </c>
      <c r="B842" t="s">
        <v>18</v>
      </c>
    </row>
    <row r="843" spans="1:2" x14ac:dyDescent="0.2">
      <c r="A843">
        <v>3600</v>
      </c>
      <c r="B843" t="s">
        <v>18</v>
      </c>
    </row>
    <row r="844" spans="1:2" x14ac:dyDescent="0.2">
      <c r="A844">
        <v>2800</v>
      </c>
      <c r="B844" t="s">
        <v>18</v>
      </c>
    </row>
    <row r="845" spans="1:2" x14ac:dyDescent="0.2">
      <c r="A845">
        <v>2300</v>
      </c>
      <c r="B845" t="s">
        <v>18</v>
      </c>
    </row>
    <row r="846" spans="1:2" x14ac:dyDescent="0.2">
      <c r="A846">
        <v>7100</v>
      </c>
      <c r="B846" t="s">
        <v>12</v>
      </c>
    </row>
    <row r="847" spans="1:2" x14ac:dyDescent="0.2">
      <c r="A847">
        <v>9600</v>
      </c>
      <c r="B847" t="s">
        <v>12</v>
      </c>
    </row>
    <row r="848" spans="1:2" x14ac:dyDescent="0.2">
      <c r="A848">
        <v>121600</v>
      </c>
      <c r="B848" t="s">
        <v>12</v>
      </c>
    </row>
    <row r="849" spans="1:2" x14ac:dyDescent="0.2">
      <c r="A849">
        <v>97100</v>
      </c>
      <c r="B849" t="s">
        <v>18</v>
      </c>
    </row>
    <row r="850" spans="1:2" x14ac:dyDescent="0.2">
      <c r="A850">
        <v>43200</v>
      </c>
      <c r="B850" t="s">
        <v>18</v>
      </c>
    </row>
    <row r="851" spans="1:2" x14ac:dyDescent="0.2">
      <c r="A851">
        <v>6800</v>
      </c>
      <c r="B851" t="s">
        <v>18</v>
      </c>
    </row>
    <row r="852" spans="1:2" x14ac:dyDescent="0.2">
      <c r="A852">
        <v>7300</v>
      </c>
      <c r="B852" t="s">
        <v>18</v>
      </c>
    </row>
    <row r="853" spans="1:2" x14ac:dyDescent="0.2">
      <c r="A853">
        <v>86200</v>
      </c>
      <c r="B853" t="s">
        <v>12</v>
      </c>
    </row>
    <row r="854" spans="1:2" x14ac:dyDescent="0.2">
      <c r="A854">
        <v>8100</v>
      </c>
      <c r="B854" t="s">
        <v>12</v>
      </c>
    </row>
    <row r="855" spans="1:2" x14ac:dyDescent="0.2">
      <c r="A855">
        <v>17700</v>
      </c>
      <c r="B855" t="s">
        <v>18</v>
      </c>
    </row>
    <row r="856" spans="1:2" x14ac:dyDescent="0.2">
      <c r="A856">
        <v>6400</v>
      </c>
      <c r="B856" t="s">
        <v>18</v>
      </c>
    </row>
    <row r="857" spans="1:2" x14ac:dyDescent="0.2">
      <c r="A857">
        <v>7700</v>
      </c>
      <c r="B857" t="s">
        <v>18</v>
      </c>
    </row>
    <row r="858" spans="1:2" x14ac:dyDescent="0.2">
      <c r="A858">
        <v>116300</v>
      </c>
      <c r="B858" t="s">
        <v>18</v>
      </c>
    </row>
    <row r="859" spans="1:2" x14ac:dyDescent="0.2">
      <c r="A859">
        <v>9100</v>
      </c>
      <c r="B859" t="s">
        <v>18</v>
      </c>
    </row>
    <row r="860" spans="1:2" x14ac:dyDescent="0.2">
      <c r="A860">
        <v>1500</v>
      </c>
      <c r="B860" t="s">
        <v>18</v>
      </c>
    </row>
    <row r="861" spans="1:2" x14ac:dyDescent="0.2">
      <c r="A861">
        <v>8800</v>
      </c>
      <c r="B861" t="s">
        <v>12</v>
      </c>
    </row>
    <row r="862" spans="1:2" x14ac:dyDescent="0.2">
      <c r="A862">
        <v>8800</v>
      </c>
      <c r="B862" t="s">
        <v>72</v>
      </c>
    </row>
    <row r="863" spans="1:2" x14ac:dyDescent="0.2">
      <c r="A863">
        <v>69900</v>
      </c>
      <c r="B863" t="s">
        <v>18</v>
      </c>
    </row>
    <row r="864" spans="1:2" x14ac:dyDescent="0.2">
      <c r="A864">
        <v>1000</v>
      </c>
      <c r="B864" t="s">
        <v>18</v>
      </c>
    </row>
    <row r="865" spans="1:2" x14ac:dyDescent="0.2">
      <c r="A865">
        <v>4700</v>
      </c>
      <c r="B865" t="s">
        <v>18</v>
      </c>
    </row>
    <row r="866" spans="1:2" x14ac:dyDescent="0.2">
      <c r="A866">
        <v>3200</v>
      </c>
      <c r="B866" t="s">
        <v>18</v>
      </c>
    </row>
    <row r="867" spans="1:2" x14ac:dyDescent="0.2">
      <c r="A867">
        <v>6700</v>
      </c>
      <c r="B867" t="s">
        <v>18</v>
      </c>
    </row>
    <row r="868" spans="1:2" x14ac:dyDescent="0.2">
      <c r="A868">
        <v>100</v>
      </c>
      <c r="B868" t="s">
        <v>12</v>
      </c>
    </row>
    <row r="869" spans="1:2" x14ac:dyDescent="0.2">
      <c r="A869">
        <v>6000</v>
      </c>
      <c r="B869" t="s">
        <v>18</v>
      </c>
    </row>
    <row r="870" spans="1:2" x14ac:dyDescent="0.2">
      <c r="A870">
        <v>4900</v>
      </c>
      <c r="B870" t="s">
        <v>12</v>
      </c>
    </row>
    <row r="871" spans="1:2" x14ac:dyDescent="0.2">
      <c r="A871">
        <v>17100</v>
      </c>
      <c r="B871" t="s">
        <v>18</v>
      </c>
    </row>
    <row r="872" spans="1:2" x14ac:dyDescent="0.2">
      <c r="A872">
        <v>171000</v>
      </c>
      <c r="B872" t="s">
        <v>18</v>
      </c>
    </row>
    <row r="873" spans="1:2" x14ac:dyDescent="0.2">
      <c r="A873">
        <v>23400</v>
      </c>
      <c r="B873" t="s">
        <v>18</v>
      </c>
    </row>
    <row r="874" spans="1:2" x14ac:dyDescent="0.2">
      <c r="A874">
        <v>2400</v>
      </c>
      <c r="B874" t="s">
        <v>18</v>
      </c>
    </row>
    <row r="875" spans="1:2" x14ac:dyDescent="0.2">
      <c r="A875">
        <v>5300</v>
      </c>
      <c r="B875" t="s">
        <v>18</v>
      </c>
    </row>
    <row r="876" spans="1:2" x14ac:dyDescent="0.2">
      <c r="A876">
        <v>4000</v>
      </c>
      <c r="B876" t="s">
        <v>12</v>
      </c>
    </row>
    <row r="877" spans="1:2" x14ac:dyDescent="0.2">
      <c r="A877">
        <v>7300</v>
      </c>
      <c r="B877" t="s">
        <v>12</v>
      </c>
    </row>
    <row r="878" spans="1:2" x14ac:dyDescent="0.2">
      <c r="A878">
        <v>2000</v>
      </c>
      <c r="B878" t="s">
        <v>18</v>
      </c>
    </row>
    <row r="879" spans="1:2" x14ac:dyDescent="0.2">
      <c r="A879">
        <v>8800</v>
      </c>
      <c r="B879" t="s">
        <v>18</v>
      </c>
    </row>
    <row r="880" spans="1:2" x14ac:dyDescent="0.2">
      <c r="A880">
        <v>3500</v>
      </c>
      <c r="B880" t="s">
        <v>18</v>
      </c>
    </row>
    <row r="881" spans="1:2" x14ac:dyDescent="0.2">
      <c r="A881">
        <v>1400</v>
      </c>
      <c r="B881" t="s">
        <v>18</v>
      </c>
    </row>
    <row r="882" spans="1:2" x14ac:dyDescent="0.2">
      <c r="A882">
        <v>4200</v>
      </c>
      <c r="B882" t="s">
        <v>18</v>
      </c>
    </row>
    <row r="883" spans="1:2" x14ac:dyDescent="0.2">
      <c r="A883">
        <v>81000</v>
      </c>
      <c r="B883" t="s">
        <v>18</v>
      </c>
    </row>
    <row r="884" spans="1:2" x14ac:dyDescent="0.2">
      <c r="A884">
        <v>182800</v>
      </c>
      <c r="B884" t="s">
        <v>72</v>
      </c>
    </row>
    <row r="885" spans="1:2" x14ac:dyDescent="0.2">
      <c r="A885">
        <v>4800</v>
      </c>
      <c r="B885" t="s">
        <v>18</v>
      </c>
    </row>
    <row r="886" spans="1:2" x14ac:dyDescent="0.2">
      <c r="A886">
        <v>7000</v>
      </c>
      <c r="B886" t="s">
        <v>18</v>
      </c>
    </row>
    <row r="887" spans="1:2" x14ac:dyDescent="0.2">
      <c r="A887">
        <v>161900</v>
      </c>
      <c r="B887" t="s">
        <v>12</v>
      </c>
    </row>
    <row r="888" spans="1:2" x14ac:dyDescent="0.2">
      <c r="A888">
        <v>7700</v>
      </c>
      <c r="B888" t="s">
        <v>12</v>
      </c>
    </row>
    <row r="889" spans="1:2" x14ac:dyDescent="0.2">
      <c r="A889">
        <v>71500</v>
      </c>
      <c r="B889" t="s">
        <v>18</v>
      </c>
    </row>
    <row r="890" spans="1:2" x14ac:dyDescent="0.2">
      <c r="A890">
        <v>4700</v>
      </c>
      <c r="B890" t="s">
        <v>18</v>
      </c>
    </row>
    <row r="891" spans="1:2" x14ac:dyDescent="0.2">
      <c r="A891">
        <v>42100</v>
      </c>
      <c r="B891" t="s">
        <v>18</v>
      </c>
    </row>
    <row r="892" spans="1:2" x14ac:dyDescent="0.2">
      <c r="A892">
        <v>40200</v>
      </c>
      <c r="B892" t="s">
        <v>18</v>
      </c>
    </row>
    <row r="893" spans="1:2" x14ac:dyDescent="0.2">
      <c r="A893">
        <v>7900</v>
      </c>
      <c r="B893" t="s">
        <v>12</v>
      </c>
    </row>
    <row r="894" spans="1:2" x14ac:dyDescent="0.2">
      <c r="A894">
        <v>8300</v>
      </c>
      <c r="B894" t="s">
        <v>12</v>
      </c>
    </row>
    <row r="895" spans="1:2" x14ac:dyDescent="0.2">
      <c r="A895">
        <v>163600</v>
      </c>
      <c r="B895" t="s">
        <v>12</v>
      </c>
    </row>
    <row r="896" spans="1:2" x14ac:dyDescent="0.2">
      <c r="A896">
        <v>2700</v>
      </c>
      <c r="B896" t="s">
        <v>12</v>
      </c>
    </row>
    <row r="897" spans="1:2" x14ac:dyDescent="0.2">
      <c r="A897">
        <v>1000</v>
      </c>
      <c r="B897" t="s">
        <v>18</v>
      </c>
    </row>
    <row r="898" spans="1:2" x14ac:dyDescent="0.2">
      <c r="A898">
        <v>84500</v>
      </c>
      <c r="B898" t="s">
        <v>18</v>
      </c>
    </row>
    <row r="899" spans="1:2" x14ac:dyDescent="0.2">
      <c r="A899">
        <v>81300</v>
      </c>
      <c r="B899" t="s">
        <v>12</v>
      </c>
    </row>
    <row r="900" spans="1:2" x14ac:dyDescent="0.2">
      <c r="A900">
        <v>800</v>
      </c>
      <c r="B900" t="s">
        <v>18</v>
      </c>
    </row>
    <row r="901" spans="1:2" x14ac:dyDescent="0.2">
      <c r="A901">
        <v>3400</v>
      </c>
      <c r="B901" t="s">
        <v>18</v>
      </c>
    </row>
    <row r="902" spans="1:2" x14ac:dyDescent="0.2">
      <c r="A902">
        <v>170800</v>
      </c>
      <c r="B902" t="s">
        <v>12</v>
      </c>
    </row>
    <row r="903" spans="1:2" x14ac:dyDescent="0.2">
      <c r="A903">
        <v>1800</v>
      </c>
      <c r="B903" t="s">
        <v>18</v>
      </c>
    </row>
    <row r="904" spans="1:2" x14ac:dyDescent="0.2">
      <c r="A904">
        <v>150600</v>
      </c>
      <c r="B904" t="s">
        <v>12</v>
      </c>
    </row>
    <row r="905" spans="1:2" x14ac:dyDescent="0.2">
      <c r="A905">
        <v>7800</v>
      </c>
      <c r="B905" t="s">
        <v>12</v>
      </c>
    </row>
    <row r="906" spans="1:2" x14ac:dyDescent="0.2">
      <c r="A906">
        <v>5800</v>
      </c>
      <c r="B906" t="s">
        <v>18</v>
      </c>
    </row>
    <row r="907" spans="1:2" x14ac:dyDescent="0.2">
      <c r="A907">
        <v>5600</v>
      </c>
      <c r="B907" t="s">
        <v>18</v>
      </c>
    </row>
    <row r="908" spans="1:2" x14ac:dyDescent="0.2">
      <c r="A908">
        <v>134400</v>
      </c>
      <c r="B908" t="s">
        <v>18</v>
      </c>
    </row>
    <row r="909" spans="1:2" x14ac:dyDescent="0.2">
      <c r="A909">
        <v>3000</v>
      </c>
      <c r="B909" t="s">
        <v>18</v>
      </c>
    </row>
    <row r="910" spans="1:2" x14ac:dyDescent="0.2">
      <c r="A910">
        <v>6000</v>
      </c>
      <c r="B910" t="s">
        <v>18</v>
      </c>
    </row>
    <row r="911" spans="1:2" x14ac:dyDescent="0.2">
      <c r="A911">
        <v>8400</v>
      </c>
      <c r="B911" t="s">
        <v>18</v>
      </c>
    </row>
    <row r="912" spans="1:2" x14ac:dyDescent="0.2">
      <c r="A912">
        <v>1700</v>
      </c>
      <c r="B912" t="s">
        <v>18</v>
      </c>
    </row>
    <row r="913" spans="1:2" x14ac:dyDescent="0.2">
      <c r="A913">
        <v>159800</v>
      </c>
      <c r="B913" t="s">
        <v>12</v>
      </c>
    </row>
    <row r="914" spans="1:2" x14ac:dyDescent="0.2">
      <c r="A914">
        <v>19800</v>
      </c>
      <c r="B914" t="s">
        <v>18</v>
      </c>
    </row>
    <row r="915" spans="1:2" x14ac:dyDescent="0.2">
      <c r="A915">
        <v>8800</v>
      </c>
      <c r="B915" t="s">
        <v>12</v>
      </c>
    </row>
    <row r="916" spans="1:2" x14ac:dyDescent="0.2">
      <c r="A916">
        <v>179100</v>
      </c>
      <c r="B916" t="s">
        <v>12</v>
      </c>
    </row>
    <row r="917" spans="1:2" x14ac:dyDescent="0.2">
      <c r="A917">
        <v>3100</v>
      </c>
      <c r="B917" t="s">
        <v>18</v>
      </c>
    </row>
    <row r="918" spans="1:2" x14ac:dyDescent="0.2">
      <c r="A918">
        <v>100</v>
      </c>
      <c r="B918" t="s">
        <v>12</v>
      </c>
    </row>
    <row r="919" spans="1:2" x14ac:dyDescent="0.2">
      <c r="A919">
        <v>5600</v>
      </c>
      <c r="B919" t="s">
        <v>18</v>
      </c>
    </row>
    <row r="920" spans="1:2" x14ac:dyDescent="0.2">
      <c r="A920">
        <v>1400</v>
      </c>
      <c r="B920" t="s">
        <v>18</v>
      </c>
    </row>
    <row r="921" spans="1:2" x14ac:dyDescent="0.2">
      <c r="A921">
        <v>41000</v>
      </c>
      <c r="B921" t="s">
        <v>45</v>
      </c>
    </row>
    <row r="922" spans="1:2" x14ac:dyDescent="0.2">
      <c r="A922">
        <v>6500</v>
      </c>
      <c r="B922" t="s">
        <v>12</v>
      </c>
    </row>
    <row r="923" spans="1:2" x14ac:dyDescent="0.2">
      <c r="A923">
        <v>7900</v>
      </c>
      <c r="B923" t="s">
        <v>18</v>
      </c>
    </row>
    <row r="924" spans="1:2" x14ac:dyDescent="0.2">
      <c r="A924">
        <v>5500</v>
      </c>
      <c r="B924" t="s">
        <v>18</v>
      </c>
    </row>
    <row r="925" spans="1:2" x14ac:dyDescent="0.2">
      <c r="A925">
        <v>9100</v>
      </c>
      <c r="B925" t="s">
        <v>12</v>
      </c>
    </row>
    <row r="926" spans="1:2" x14ac:dyDescent="0.2">
      <c r="A926">
        <v>38200</v>
      </c>
      <c r="B926" t="s">
        <v>18</v>
      </c>
    </row>
    <row r="927" spans="1:2" x14ac:dyDescent="0.2">
      <c r="A927">
        <v>1800</v>
      </c>
      <c r="B927" t="s">
        <v>18</v>
      </c>
    </row>
    <row r="928" spans="1:2" x14ac:dyDescent="0.2">
      <c r="A928">
        <v>154500</v>
      </c>
      <c r="B928" t="s">
        <v>72</v>
      </c>
    </row>
    <row r="929" spans="1:2" x14ac:dyDescent="0.2">
      <c r="A929">
        <v>5800</v>
      </c>
      <c r="B929" t="s">
        <v>18</v>
      </c>
    </row>
    <row r="930" spans="1:2" x14ac:dyDescent="0.2">
      <c r="A930">
        <v>1800</v>
      </c>
      <c r="B930" t="s">
        <v>18</v>
      </c>
    </row>
    <row r="931" spans="1:2" x14ac:dyDescent="0.2">
      <c r="A931">
        <v>70200</v>
      </c>
      <c r="B931" t="s">
        <v>12</v>
      </c>
    </row>
    <row r="932" spans="1:2" x14ac:dyDescent="0.2">
      <c r="A932">
        <v>6400</v>
      </c>
      <c r="B932" t="s">
        <v>12</v>
      </c>
    </row>
    <row r="933" spans="1:2" x14ac:dyDescent="0.2">
      <c r="A933">
        <v>125900</v>
      </c>
      <c r="B933" t="s">
        <v>18</v>
      </c>
    </row>
    <row r="934" spans="1:2" x14ac:dyDescent="0.2">
      <c r="A934">
        <v>3700</v>
      </c>
      <c r="B934" t="s">
        <v>12</v>
      </c>
    </row>
    <row r="935" spans="1:2" x14ac:dyDescent="0.2">
      <c r="A935">
        <v>3600</v>
      </c>
      <c r="B935" t="s">
        <v>45</v>
      </c>
    </row>
    <row r="936" spans="1:2" x14ac:dyDescent="0.2">
      <c r="A936">
        <v>3800</v>
      </c>
      <c r="B936" t="s">
        <v>18</v>
      </c>
    </row>
    <row r="937" spans="1:2" x14ac:dyDescent="0.2">
      <c r="A937">
        <v>35600</v>
      </c>
      <c r="B937" t="s">
        <v>12</v>
      </c>
    </row>
    <row r="938" spans="1:2" x14ac:dyDescent="0.2">
      <c r="A938">
        <v>5300</v>
      </c>
      <c r="B938" t="s">
        <v>18</v>
      </c>
    </row>
    <row r="939" spans="1:2" x14ac:dyDescent="0.2">
      <c r="A939">
        <v>160400</v>
      </c>
      <c r="B939" t="s">
        <v>12</v>
      </c>
    </row>
    <row r="940" spans="1:2" x14ac:dyDescent="0.2">
      <c r="A940">
        <v>51400</v>
      </c>
      <c r="B940" t="s">
        <v>18</v>
      </c>
    </row>
    <row r="941" spans="1:2" x14ac:dyDescent="0.2">
      <c r="A941">
        <v>1700</v>
      </c>
      <c r="B941" t="s">
        <v>18</v>
      </c>
    </row>
    <row r="942" spans="1:2" x14ac:dyDescent="0.2">
      <c r="A942">
        <v>39400</v>
      </c>
      <c r="B942" t="s">
        <v>18</v>
      </c>
    </row>
    <row r="943" spans="1:2" x14ac:dyDescent="0.2">
      <c r="A943">
        <v>3000</v>
      </c>
      <c r="B943" t="s">
        <v>18</v>
      </c>
    </row>
    <row r="944" spans="1:2" x14ac:dyDescent="0.2">
      <c r="A944">
        <v>8700</v>
      </c>
      <c r="B944" t="s">
        <v>12</v>
      </c>
    </row>
    <row r="945" spans="1:2" x14ac:dyDescent="0.2">
      <c r="A945">
        <v>7200</v>
      </c>
      <c r="B945" t="s">
        <v>12</v>
      </c>
    </row>
    <row r="946" spans="1:2" x14ac:dyDescent="0.2">
      <c r="A946">
        <v>167400</v>
      </c>
      <c r="B946" t="s">
        <v>18</v>
      </c>
    </row>
    <row r="947" spans="1:2" x14ac:dyDescent="0.2">
      <c r="A947">
        <v>5500</v>
      </c>
      <c r="B947" t="s">
        <v>18</v>
      </c>
    </row>
    <row r="948" spans="1:2" x14ac:dyDescent="0.2">
      <c r="A948">
        <v>3500</v>
      </c>
      <c r="B948" t="s">
        <v>18</v>
      </c>
    </row>
    <row r="949" spans="1:2" x14ac:dyDescent="0.2">
      <c r="A949">
        <v>7900</v>
      </c>
      <c r="B949" t="s">
        <v>12</v>
      </c>
    </row>
    <row r="950" spans="1:2" x14ac:dyDescent="0.2">
      <c r="A950">
        <v>2300</v>
      </c>
      <c r="B950" t="s">
        <v>18</v>
      </c>
    </row>
    <row r="951" spans="1:2" x14ac:dyDescent="0.2">
      <c r="A951">
        <v>73000</v>
      </c>
      <c r="B951" t="s">
        <v>18</v>
      </c>
    </row>
    <row r="952" spans="1:2" x14ac:dyDescent="0.2">
      <c r="A952">
        <v>6200</v>
      </c>
      <c r="B952" t="s">
        <v>18</v>
      </c>
    </row>
    <row r="953" spans="1:2" x14ac:dyDescent="0.2">
      <c r="A953">
        <v>6100</v>
      </c>
      <c r="B953" t="s">
        <v>18</v>
      </c>
    </row>
    <row r="954" spans="1:2" x14ac:dyDescent="0.2">
      <c r="A954">
        <v>103200</v>
      </c>
      <c r="B954" t="s">
        <v>12</v>
      </c>
    </row>
    <row r="955" spans="1:2" x14ac:dyDescent="0.2">
      <c r="A955">
        <v>171000</v>
      </c>
      <c r="B955" t="s">
        <v>72</v>
      </c>
    </row>
    <row r="956" spans="1:2" x14ac:dyDescent="0.2">
      <c r="A956">
        <v>9200</v>
      </c>
      <c r="B956" t="s">
        <v>18</v>
      </c>
    </row>
    <row r="957" spans="1:2" x14ac:dyDescent="0.2">
      <c r="A957">
        <v>7800</v>
      </c>
      <c r="B957" t="s">
        <v>12</v>
      </c>
    </row>
    <row r="958" spans="1:2" x14ac:dyDescent="0.2">
      <c r="A958">
        <v>9900</v>
      </c>
      <c r="B958" t="s">
        <v>45</v>
      </c>
    </row>
    <row r="959" spans="1:2" x14ac:dyDescent="0.2">
      <c r="A959">
        <v>43000</v>
      </c>
      <c r="B959" t="s">
        <v>12</v>
      </c>
    </row>
    <row r="960" spans="1:2" x14ac:dyDescent="0.2">
      <c r="A960">
        <v>9600</v>
      </c>
      <c r="B960" t="s">
        <v>12</v>
      </c>
    </row>
    <row r="961" spans="1:2" x14ac:dyDescent="0.2">
      <c r="A961">
        <v>7500</v>
      </c>
      <c r="B961" t="s">
        <v>18</v>
      </c>
    </row>
    <row r="962" spans="1:2" x14ac:dyDescent="0.2">
      <c r="A962">
        <v>10000</v>
      </c>
      <c r="B962" t="s">
        <v>12</v>
      </c>
    </row>
    <row r="963" spans="1:2" x14ac:dyDescent="0.2">
      <c r="A963">
        <v>172000</v>
      </c>
      <c r="B963" t="s">
        <v>12</v>
      </c>
    </row>
    <row r="964" spans="1:2" x14ac:dyDescent="0.2">
      <c r="A964">
        <v>153700</v>
      </c>
      <c r="B964" t="s">
        <v>12</v>
      </c>
    </row>
    <row r="965" spans="1:2" x14ac:dyDescent="0.2">
      <c r="A965">
        <v>3600</v>
      </c>
      <c r="B965" t="s">
        <v>12</v>
      </c>
    </row>
    <row r="966" spans="1:2" x14ac:dyDescent="0.2">
      <c r="A966">
        <v>9400</v>
      </c>
      <c r="B966" t="s">
        <v>72</v>
      </c>
    </row>
    <row r="967" spans="1:2" x14ac:dyDescent="0.2">
      <c r="A967">
        <v>5900</v>
      </c>
      <c r="B967" t="s">
        <v>18</v>
      </c>
    </row>
    <row r="968" spans="1:2" x14ac:dyDescent="0.2">
      <c r="A968">
        <v>100</v>
      </c>
      <c r="B968" t="s">
        <v>12</v>
      </c>
    </row>
    <row r="969" spans="1:2" x14ac:dyDescent="0.2">
      <c r="A969">
        <v>14500</v>
      </c>
      <c r="B969" t="s">
        <v>18</v>
      </c>
    </row>
    <row r="970" spans="1:2" x14ac:dyDescent="0.2">
      <c r="A970">
        <v>145500</v>
      </c>
      <c r="B970" t="s">
        <v>72</v>
      </c>
    </row>
    <row r="971" spans="1:2" x14ac:dyDescent="0.2">
      <c r="A971">
        <v>3300</v>
      </c>
      <c r="B971" t="s">
        <v>12</v>
      </c>
    </row>
    <row r="972" spans="1:2" x14ac:dyDescent="0.2">
      <c r="A972">
        <v>42600</v>
      </c>
      <c r="B972" t="s">
        <v>18</v>
      </c>
    </row>
    <row r="973" spans="1:2" x14ac:dyDescent="0.2">
      <c r="A973">
        <v>700</v>
      </c>
      <c r="B973" t="s">
        <v>18</v>
      </c>
    </row>
    <row r="974" spans="1:2" x14ac:dyDescent="0.2">
      <c r="A974">
        <v>187600</v>
      </c>
      <c r="B974" t="s">
        <v>12</v>
      </c>
    </row>
    <row r="975" spans="1:2" x14ac:dyDescent="0.2">
      <c r="A975">
        <v>9800</v>
      </c>
      <c r="B975" t="s">
        <v>18</v>
      </c>
    </row>
    <row r="976" spans="1:2" x14ac:dyDescent="0.2">
      <c r="A976">
        <v>1100</v>
      </c>
      <c r="B976" t="s">
        <v>18</v>
      </c>
    </row>
    <row r="977" spans="1:2" x14ac:dyDescent="0.2">
      <c r="A977">
        <v>145000</v>
      </c>
      <c r="B977" t="s">
        <v>12</v>
      </c>
    </row>
    <row r="978" spans="1:2" x14ac:dyDescent="0.2">
      <c r="A978">
        <v>5500</v>
      </c>
      <c r="B978" t="s">
        <v>12</v>
      </c>
    </row>
    <row r="979" spans="1:2" x14ac:dyDescent="0.2">
      <c r="A979">
        <v>5700</v>
      </c>
      <c r="B979" t="s">
        <v>18</v>
      </c>
    </row>
    <row r="980" spans="1:2" x14ac:dyDescent="0.2">
      <c r="A980">
        <v>3600</v>
      </c>
      <c r="B980" t="s">
        <v>18</v>
      </c>
    </row>
    <row r="981" spans="1:2" x14ac:dyDescent="0.2">
      <c r="A981">
        <v>5900</v>
      </c>
      <c r="B981" t="s">
        <v>12</v>
      </c>
    </row>
    <row r="982" spans="1:2" x14ac:dyDescent="0.2">
      <c r="A982">
        <v>3700</v>
      </c>
      <c r="B982" t="s">
        <v>18</v>
      </c>
    </row>
    <row r="983" spans="1:2" x14ac:dyDescent="0.2">
      <c r="A983">
        <v>2200</v>
      </c>
      <c r="B983" t="s">
        <v>18</v>
      </c>
    </row>
    <row r="984" spans="1:2" x14ac:dyDescent="0.2">
      <c r="A984">
        <v>1700</v>
      </c>
      <c r="B984" t="s">
        <v>18</v>
      </c>
    </row>
    <row r="985" spans="1:2" x14ac:dyDescent="0.2">
      <c r="A985">
        <v>88400</v>
      </c>
      <c r="B985" t="s">
        <v>18</v>
      </c>
    </row>
    <row r="986" spans="1:2" x14ac:dyDescent="0.2">
      <c r="A986">
        <v>2400</v>
      </c>
      <c r="B986" t="s">
        <v>18</v>
      </c>
    </row>
    <row r="987" spans="1:2" x14ac:dyDescent="0.2">
      <c r="A987">
        <v>7900</v>
      </c>
      <c r="B987" t="s">
        <v>18</v>
      </c>
    </row>
    <row r="988" spans="1:2" x14ac:dyDescent="0.2">
      <c r="A988">
        <v>94900</v>
      </c>
      <c r="B988" t="s">
        <v>12</v>
      </c>
    </row>
    <row r="989" spans="1:2" x14ac:dyDescent="0.2">
      <c r="A989">
        <v>5100</v>
      </c>
      <c r="B989" t="s">
        <v>12</v>
      </c>
    </row>
    <row r="990" spans="1:2" x14ac:dyDescent="0.2">
      <c r="A990">
        <v>42700</v>
      </c>
      <c r="B990" t="s">
        <v>18</v>
      </c>
    </row>
    <row r="991" spans="1:2" x14ac:dyDescent="0.2">
      <c r="A991">
        <v>121100</v>
      </c>
      <c r="B991" t="s">
        <v>12</v>
      </c>
    </row>
    <row r="992" spans="1:2" x14ac:dyDescent="0.2">
      <c r="A992">
        <v>800</v>
      </c>
      <c r="B992" t="s">
        <v>18</v>
      </c>
    </row>
    <row r="993" spans="1:2" x14ac:dyDescent="0.2">
      <c r="A993">
        <v>5400</v>
      </c>
      <c r="B993" t="s">
        <v>18</v>
      </c>
    </row>
    <row r="994" spans="1:2" x14ac:dyDescent="0.2">
      <c r="A994">
        <v>4000</v>
      </c>
      <c r="B994" t="s">
        <v>18</v>
      </c>
    </row>
    <row r="995" spans="1:2" x14ac:dyDescent="0.2">
      <c r="A995">
        <v>7000</v>
      </c>
      <c r="B995" t="s">
        <v>12</v>
      </c>
    </row>
    <row r="996" spans="1:2" x14ac:dyDescent="0.2">
      <c r="A996">
        <v>1000</v>
      </c>
      <c r="B996" t="s">
        <v>18</v>
      </c>
    </row>
    <row r="997" spans="1:2" x14ac:dyDescent="0.2">
      <c r="A997">
        <v>60200</v>
      </c>
      <c r="B997" t="s">
        <v>18</v>
      </c>
    </row>
    <row r="998" spans="1:2" x14ac:dyDescent="0.2">
      <c r="A998">
        <v>195200</v>
      </c>
      <c r="B998" t="s">
        <v>12</v>
      </c>
    </row>
    <row r="999" spans="1:2" x14ac:dyDescent="0.2">
      <c r="A999">
        <v>6700</v>
      </c>
      <c r="B999" t="s">
        <v>18</v>
      </c>
    </row>
    <row r="1000" spans="1:2" x14ac:dyDescent="0.2">
      <c r="A1000">
        <v>7200</v>
      </c>
      <c r="B1000" t="s">
        <v>12</v>
      </c>
    </row>
    <row r="1001" spans="1:2" x14ac:dyDescent="0.2">
      <c r="A1001">
        <v>129100</v>
      </c>
      <c r="B1001" t="s">
        <v>18</v>
      </c>
    </row>
    <row r="1002" spans="1:2" x14ac:dyDescent="0.2">
      <c r="A1002">
        <v>6500</v>
      </c>
      <c r="B1002" t="s">
        <v>18</v>
      </c>
    </row>
    <row r="1003" spans="1:2" x14ac:dyDescent="0.2">
      <c r="A1003">
        <v>170600</v>
      </c>
      <c r="B1003" t="s">
        <v>12</v>
      </c>
    </row>
    <row r="1004" spans="1:2" x14ac:dyDescent="0.2">
      <c r="A1004">
        <v>7800</v>
      </c>
      <c r="B1004" t="s">
        <v>12</v>
      </c>
    </row>
    <row r="1005" spans="1:2" x14ac:dyDescent="0.2">
      <c r="A1005">
        <v>6200</v>
      </c>
      <c r="B1005" t="s">
        <v>18</v>
      </c>
    </row>
    <row r="1006" spans="1:2" x14ac:dyDescent="0.2">
      <c r="A1006">
        <v>9400</v>
      </c>
      <c r="B1006" t="s">
        <v>12</v>
      </c>
    </row>
    <row r="1007" spans="1:2" x14ac:dyDescent="0.2">
      <c r="A1007">
        <v>2400</v>
      </c>
      <c r="B1007" t="s">
        <v>18</v>
      </c>
    </row>
    <row r="1008" spans="1:2" x14ac:dyDescent="0.2">
      <c r="A1008">
        <v>7800</v>
      </c>
      <c r="B1008" t="s">
        <v>12</v>
      </c>
    </row>
    <row r="1009" spans="1:2" x14ac:dyDescent="0.2">
      <c r="A1009">
        <v>9800</v>
      </c>
      <c r="B1009" t="s">
        <v>18</v>
      </c>
    </row>
    <row r="1010" spans="1:2" x14ac:dyDescent="0.2">
      <c r="A1010">
        <v>3100</v>
      </c>
      <c r="B1010" t="s">
        <v>18</v>
      </c>
    </row>
    <row r="1011" spans="1:2" x14ac:dyDescent="0.2">
      <c r="A1011">
        <v>9800</v>
      </c>
      <c r="B1011" t="s">
        <v>72</v>
      </c>
    </row>
    <row r="1012" spans="1:2" x14ac:dyDescent="0.2">
      <c r="A1012">
        <v>141100</v>
      </c>
      <c r="B1012" t="s">
        <v>12</v>
      </c>
    </row>
    <row r="1013" spans="1:2" x14ac:dyDescent="0.2">
      <c r="A1013">
        <v>97300</v>
      </c>
      <c r="B1013" t="s">
        <v>18</v>
      </c>
    </row>
    <row r="1014" spans="1:2" x14ac:dyDescent="0.2">
      <c r="A1014">
        <v>6600</v>
      </c>
      <c r="B1014" t="s">
        <v>12</v>
      </c>
    </row>
    <row r="1015" spans="1:2" x14ac:dyDescent="0.2">
      <c r="A1015">
        <v>7600</v>
      </c>
      <c r="B1015" t="s">
        <v>72</v>
      </c>
    </row>
    <row r="1016" spans="1:2" x14ac:dyDescent="0.2">
      <c r="A1016">
        <v>66600</v>
      </c>
      <c r="B1016" t="s">
        <v>12</v>
      </c>
    </row>
    <row r="1017" spans="1:2" x14ac:dyDescent="0.2">
      <c r="A1017">
        <v>111100</v>
      </c>
      <c r="B1017" t="s">
        <v>72</v>
      </c>
    </row>
  </sheetData>
  <conditionalFormatting sqref="B18:B1017">
    <cfRule type="cellIs" dxfId="29" priority="1" operator="equal">
      <formula>"live"</formula>
    </cfRule>
    <cfRule type="containsText" dxfId="28" priority="2" operator="containsText" text="live">
      <formula>NOT(ISERROR(SEARCH("live",B18)))</formula>
    </cfRule>
    <cfRule type="cellIs" dxfId="27" priority="3" operator="equal">
      <formula>"live"</formula>
    </cfRule>
    <cfRule type="containsText" dxfId="26" priority="4" operator="containsText" text="canceled">
      <formula>NOT(ISERROR(SEARCH("canceled",B18)))</formula>
    </cfRule>
    <cfRule type="containsText" dxfId="25" priority="5" operator="containsText" text="failed">
      <formula>NOT(ISERROR(SEARCH("failed",B18)))</formula>
    </cfRule>
    <cfRule type="containsText" dxfId="24" priority="6" operator="containsText" text="successful">
      <formula>NOT(ISERROR(SEARCH("successful",B18)))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C211-E83E-AC46-BE1F-058E65180E2D}">
  <sheetPr codeName="Sheet10"/>
  <dimension ref="A1:M566"/>
  <sheetViews>
    <sheetView zoomScale="85" workbookViewId="0">
      <selection activeCell="H13" sqref="H13"/>
    </sheetView>
  </sheetViews>
  <sheetFormatPr baseColWidth="10" defaultRowHeight="16" x14ac:dyDescent="0.2"/>
  <cols>
    <col min="2" max="2" width="13.5" customWidth="1"/>
    <col min="5" max="5" width="15.83203125" customWidth="1"/>
    <col min="6" max="6" width="14.33203125" customWidth="1"/>
    <col min="10" max="10" width="14" customWidth="1"/>
    <col min="12" max="12" width="15" customWidth="1"/>
    <col min="13" max="13" width="17.5" customWidth="1"/>
  </cols>
  <sheetData>
    <row r="1" spans="1:13" x14ac:dyDescent="0.2">
      <c r="A1" s="1" t="s">
        <v>2109</v>
      </c>
      <c r="B1" s="1" t="s">
        <v>2110</v>
      </c>
      <c r="C1" s="4"/>
      <c r="D1" s="1"/>
      <c r="E1" s="1" t="s">
        <v>2109</v>
      </c>
      <c r="F1" s="1" t="s">
        <v>2110</v>
      </c>
      <c r="H1" s="15" t="s">
        <v>2117</v>
      </c>
      <c r="I1" s="15" t="s">
        <v>2112</v>
      </c>
      <c r="J1" s="15" t="s">
        <v>2113</v>
      </c>
      <c r="K1" s="15" t="s">
        <v>2114</v>
      </c>
      <c r="L1" s="15" t="s">
        <v>2115</v>
      </c>
      <c r="M1" s="15" t="s">
        <v>2116</v>
      </c>
    </row>
    <row r="2" spans="1:13" x14ac:dyDescent="0.2">
      <c r="A2" s="4" t="s">
        <v>18</v>
      </c>
      <c r="B2" s="4">
        <v>158</v>
      </c>
      <c r="C2" s="4"/>
      <c r="D2" s="4"/>
      <c r="E2" s="4" t="s">
        <v>12</v>
      </c>
      <c r="F2" s="4">
        <v>0</v>
      </c>
      <c r="H2">
        <f>AVERAGE(B2:B566)</f>
        <v>851.14690265486729</v>
      </c>
      <c r="I2">
        <f>MEDIAN(B2:B566)</f>
        <v>201</v>
      </c>
      <c r="J2" s="1">
        <f>MIN(B2:B566)</f>
        <v>16</v>
      </c>
      <c r="K2">
        <f>MAX(B2:B566)</f>
        <v>7295</v>
      </c>
      <c r="L2">
        <f>_xlfn.VAR.S(B2:B566)</f>
        <v>1606216.5936295739</v>
      </c>
      <c r="M2">
        <f>STDEV(B2:B566)</f>
        <v>1267.366006183523</v>
      </c>
    </row>
    <row r="3" spans="1:13" x14ac:dyDescent="0.2">
      <c r="A3" s="4" t="s">
        <v>18</v>
      </c>
      <c r="B3" s="4">
        <v>1425</v>
      </c>
      <c r="C3" s="4"/>
      <c r="D3" s="4"/>
      <c r="E3" s="4" t="s">
        <v>12</v>
      </c>
      <c r="F3" s="4">
        <v>24</v>
      </c>
    </row>
    <row r="4" spans="1:13" x14ac:dyDescent="0.2">
      <c r="A4" s="4" t="s">
        <v>18</v>
      </c>
      <c r="B4" s="4">
        <v>174</v>
      </c>
      <c r="C4" s="4"/>
      <c r="D4" s="4"/>
      <c r="E4" s="4" t="s">
        <v>12</v>
      </c>
      <c r="F4" s="4">
        <v>53</v>
      </c>
    </row>
    <row r="5" spans="1:13" x14ac:dyDescent="0.2">
      <c r="A5" s="4" t="s">
        <v>18</v>
      </c>
      <c r="B5" s="4">
        <v>227</v>
      </c>
      <c r="C5" s="4"/>
      <c r="D5" s="4"/>
      <c r="E5" s="4" t="s">
        <v>12</v>
      </c>
      <c r="F5" s="4">
        <v>18</v>
      </c>
    </row>
    <row r="6" spans="1:13" x14ac:dyDescent="0.2">
      <c r="A6" s="4" t="s">
        <v>18</v>
      </c>
      <c r="B6" s="4">
        <v>220</v>
      </c>
      <c r="C6" s="4"/>
      <c r="D6" s="4"/>
      <c r="E6" s="4" t="s">
        <v>12</v>
      </c>
      <c r="F6" s="4">
        <v>44</v>
      </c>
    </row>
    <row r="7" spans="1:13" x14ac:dyDescent="0.2">
      <c r="A7" s="4" t="s">
        <v>18</v>
      </c>
      <c r="B7" s="4">
        <v>98</v>
      </c>
      <c r="C7" s="4"/>
      <c r="D7" s="4"/>
      <c r="E7" s="4" t="s">
        <v>12</v>
      </c>
      <c r="F7" s="4">
        <v>27</v>
      </c>
    </row>
    <row r="8" spans="1:13" x14ac:dyDescent="0.2">
      <c r="A8" s="4" t="s">
        <v>18</v>
      </c>
      <c r="B8" s="4">
        <v>100</v>
      </c>
      <c r="C8" s="4"/>
      <c r="D8" s="4"/>
      <c r="E8" s="4" t="s">
        <v>12</v>
      </c>
      <c r="F8" s="4">
        <v>55</v>
      </c>
    </row>
    <row r="9" spans="1:13" x14ac:dyDescent="0.2">
      <c r="A9" s="4" t="s">
        <v>18</v>
      </c>
      <c r="B9" s="4">
        <v>1249</v>
      </c>
      <c r="C9" s="4"/>
      <c r="D9" s="4"/>
      <c r="E9" s="4" t="s">
        <v>12</v>
      </c>
      <c r="F9" s="4">
        <v>200</v>
      </c>
      <c r="H9" s="16" t="s">
        <v>2118</v>
      </c>
      <c r="I9" s="16" t="s">
        <v>2112</v>
      </c>
      <c r="J9" s="16" t="s">
        <v>2113</v>
      </c>
      <c r="K9" s="16" t="s">
        <v>2114</v>
      </c>
      <c r="L9" s="16" t="s">
        <v>2115</v>
      </c>
      <c r="M9" s="16" t="s">
        <v>2116</v>
      </c>
    </row>
    <row r="10" spans="1:13" x14ac:dyDescent="0.2">
      <c r="A10" s="4" t="s">
        <v>18</v>
      </c>
      <c r="B10" s="4">
        <v>1396</v>
      </c>
      <c r="C10" s="4"/>
      <c r="D10" s="4"/>
      <c r="E10" s="4" t="s">
        <v>12</v>
      </c>
      <c r="F10" s="4">
        <v>452</v>
      </c>
      <c r="H10">
        <f>AVERAGE(F2:F365)</f>
        <v>585.61538461538464</v>
      </c>
      <c r="I10">
        <f>MEDIAN(F2:F365)</f>
        <v>114.5</v>
      </c>
      <c r="J10">
        <f>MIN(F2:F365)</f>
        <v>0</v>
      </c>
      <c r="K10">
        <f>MAX(F2:F365)</f>
        <v>6080</v>
      </c>
      <c r="L10">
        <f>_xlfn.VAR.S(F2:F365)</f>
        <v>924113.45496927318</v>
      </c>
      <c r="M10">
        <f>STDEV(F2:F365)</f>
        <v>961.30819978260524</v>
      </c>
    </row>
    <row r="11" spans="1:13" x14ac:dyDescent="0.2">
      <c r="A11" s="4" t="s">
        <v>18</v>
      </c>
      <c r="B11" s="4">
        <v>890</v>
      </c>
      <c r="C11" s="4"/>
      <c r="D11" s="4"/>
      <c r="E11" s="4" t="s">
        <v>12</v>
      </c>
      <c r="F11" s="4">
        <v>674</v>
      </c>
    </row>
    <row r="12" spans="1:13" x14ac:dyDescent="0.2">
      <c r="A12" s="4" t="s">
        <v>18</v>
      </c>
      <c r="B12" s="4">
        <v>142</v>
      </c>
      <c r="C12" s="4"/>
      <c r="D12" s="4"/>
      <c r="E12" s="4" t="s">
        <v>12</v>
      </c>
      <c r="F12" s="4">
        <v>558</v>
      </c>
    </row>
    <row r="13" spans="1:13" x14ac:dyDescent="0.2">
      <c r="A13" s="4" t="s">
        <v>18</v>
      </c>
      <c r="B13" s="4">
        <v>2673</v>
      </c>
      <c r="C13" s="4"/>
      <c r="D13" s="4"/>
      <c r="E13" s="4" t="s">
        <v>12</v>
      </c>
      <c r="F13" s="4">
        <v>15</v>
      </c>
    </row>
    <row r="14" spans="1:13" x14ac:dyDescent="0.2">
      <c r="A14" s="4" t="s">
        <v>18</v>
      </c>
      <c r="B14" s="4">
        <v>163</v>
      </c>
      <c r="C14" s="4"/>
      <c r="D14" s="4"/>
      <c r="E14" s="4" t="s">
        <v>12</v>
      </c>
      <c r="F14" s="4">
        <v>2307</v>
      </c>
    </row>
    <row r="15" spans="1:13" x14ac:dyDescent="0.2">
      <c r="A15" s="4" t="s">
        <v>18</v>
      </c>
      <c r="B15" s="4">
        <v>2220</v>
      </c>
      <c r="C15" s="4"/>
      <c r="D15" s="4"/>
      <c r="E15" s="4" t="s">
        <v>12</v>
      </c>
      <c r="F15" s="4">
        <v>88</v>
      </c>
    </row>
    <row r="16" spans="1:13" x14ac:dyDescent="0.2">
      <c r="A16" s="4" t="s">
        <v>18</v>
      </c>
      <c r="B16" s="4">
        <v>1606</v>
      </c>
      <c r="C16" s="4"/>
      <c r="D16" s="4"/>
      <c r="E16" s="4" t="s">
        <v>12</v>
      </c>
      <c r="F16" s="4">
        <v>48</v>
      </c>
    </row>
    <row r="17" spans="1:6" x14ac:dyDescent="0.2">
      <c r="A17" s="4" t="s">
        <v>18</v>
      </c>
      <c r="B17" s="4">
        <v>129</v>
      </c>
      <c r="C17" s="4"/>
      <c r="D17" s="4"/>
      <c r="E17" s="4" t="s">
        <v>12</v>
      </c>
      <c r="F17" s="4">
        <v>1</v>
      </c>
    </row>
    <row r="18" spans="1:6" x14ac:dyDescent="0.2">
      <c r="A18" s="4" t="s">
        <v>18</v>
      </c>
      <c r="B18" s="4">
        <v>226</v>
      </c>
      <c r="C18" s="4"/>
      <c r="D18" s="4"/>
      <c r="E18" s="4" t="s">
        <v>12</v>
      </c>
      <c r="F18" s="4">
        <v>1467</v>
      </c>
    </row>
    <row r="19" spans="1:6" x14ac:dyDescent="0.2">
      <c r="A19" s="4" t="s">
        <v>18</v>
      </c>
      <c r="B19" s="4">
        <v>5419</v>
      </c>
      <c r="C19" s="4"/>
      <c r="D19" s="4"/>
      <c r="E19" s="4" t="s">
        <v>12</v>
      </c>
      <c r="F19" s="4">
        <v>75</v>
      </c>
    </row>
    <row r="20" spans="1:6" x14ac:dyDescent="0.2">
      <c r="A20" s="4" t="s">
        <v>18</v>
      </c>
      <c r="B20" s="4">
        <v>165</v>
      </c>
      <c r="C20" s="4"/>
      <c r="D20" s="4"/>
      <c r="E20" s="4" t="s">
        <v>12</v>
      </c>
      <c r="F20" s="4">
        <v>120</v>
      </c>
    </row>
    <row r="21" spans="1:6" x14ac:dyDescent="0.2">
      <c r="A21" s="4" t="s">
        <v>18</v>
      </c>
      <c r="B21" s="4">
        <v>1965</v>
      </c>
      <c r="C21" s="4"/>
      <c r="D21" s="4"/>
      <c r="E21" s="4" t="s">
        <v>12</v>
      </c>
      <c r="F21" s="4">
        <v>2253</v>
      </c>
    </row>
    <row r="22" spans="1:6" x14ac:dyDescent="0.2">
      <c r="A22" s="4" t="s">
        <v>18</v>
      </c>
      <c r="B22" s="4">
        <v>16</v>
      </c>
      <c r="C22" s="4"/>
      <c r="D22" s="4"/>
      <c r="E22" s="4" t="s">
        <v>12</v>
      </c>
      <c r="F22" s="4">
        <v>5</v>
      </c>
    </row>
    <row r="23" spans="1:6" x14ac:dyDescent="0.2">
      <c r="A23" s="4" t="s">
        <v>18</v>
      </c>
      <c r="B23" s="4">
        <v>107</v>
      </c>
      <c r="C23" s="4"/>
      <c r="D23" s="4"/>
      <c r="E23" s="4" t="s">
        <v>12</v>
      </c>
      <c r="F23" s="4">
        <v>38</v>
      </c>
    </row>
    <row r="24" spans="1:6" x14ac:dyDescent="0.2">
      <c r="A24" s="4" t="s">
        <v>18</v>
      </c>
      <c r="B24" s="4">
        <v>134</v>
      </c>
      <c r="C24" s="4"/>
      <c r="D24" s="4"/>
      <c r="E24" s="4" t="s">
        <v>12</v>
      </c>
      <c r="F24" s="4">
        <v>12</v>
      </c>
    </row>
    <row r="25" spans="1:6" x14ac:dyDescent="0.2">
      <c r="A25" s="4" t="s">
        <v>18</v>
      </c>
      <c r="B25" s="4">
        <v>198</v>
      </c>
      <c r="C25" s="4"/>
      <c r="D25" s="4"/>
      <c r="E25" s="4" t="s">
        <v>12</v>
      </c>
      <c r="F25" s="4">
        <v>1684</v>
      </c>
    </row>
    <row r="26" spans="1:6" x14ac:dyDescent="0.2">
      <c r="A26" s="4" t="s">
        <v>18</v>
      </c>
      <c r="B26" s="4">
        <v>111</v>
      </c>
      <c r="C26" s="4"/>
      <c r="D26" s="4"/>
      <c r="E26" s="4" t="s">
        <v>12</v>
      </c>
      <c r="F26" s="4">
        <v>56</v>
      </c>
    </row>
    <row r="27" spans="1:6" x14ac:dyDescent="0.2">
      <c r="A27" s="4" t="s">
        <v>18</v>
      </c>
      <c r="B27" s="4">
        <v>222</v>
      </c>
      <c r="C27" s="4"/>
      <c r="D27" s="4"/>
      <c r="E27" s="4" t="s">
        <v>12</v>
      </c>
      <c r="F27" s="4">
        <v>838</v>
      </c>
    </row>
    <row r="28" spans="1:6" x14ac:dyDescent="0.2">
      <c r="A28" s="4" t="s">
        <v>18</v>
      </c>
      <c r="B28" s="4">
        <v>6212</v>
      </c>
      <c r="C28" s="4"/>
      <c r="D28" s="4"/>
      <c r="E28" s="4" t="s">
        <v>12</v>
      </c>
      <c r="F28" s="4">
        <v>1000</v>
      </c>
    </row>
    <row r="29" spans="1:6" x14ac:dyDescent="0.2">
      <c r="A29" s="4" t="s">
        <v>18</v>
      </c>
      <c r="B29" s="4">
        <v>98</v>
      </c>
      <c r="C29" s="4"/>
      <c r="D29" s="4"/>
      <c r="E29" s="4" t="s">
        <v>12</v>
      </c>
      <c r="F29" s="4">
        <v>1482</v>
      </c>
    </row>
    <row r="30" spans="1:6" x14ac:dyDescent="0.2">
      <c r="A30" s="4" t="s">
        <v>18</v>
      </c>
      <c r="B30" s="4">
        <v>92</v>
      </c>
      <c r="C30" s="4"/>
      <c r="D30" s="4"/>
      <c r="E30" s="4" t="s">
        <v>12</v>
      </c>
      <c r="F30" s="4">
        <v>106</v>
      </c>
    </row>
    <row r="31" spans="1:6" x14ac:dyDescent="0.2">
      <c r="A31" s="4" t="s">
        <v>18</v>
      </c>
      <c r="B31" s="4">
        <v>149</v>
      </c>
      <c r="C31" s="4"/>
      <c r="D31" s="4"/>
      <c r="E31" s="4" t="s">
        <v>12</v>
      </c>
      <c r="F31" s="4">
        <v>679</v>
      </c>
    </row>
    <row r="32" spans="1:6" x14ac:dyDescent="0.2">
      <c r="A32" s="4" t="s">
        <v>18</v>
      </c>
      <c r="B32" s="4">
        <v>2431</v>
      </c>
      <c r="C32" s="4"/>
      <c r="D32" s="4"/>
      <c r="E32" s="4" t="s">
        <v>12</v>
      </c>
      <c r="F32" s="4">
        <v>1220</v>
      </c>
    </row>
    <row r="33" spans="1:6" x14ac:dyDescent="0.2">
      <c r="A33" s="4" t="s">
        <v>18</v>
      </c>
      <c r="B33" s="4">
        <v>303</v>
      </c>
      <c r="C33" s="4"/>
      <c r="D33" s="4"/>
      <c r="E33" s="4" t="s">
        <v>12</v>
      </c>
      <c r="F33" s="4">
        <v>1</v>
      </c>
    </row>
    <row r="34" spans="1:6" x14ac:dyDescent="0.2">
      <c r="A34" s="4" t="s">
        <v>18</v>
      </c>
      <c r="B34" s="4">
        <v>209</v>
      </c>
      <c r="C34" s="4"/>
      <c r="D34" s="4"/>
      <c r="E34" s="4" t="s">
        <v>12</v>
      </c>
      <c r="F34" s="4">
        <v>37</v>
      </c>
    </row>
    <row r="35" spans="1:6" x14ac:dyDescent="0.2">
      <c r="A35" s="4" t="s">
        <v>18</v>
      </c>
      <c r="B35" s="4">
        <v>131</v>
      </c>
      <c r="C35" s="4"/>
      <c r="D35" s="4"/>
      <c r="E35" s="4" t="s">
        <v>12</v>
      </c>
      <c r="F35" s="4">
        <v>60</v>
      </c>
    </row>
    <row r="36" spans="1:6" x14ac:dyDescent="0.2">
      <c r="A36" s="4" t="s">
        <v>18</v>
      </c>
      <c r="B36" s="4">
        <v>164</v>
      </c>
      <c r="C36" s="4"/>
      <c r="D36" s="4"/>
      <c r="E36" s="4" t="s">
        <v>12</v>
      </c>
      <c r="F36" s="4">
        <v>296</v>
      </c>
    </row>
    <row r="37" spans="1:6" x14ac:dyDescent="0.2">
      <c r="A37" s="4" t="s">
        <v>18</v>
      </c>
      <c r="B37" s="4">
        <v>201</v>
      </c>
      <c r="C37" s="4"/>
      <c r="D37" s="4"/>
      <c r="E37" s="4" t="s">
        <v>12</v>
      </c>
      <c r="F37" s="4">
        <v>3304</v>
      </c>
    </row>
    <row r="38" spans="1:6" x14ac:dyDescent="0.2">
      <c r="A38" s="4" t="s">
        <v>18</v>
      </c>
      <c r="B38" s="4">
        <v>211</v>
      </c>
      <c r="C38" s="4"/>
      <c r="D38" s="4"/>
      <c r="E38" s="4" t="s">
        <v>12</v>
      </c>
      <c r="F38" s="4">
        <v>73</v>
      </c>
    </row>
    <row r="39" spans="1:6" x14ac:dyDescent="0.2">
      <c r="A39" s="4" t="s">
        <v>18</v>
      </c>
      <c r="B39" s="4">
        <v>128</v>
      </c>
      <c r="C39" s="4"/>
      <c r="D39" s="4"/>
      <c r="E39" s="4" t="s">
        <v>12</v>
      </c>
      <c r="F39" s="4">
        <v>3387</v>
      </c>
    </row>
    <row r="40" spans="1:6" x14ac:dyDescent="0.2">
      <c r="A40" s="4" t="s">
        <v>18</v>
      </c>
      <c r="B40" s="4">
        <v>1600</v>
      </c>
      <c r="C40" s="4"/>
      <c r="D40" s="4"/>
      <c r="E40" s="4" t="s">
        <v>12</v>
      </c>
      <c r="F40" s="4">
        <v>662</v>
      </c>
    </row>
    <row r="41" spans="1:6" x14ac:dyDescent="0.2">
      <c r="A41" s="4" t="s">
        <v>18</v>
      </c>
      <c r="B41" s="4">
        <v>249</v>
      </c>
      <c r="C41" s="4"/>
      <c r="D41" s="4"/>
      <c r="E41" s="4" t="s">
        <v>12</v>
      </c>
      <c r="F41" s="4">
        <v>774</v>
      </c>
    </row>
    <row r="42" spans="1:6" x14ac:dyDescent="0.2">
      <c r="A42" s="4" t="s">
        <v>18</v>
      </c>
      <c r="B42" s="4">
        <v>236</v>
      </c>
      <c r="C42" s="4"/>
      <c r="D42" s="4"/>
      <c r="E42" s="4" t="s">
        <v>12</v>
      </c>
      <c r="F42" s="4">
        <v>672</v>
      </c>
    </row>
    <row r="43" spans="1:6" x14ac:dyDescent="0.2">
      <c r="A43" s="4" t="s">
        <v>18</v>
      </c>
      <c r="B43" s="4">
        <v>4065</v>
      </c>
      <c r="C43" s="4"/>
      <c r="D43" s="4"/>
      <c r="E43" s="4" t="s">
        <v>12</v>
      </c>
      <c r="F43" s="4">
        <v>940</v>
      </c>
    </row>
    <row r="44" spans="1:6" x14ac:dyDescent="0.2">
      <c r="A44" s="4" t="s">
        <v>18</v>
      </c>
      <c r="B44" s="4">
        <v>246</v>
      </c>
      <c r="C44" s="4"/>
      <c r="D44" s="4"/>
      <c r="E44" s="4" t="s">
        <v>12</v>
      </c>
      <c r="F44" s="4">
        <v>117</v>
      </c>
    </row>
    <row r="45" spans="1:6" x14ac:dyDescent="0.2">
      <c r="A45" s="4" t="s">
        <v>18</v>
      </c>
      <c r="B45" s="4">
        <v>2475</v>
      </c>
      <c r="C45" s="4"/>
      <c r="D45" s="4"/>
      <c r="E45" s="4" t="s">
        <v>12</v>
      </c>
      <c r="F45" s="4">
        <v>115</v>
      </c>
    </row>
    <row r="46" spans="1:6" x14ac:dyDescent="0.2">
      <c r="A46" s="4" t="s">
        <v>18</v>
      </c>
      <c r="B46" s="4">
        <v>76</v>
      </c>
      <c r="C46" s="4"/>
      <c r="D46" s="4"/>
      <c r="E46" s="4" t="s">
        <v>12</v>
      </c>
      <c r="F46" s="4">
        <v>326</v>
      </c>
    </row>
    <row r="47" spans="1:6" x14ac:dyDescent="0.2">
      <c r="A47" s="4" t="s">
        <v>18</v>
      </c>
      <c r="B47" s="4">
        <v>54</v>
      </c>
      <c r="C47" s="4"/>
      <c r="D47" s="4"/>
      <c r="E47" s="4" t="s">
        <v>12</v>
      </c>
      <c r="F47" s="4">
        <v>1</v>
      </c>
    </row>
    <row r="48" spans="1:6" x14ac:dyDescent="0.2">
      <c r="A48" s="4" t="s">
        <v>18</v>
      </c>
      <c r="B48" s="4">
        <v>88</v>
      </c>
      <c r="C48" s="4"/>
      <c r="D48" s="4"/>
      <c r="E48" s="4" t="s">
        <v>12</v>
      </c>
      <c r="F48" s="4">
        <v>1467</v>
      </c>
    </row>
    <row r="49" spans="1:6" x14ac:dyDescent="0.2">
      <c r="A49" s="4" t="s">
        <v>18</v>
      </c>
      <c r="B49" s="4">
        <v>85</v>
      </c>
      <c r="C49" s="4"/>
      <c r="D49" s="4"/>
      <c r="E49" s="4" t="s">
        <v>12</v>
      </c>
      <c r="F49" s="4">
        <v>5681</v>
      </c>
    </row>
    <row r="50" spans="1:6" x14ac:dyDescent="0.2">
      <c r="A50" s="4" t="s">
        <v>18</v>
      </c>
      <c r="B50" s="4">
        <v>170</v>
      </c>
      <c r="C50" s="4"/>
      <c r="D50" s="4"/>
      <c r="E50" s="4" t="s">
        <v>12</v>
      </c>
      <c r="F50" s="4">
        <v>1059</v>
      </c>
    </row>
    <row r="51" spans="1:6" x14ac:dyDescent="0.2">
      <c r="A51" s="4" t="s">
        <v>18</v>
      </c>
      <c r="B51" s="4">
        <v>330</v>
      </c>
      <c r="C51" s="4"/>
      <c r="D51" s="4"/>
      <c r="E51" s="4" t="s">
        <v>12</v>
      </c>
      <c r="F51" s="4">
        <v>1194</v>
      </c>
    </row>
    <row r="52" spans="1:6" x14ac:dyDescent="0.2">
      <c r="A52" s="4" t="s">
        <v>18</v>
      </c>
      <c r="B52" s="4">
        <v>127</v>
      </c>
      <c r="C52" s="4"/>
      <c r="D52" s="4"/>
      <c r="E52" s="4" t="s">
        <v>12</v>
      </c>
      <c r="F52" s="4">
        <v>30</v>
      </c>
    </row>
    <row r="53" spans="1:6" x14ac:dyDescent="0.2">
      <c r="A53" s="4" t="s">
        <v>18</v>
      </c>
      <c r="B53" s="4">
        <v>411</v>
      </c>
      <c r="C53" s="4"/>
      <c r="D53" s="4"/>
      <c r="E53" s="4" t="s">
        <v>12</v>
      </c>
      <c r="F53" s="4">
        <v>75</v>
      </c>
    </row>
    <row r="54" spans="1:6" x14ac:dyDescent="0.2">
      <c r="A54" s="4" t="s">
        <v>18</v>
      </c>
      <c r="B54" s="4">
        <v>180</v>
      </c>
      <c r="C54" s="4"/>
      <c r="D54" s="4"/>
      <c r="E54" s="4" t="s">
        <v>12</v>
      </c>
      <c r="F54" s="4">
        <v>955</v>
      </c>
    </row>
    <row r="55" spans="1:6" x14ac:dyDescent="0.2">
      <c r="A55" s="4" t="s">
        <v>18</v>
      </c>
      <c r="B55" s="4">
        <v>374</v>
      </c>
      <c r="C55" s="4"/>
      <c r="D55" s="4"/>
      <c r="E55" s="4" t="s">
        <v>12</v>
      </c>
      <c r="F55" s="4">
        <v>67</v>
      </c>
    </row>
    <row r="56" spans="1:6" x14ac:dyDescent="0.2">
      <c r="A56" s="4" t="s">
        <v>18</v>
      </c>
      <c r="B56" s="4">
        <v>71</v>
      </c>
      <c r="C56" s="4"/>
      <c r="D56" s="4"/>
      <c r="E56" s="4" t="s">
        <v>12</v>
      </c>
      <c r="F56" s="4">
        <v>5</v>
      </c>
    </row>
    <row r="57" spans="1:6" x14ac:dyDescent="0.2">
      <c r="A57" s="4" t="s">
        <v>18</v>
      </c>
      <c r="B57" s="4">
        <v>203</v>
      </c>
      <c r="C57" s="4"/>
      <c r="D57" s="4"/>
      <c r="E57" s="4" t="s">
        <v>12</v>
      </c>
      <c r="F57" s="4">
        <v>26</v>
      </c>
    </row>
    <row r="58" spans="1:6" x14ac:dyDescent="0.2">
      <c r="A58" s="4" t="s">
        <v>18</v>
      </c>
      <c r="B58" s="4">
        <v>113</v>
      </c>
      <c r="C58" s="4"/>
      <c r="D58" s="4"/>
      <c r="E58" s="4" t="s">
        <v>12</v>
      </c>
      <c r="F58" s="4">
        <v>1130</v>
      </c>
    </row>
    <row r="59" spans="1:6" x14ac:dyDescent="0.2">
      <c r="A59" s="4" t="s">
        <v>18</v>
      </c>
      <c r="B59" s="4">
        <v>96</v>
      </c>
      <c r="C59" s="4"/>
      <c r="D59" s="4"/>
      <c r="E59" s="4" t="s">
        <v>12</v>
      </c>
      <c r="F59" s="4">
        <v>782</v>
      </c>
    </row>
    <row r="60" spans="1:6" x14ac:dyDescent="0.2">
      <c r="A60" s="4" t="s">
        <v>18</v>
      </c>
      <c r="B60" s="4">
        <v>498</v>
      </c>
      <c r="C60" s="4"/>
      <c r="D60" s="4"/>
      <c r="E60" s="4" t="s">
        <v>12</v>
      </c>
      <c r="F60" s="4">
        <v>210</v>
      </c>
    </row>
    <row r="61" spans="1:6" x14ac:dyDescent="0.2">
      <c r="A61" s="4" t="s">
        <v>18</v>
      </c>
      <c r="B61" s="4">
        <v>180</v>
      </c>
      <c r="C61" s="4"/>
      <c r="D61" s="4"/>
      <c r="E61" s="4" t="s">
        <v>12</v>
      </c>
      <c r="F61" s="4">
        <v>136</v>
      </c>
    </row>
    <row r="62" spans="1:6" x14ac:dyDescent="0.2">
      <c r="A62" s="4" t="s">
        <v>18</v>
      </c>
      <c r="B62" s="4">
        <v>27</v>
      </c>
      <c r="C62" s="4"/>
      <c r="D62" s="4"/>
      <c r="E62" s="4" t="s">
        <v>12</v>
      </c>
      <c r="F62" s="4">
        <v>86</v>
      </c>
    </row>
    <row r="63" spans="1:6" x14ac:dyDescent="0.2">
      <c r="A63" s="4" t="s">
        <v>18</v>
      </c>
      <c r="B63" s="4">
        <v>2331</v>
      </c>
      <c r="C63" s="4"/>
      <c r="D63" s="4"/>
      <c r="E63" s="4" t="s">
        <v>12</v>
      </c>
      <c r="F63" s="4">
        <v>19</v>
      </c>
    </row>
    <row r="64" spans="1:6" x14ac:dyDescent="0.2">
      <c r="A64" s="4" t="s">
        <v>18</v>
      </c>
      <c r="B64" s="4">
        <v>113</v>
      </c>
      <c r="C64" s="4"/>
      <c r="D64" s="4"/>
      <c r="E64" s="4" t="s">
        <v>12</v>
      </c>
      <c r="F64" s="4">
        <v>886</v>
      </c>
    </row>
    <row r="65" spans="1:6" x14ac:dyDescent="0.2">
      <c r="A65" s="4" t="s">
        <v>18</v>
      </c>
      <c r="B65" s="4">
        <v>164</v>
      </c>
      <c r="C65" s="4"/>
      <c r="D65" s="4"/>
      <c r="E65" s="4" t="s">
        <v>12</v>
      </c>
      <c r="F65" s="4">
        <v>35</v>
      </c>
    </row>
    <row r="66" spans="1:6" x14ac:dyDescent="0.2">
      <c r="A66" s="4" t="s">
        <v>18</v>
      </c>
      <c r="B66" s="4">
        <v>164</v>
      </c>
      <c r="C66" s="4"/>
      <c r="D66" s="4"/>
      <c r="E66" s="4" t="s">
        <v>12</v>
      </c>
      <c r="F66" s="4">
        <v>24</v>
      </c>
    </row>
    <row r="67" spans="1:6" x14ac:dyDescent="0.2">
      <c r="A67" s="4" t="s">
        <v>18</v>
      </c>
      <c r="B67" s="4">
        <v>336</v>
      </c>
      <c r="C67" s="4"/>
      <c r="D67" s="4"/>
      <c r="E67" s="4" t="s">
        <v>12</v>
      </c>
      <c r="F67" s="4">
        <v>86</v>
      </c>
    </row>
    <row r="68" spans="1:6" x14ac:dyDescent="0.2">
      <c r="A68" s="4" t="s">
        <v>18</v>
      </c>
      <c r="B68" s="4">
        <v>1917</v>
      </c>
      <c r="C68" s="4"/>
      <c r="D68" s="4"/>
      <c r="E68" s="4" t="s">
        <v>12</v>
      </c>
      <c r="F68" s="4">
        <v>243</v>
      </c>
    </row>
    <row r="69" spans="1:6" x14ac:dyDescent="0.2">
      <c r="A69" s="4" t="s">
        <v>18</v>
      </c>
      <c r="B69" s="4">
        <v>95</v>
      </c>
      <c r="C69" s="4"/>
      <c r="D69" s="4"/>
      <c r="E69" s="4" t="s">
        <v>12</v>
      </c>
      <c r="F69" s="4">
        <v>65</v>
      </c>
    </row>
    <row r="70" spans="1:6" x14ac:dyDescent="0.2">
      <c r="A70" s="4" t="s">
        <v>18</v>
      </c>
      <c r="B70" s="4">
        <v>147</v>
      </c>
      <c r="C70" s="4"/>
      <c r="D70" s="4"/>
      <c r="E70" s="4" t="s">
        <v>12</v>
      </c>
      <c r="F70" s="4">
        <v>100</v>
      </c>
    </row>
    <row r="71" spans="1:6" x14ac:dyDescent="0.2">
      <c r="A71" s="4" t="s">
        <v>18</v>
      </c>
      <c r="B71" s="4">
        <v>86</v>
      </c>
      <c r="C71" s="4"/>
      <c r="D71" s="4"/>
      <c r="E71" s="4" t="s">
        <v>12</v>
      </c>
      <c r="F71" s="4">
        <v>168</v>
      </c>
    </row>
    <row r="72" spans="1:6" x14ac:dyDescent="0.2">
      <c r="A72" s="4" t="s">
        <v>18</v>
      </c>
      <c r="B72" s="4">
        <v>83</v>
      </c>
      <c r="C72" s="4"/>
      <c r="D72" s="4"/>
      <c r="E72" s="4" t="s">
        <v>12</v>
      </c>
      <c r="F72" s="4">
        <v>13</v>
      </c>
    </row>
    <row r="73" spans="1:6" x14ac:dyDescent="0.2">
      <c r="A73" s="4" t="s">
        <v>18</v>
      </c>
      <c r="B73" s="4">
        <v>676</v>
      </c>
      <c r="C73" s="4"/>
      <c r="D73" s="4"/>
      <c r="E73" s="4" t="s">
        <v>12</v>
      </c>
      <c r="F73" s="4">
        <v>1</v>
      </c>
    </row>
    <row r="74" spans="1:6" x14ac:dyDescent="0.2">
      <c r="A74" s="4" t="s">
        <v>18</v>
      </c>
      <c r="B74" s="4">
        <v>361</v>
      </c>
      <c r="C74" s="4"/>
      <c r="D74" s="4"/>
      <c r="E74" s="4" t="s">
        <v>12</v>
      </c>
      <c r="F74" s="4">
        <v>40</v>
      </c>
    </row>
    <row r="75" spans="1:6" x14ac:dyDescent="0.2">
      <c r="A75" s="4" t="s">
        <v>18</v>
      </c>
      <c r="B75" s="4">
        <v>131</v>
      </c>
      <c r="C75" s="4"/>
      <c r="D75" s="4"/>
      <c r="E75" s="4" t="s">
        <v>12</v>
      </c>
      <c r="F75" s="4">
        <v>226</v>
      </c>
    </row>
    <row r="76" spans="1:6" x14ac:dyDescent="0.2">
      <c r="A76" s="4" t="s">
        <v>18</v>
      </c>
      <c r="B76" s="4">
        <v>126</v>
      </c>
      <c r="C76" s="4"/>
      <c r="D76" s="4"/>
      <c r="E76" s="4" t="s">
        <v>12</v>
      </c>
      <c r="F76" s="4">
        <v>1625</v>
      </c>
    </row>
    <row r="77" spans="1:6" x14ac:dyDescent="0.2">
      <c r="A77" s="4" t="s">
        <v>18</v>
      </c>
      <c r="B77" s="4">
        <v>275</v>
      </c>
      <c r="C77" s="4"/>
      <c r="D77" s="4"/>
      <c r="E77" s="4" t="s">
        <v>12</v>
      </c>
      <c r="F77" s="4">
        <v>143</v>
      </c>
    </row>
    <row r="78" spans="1:6" x14ac:dyDescent="0.2">
      <c r="A78" s="4" t="s">
        <v>18</v>
      </c>
      <c r="B78" s="4">
        <v>67</v>
      </c>
      <c r="C78" s="4"/>
      <c r="D78" s="4"/>
      <c r="E78" s="4" t="s">
        <v>12</v>
      </c>
      <c r="F78" s="4">
        <v>934</v>
      </c>
    </row>
    <row r="79" spans="1:6" x14ac:dyDescent="0.2">
      <c r="A79" s="4" t="s">
        <v>18</v>
      </c>
      <c r="B79" s="4">
        <v>154</v>
      </c>
      <c r="C79" s="4"/>
      <c r="D79" s="4"/>
      <c r="E79" s="4" t="s">
        <v>12</v>
      </c>
      <c r="F79" s="4">
        <v>17</v>
      </c>
    </row>
    <row r="80" spans="1:6" x14ac:dyDescent="0.2">
      <c r="A80" s="4" t="s">
        <v>18</v>
      </c>
      <c r="B80" s="4">
        <v>1782</v>
      </c>
      <c r="C80" s="4"/>
      <c r="D80" s="4"/>
      <c r="E80" s="4" t="s">
        <v>12</v>
      </c>
      <c r="F80" s="4">
        <v>2179</v>
      </c>
    </row>
    <row r="81" spans="1:6" x14ac:dyDescent="0.2">
      <c r="A81" s="4" t="s">
        <v>18</v>
      </c>
      <c r="B81" s="4">
        <v>903</v>
      </c>
      <c r="C81" s="4"/>
      <c r="D81" s="4"/>
      <c r="E81" s="4" t="s">
        <v>12</v>
      </c>
      <c r="F81" s="4">
        <v>931</v>
      </c>
    </row>
    <row r="82" spans="1:6" x14ac:dyDescent="0.2">
      <c r="A82" s="4" t="s">
        <v>18</v>
      </c>
      <c r="B82" s="4">
        <v>94</v>
      </c>
      <c r="C82" s="4"/>
      <c r="D82" s="4"/>
      <c r="E82" s="4" t="s">
        <v>12</v>
      </c>
      <c r="F82" s="4">
        <v>92</v>
      </c>
    </row>
    <row r="83" spans="1:6" x14ac:dyDescent="0.2">
      <c r="A83" s="4" t="s">
        <v>18</v>
      </c>
      <c r="B83" s="4">
        <v>180</v>
      </c>
      <c r="C83" s="4"/>
      <c r="D83" s="4"/>
      <c r="E83" s="4" t="s">
        <v>12</v>
      </c>
      <c r="F83" s="4">
        <v>57</v>
      </c>
    </row>
    <row r="84" spans="1:6" x14ac:dyDescent="0.2">
      <c r="A84" s="4" t="s">
        <v>18</v>
      </c>
      <c r="B84" s="4">
        <v>533</v>
      </c>
      <c r="C84" s="4"/>
      <c r="D84" s="4"/>
      <c r="E84" s="4" t="s">
        <v>12</v>
      </c>
      <c r="F84" s="4">
        <v>41</v>
      </c>
    </row>
    <row r="85" spans="1:6" x14ac:dyDescent="0.2">
      <c r="A85" s="4" t="s">
        <v>18</v>
      </c>
      <c r="B85" s="4">
        <v>2443</v>
      </c>
      <c r="C85" s="4"/>
      <c r="D85" s="4"/>
      <c r="E85" s="4" t="s">
        <v>12</v>
      </c>
      <c r="F85" s="4">
        <v>1</v>
      </c>
    </row>
    <row r="86" spans="1:6" x14ac:dyDescent="0.2">
      <c r="A86" s="4" t="s">
        <v>18</v>
      </c>
      <c r="B86" s="4">
        <v>89</v>
      </c>
      <c r="C86" s="4"/>
      <c r="D86" s="4"/>
      <c r="E86" s="4" t="s">
        <v>12</v>
      </c>
      <c r="F86" s="4">
        <v>101</v>
      </c>
    </row>
    <row r="87" spans="1:6" x14ac:dyDescent="0.2">
      <c r="A87" s="4" t="s">
        <v>18</v>
      </c>
      <c r="B87" s="4">
        <v>159</v>
      </c>
      <c r="C87" s="4"/>
      <c r="D87" s="4"/>
      <c r="E87" s="4" t="s">
        <v>12</v>
      </c>
      <c r="F87" s="4">
        <v>1335</v>
      </c>
    </row>
    <row r="88" spans="1:6" x14ac:dyDescent="0.2">
      <c r="A88" s="4" t="s">
        <v>18</v>
      </c>
      <c r="B88" s="4">
        <v>50</v>
      </c>
      <c r="C88" s="4"/>
      <c r="D88" s="4"/>
      <c r="E88" s="4" t="s">
        <v>12</v>
      </c>
      <c r="F88" s="4">
        <v>15</v>
      </c>
    </row>
    <row r="89" spans="1:6" x14ac:dyDescent="0.2">
      <c r="A89" s="4" t="s">
        <v>18</v>
      </c>
      <c r="B89" s="4">
        <v>186</v>
      </c>
      <c r="C89" s="4"/>
      <c r="D89" s="4"/>
      <c r="E89" s="4" t="s">
        <v>12</v>
      </c>
      <c r="F89" s="4">
        <v>454</v>
      </c>
    </row>
    <row r="90" spans="1:6" x14ac:dyDescent="0.2">
      <c r="A90" s="4" t="s">
        <v>18</v>
      </c>
      <c r="B90" s="4">
        <v>1071</v>
      </c>
      <c r="C90" s="4"/>
      <c r="D90" s="4"/>
      <c r="E90" s="4" t="s">
        <v>12</v>
      </c>
      <c r="F90" s="4">
        <v>3182</v>
      </c>
    </row>
    <row r="91" spans="1:6" x14ac:dyDescent="0.2">
      <c r="A91" s="4" t="s">
        <v>18</v>
      </c>
      <c r="B91" s="4">
        <v>117</v>
      </c>
      <c r="C91" s="4"/>
      <c r="D91" s="4"/>
      <c r="E91" s="4" t="s">
        <v>12</v>
      </c>
      <c r="F91" s="4">
        <v>15</v>
      </c>
    </row>
    <row r="92" spans="1:6" x14ac:dyDescent="0.2">
      <c r="A92" s="4" t="s">
        <v>18</v>
      </c>
      <c r="B92" s="4">
        <v>70</v>
      </c>
      <c r="C92" s="4"/>
      <c r="D92" s="4"/>
      <c r="E92" s="4" t="s">
        <v>12</v>
      </c>
      <c r="F92" s="4">
        <v>133</v>
      </c>
    </row>
    <row r="93" spans="1:6" x14ac:dyDescent="0.2">
      <c r="A93" s="4" t="s">
        <v>18</v>
      </c>
      <c r="B93" s="4">
        <v>135</v>
      </c>
      <c r="C93" s="4"/>
      <c r="D93" s="4"/>
      <c r="E93" s="4" t="s">
        <v>12</v>
      </c>
      <c r="F93" s="4">
        <v>2062</v>
      </c>
    </row>
    <row r="94" spans="1:6" x14ac:dyDescent="0.2">
      <c r="A94" s="4" t="s">
        <v>18</v>
      </c>
      <c r="B94" s="4">
        <v>768</v>
      </c>
      <c r="C94" s="4"/>
      <c r="D94" s="4"/>
      <c r="E94" s="4" t="s">
        <v>12</v>
      </c>
      <c r="F94" s="4">
        <v>29</v>
      </c>
    </row>
    <row r="95" spans="1:6" x14ac:dyDescent="0.2">
      <c r="A95" s="4" t="s">
        <v>18</v>
      </c>
      <c r="B95" s="4">
        <v>199</v>
      </c>
      <c r="C95" s="4"/>
      <c r="D95" s="4"/>
      <c r="E95" s="4" t="s">
        <v>12</v>
      </c>
      <c r="F95" s="4">
        <v>132</v>
      </c>
    </row>
    <row r="96" spans="1:6" x14ac:dyDescent="0.2">
      <c r="A96" s="4" t="s">
        <v>18</v>
      </c>
      <c r="B96" s="4">
        <v>107</v>
      </c>
      <c r="C96" s="4"/>
      <c r="D96" s="4"/>
      <c r="E96" s="4" t="s">
        <v>12</v>
      </c>
      <c r="F96" s="4">
        <v>137</v>
      </c>
    </row>
    <row r="97" spans="1:6" x14ac:dyDescent="0.2">
      <c r="A97" s="4" t="s">
        <v>18</v>
      </c>
      <c r="B97" s="4">
        <v>195</v>
      </c>
      <c r="C97" s="4"/>
      <c r="D97" s="4"/>
      <c r="E97" s="4" t="s">
        <v>12</v>
      </c>
      <c r="F97" s="4">
        <v>908</v>
      </c>
    </row>
    <row r="98" spans="1:6" x14ac:dyDescent="0.2">
      <c r="A98" s="4" t="s">
        <v>18</v>
      </c>
      <c r="B98" s="4">
        <v>3376</v>
      </c>
      <c r="C98" s="4"/>
      <c r="D98" s="4"/>
      <c r="E98" s="4" t="s">
        <v>12</v>
      </c>
      <c r="F98" s="4">
        <v>10</v>
      </c>
    </row>
    <row r="99" spans="1:6" x14ac:dyDescent="0.2">
      <c r="A99" s="4" t="s">
        <v>18</v>
      </c>
      <c r="B99" s="4">
        <v>41</v>
      </c>
      <c r="C99" s="4"/>
      <c r="D99" s="4"/>
      <c r="E99" s="4" t="s">
        <v>12</v>
      </c>
      <c r="F99" s="4">
        <v>1910</v>
      </c>
    </row>
    <row r="100" spans="1:6" x14ac:dyDescent="0.2">
      <c r="A100" s="4" t="s">
        <v>18</v>
      </c>
      <c r="B100" s="4">
        <v>1821</v>
      </c>
      <c r="C100" s="4"/>
      <c r="D100" s="4"/>
      <c r="E100" s="4" t="s">
        <v>12</v>
      </c>
      <c r="F100" s="4">
        <v>38</v>
      </c>
    </row>
    <row r="101" spans="1:6" x14ac:dyDescent="0.2">
      <c r="A101" s="4" t="s">
        <v>18</v>
      </c>
      <c r="B101" s="4">
        <v>164</v>
      </c>
      <c r="C101" s="4"/>
      <c r="D101" s="4"/>
      <c r="E101" s="4" t="s">
        <v>12</v>
      </c>
      <c r="F101" s="4">
        <v>104</v>
      </c>
    </row>
    <row r="102" spans="1:6" x14ac:dyDescent="0.2">
      <c r="A102" s="4" t="s">
        <v>18</v>
      </c>
      <c r="B102" s="4">
        <v>157</v>
      </c>
      <c r="C102" s="4"/>
      <c r="D102" s="4"/>
      <c r="E102" s="4" t="s">
        <v>12</v>
      </c>
      <c r="F102" s="4">
        <v>49</v>
      </c>
    </row>
    <row r="103" spans="1:6" x14ac:dyDescent="0.2">
      <c r="A103" s="4" t="s">
        <v>18</v>
      </c>
      <c r="B103" s="4">
        <v>246</v>
      </c>
      <c r="C103" s="4"/>
      <c r="D103" s="4"/>
      <c r="E103" s="4" t="s">
        <v>12</v>
      </c>
      <c r="F103" s="4">
        <v>1</v>
      </c>
    </row>
    <row r="104" spans="1:6" x14ac:dyDescent="0.2">
      <c r="A104" s="4" t="s">
        <v>18</v>
      </c>
      <c r="B104" s="4">
        <v>1396</v>
      </c>
      <c r="C104" s="4"/>
      <c r="D104" s="4"/>
      <c r="E104" s="4" t="s">
        <v>12</v>
      </c>
      <c r="F104" s="4">
        <v>245</v>
      </c>
    </row>
    <row r="105" spans="1:6" x14ac:dyDescent="0.2">
      <c r="A105" s="4" t="s">
        <v>18</v>
      </c>
      <c r="B105" s="4">
        <v>2506</v>
      </c>
      <c r="C105" s="4"/>
      <c r="D105" s="4"/>
      <c r="E105" s="4" t="s">
        <v>12</v>
      </c>
      <c r="F105" s="4">
        <v>32</v>
      </c>
    </row>
    <row r="106" spans="1:6" x14ac:dyDescent="0.2">
      <c r="A106" s="4" t="s">
        <v>18</v>
      </c>
      <c r="B106" s="4">
        <v>244</v>
      </c>
      <c r="C106" s="4"/>
      <c r="D106" s="4"/>
      <c r="E106" s="4" t="s">
        <v>12</v>
      </c>
      <c r="F106" s="4">
        <v>7</v>
      </c>
    </row>
    <row r="107" spans="1:6" x14ac:dyDescent="0.2">
      <c r="A107" s="4" t="s">
        <v>18</v>
      </c>
      <c r="B107" s="4">
        <v>146</v>
      </c>
      <c r="C107" s="4"/>
      <c r="D107" s="4"/>
      <c r="E107" s="4" t="s">
        <v>12</v>
      </c>
      <c r="F107" s="4">
        <v>803</v>
      </c>
    </row>
    <row r="108" spans="1:6" x14ac:dyDescent="0.2">
      <c r="A108" s="4" t="s">
        <v>18</v>
      </c>
      <c r="B108" s="4">
        <v>1267</v>
      </c>
      <c r="C108" s="4"/>
      <c r="D108" s="4"/>
      <c r="E108" s="4" t="s">
        <v>12</v>
      </c>
      <c r="F108" s="4">
        <v>16</v>
      </c>
    </row>
    <row r="109" spans="1:6" x14ac:dyDescent="0.2">
      <c r="A109" s="4" t="s">
        <v>18</v>
      </c>
      <c r="B109" s="4">
        <v>1561</v>
      </c>
      <c r="C109" s="4"/>
      <c r="D109" s="4"/>
      <c r="E109" s="4" t="s">
        <v>12</v>
      </c>
      <c r="F109" s="4">
        <v>31</v>
      </c>
    </row>
    <row r="110" spans="1:6" x14ac:dyDescent="0.2">
      <c r="A110" s="4" t="s">
        <v>18</v>
      </c>
      <c r="B110" s="4">
        <v>48</v>
      </c>
      <c r="C110" s="4"/>
      <c r="D110" s="4"/>
      <c r="E110" s="4" t="s">
        <v>12</v>
      </c>
      <c r="F110" s="4">
        <v>108</v>
      </c>
    </row>
    <row r="111" spans="1:6" x14ac:dyDescent="0.2">
      <c r="A111" s="4" t="s">
        <v>18</v>
      </c>
      <c r="B111" s="4">
        <v>2739</v>
      </c>
      <c r="C111" s="4"/>
      <c r="D111" s="4"/>
      <c r="E111" s="4" t="s">
        <v>12</v>
      </c>
      <c r="F111" s="4">
        <v>30</v>
      </c>
    </row>
    <row r="112" spans="1:6" x14ac:dyDescent="0.2">
      <c r="A112" s="4" t="s">
        <v>18</v>
      </c>
      <c r="B112" s="4">
        <v>3537</v>
      </c>
      <c r="C112" s="4"/>
      <c r="D112" s="4"/>
      <c r="E112" s="4" t="s">
        <v>12</v>
      </c>
      <c r="F112" s="4">
        <v>17</v>
      </c>
    </row>
    <row r="113" spans="1:6" x14ac:dyDescent="0.2">
      <c r="A113" s="4" t="s">
        <v>18</v>
      </c>
      <c r="B113" s="4">
        <v>2107</v>
      </c>
      <c r="C113" s="4"/>
      <c r="D113" s="4"/>
      <c r="E113" s="4" t="s">
        <v>12</v>
      </c>
      <c r="F113" s="4">
        <v>80</v>
      </c>
    </row>
    <row r="114" spans="1:6" x14ac:dyDescent="0.2">
      <c r="A114" s="4" t="s">
        <v>18</v>
      </c>
      <c r="B114" s="4">
        <v>3318</v>
      </c>
      <c r="C114" s="4"/>
      <c r="D114" s="4"/>
      <c r="E114" s="4" t="s">
        <v>12</v>
      </c>
      <c r="F114" s="4">
        <v>2468</v>
      </c>
    </row>
    <row r="115" spans="1:6" x14ac:dyDescent="0.2">
      <c r="A115" s="4" t="s">
        <v>18</v>
      </c>
      <c r="B115" s="4">
        <v>340</v>
      </c>
      <c r="C115" s="4"/>
      <c r="D115" s="4"/>
      <c r="E115" s="4" t="s">
        <v>12</v>
      </c>
      <c r="F115" s="4">
        <v>26</v>
      </c>
    </row>
    <row r="116" spans="1:6" x14ac:dyDescent="0.2">
      <c r="A116" s="4" t="s">
        <v>18</v>
      </c>
      <c r="B116" s="4">
        <v>1442</v>
      </c>
      <c r="C116" s="4"/>
      <c r="D116" s="4"/>
      <c r="E116" s="4" t="s">
        <v>12</v>
      </c>
      <c r="F116" s="4">
        <v>73</v>
      </c>
    </row>
    <row r="117" spans="1:6" x14ac:dyDescent="0.2">
      <c r="A117" s="4" t="s">
        <v>18</v>
      </c>
      <c r="B117" s="4">
        <v>126</v>
      </c>
      <c r="C117" s="4"/>
      <c r="D117" s="4"/>
      <c r="E117" s="4" t="s">
        <v>12</v>
      </c>
      <c r="F117" s="4">
        <v>128</v>
      </c>
    </row>
    <row r="118" spans="1:6" x14ac:dyDescent="0.2">
      <c r="A118" s="4" t="s">
        <v>18</v>
      </c>
      <c r="B118" s="4">
        <v>524</v>
      </c>
      <c r="C118" s="4"/>
      <c r="D118" s="4"/>
      <c r="E118" s="4" t="s">
        <v>12</v>
      </c>
      <c r="F118" s="4">
        <v>33</v>
      </c>
    </row>
    <row r="119" spans="1:6" x14ac:dyDescent="0.2">
      <c r="A119" s="4" t="s">
        <v>18</v>
      </c>
      <c r="B119" s="4">
        <v>1989</v>
      </c>
      <c r="C119" s="4"/>
      <c r="D119" s="4"/>
      <c r="E119" s="4" t="s">
        <v>12</v>
      </c>
      <c r="F119" s="4">
        <v>1072</v>
      </c>
    </row>
    <row r="120" spans="1:6" x14ac:dyDescent="0.2">
      <c r="A120" s="4" t="s">
        <v>18</v>
      </c>
      <c r="B120" s="4">
        <v>157</v>
      </c>
      <c r="C120" s="4"/>
      <c r="D120" s="4"/>
      <c r="E120" s="4" t="s">
        <v>12</v>
      </c>
      <c r="F120" s="4">
        <v>393</v>
      </c>
    </row>
    <row r="121" spans="1:6" x14ac:dyDescent="0.2">
      <c r="A121" s="4" t="s">
        <v>18</v>
      </c>
      <c r="B121" s="4">
        <v>4498</v>
      </c>
      <c r="C121" s="4"/>
      <c r="D121" s="4"/>
      <c r="E121" s="4" t="s">
        <v>12</v>
      </c>
      <c r="F121" s="4">
        <v>1257</v>
      </c>
    </row>
    <row r="122" spans="1:6" x14ac:dyDescent="0.2">
      <c r="A122" s="4" t="s">
        <v>18</v>
      </c>
      <c r="B122" s="4">
        <v>80</v>
      </c>
      <c r="C122" s="4"/>
      <c r="D122" s="4"/>
      <c r="E122" s="4" t="s">
        <v>12</v>
      </c>
      <c r="F122" s="4">
        <v>328</v>
      </c>
    </row>
    <row r="123" spans="1:6" x14ac:dyDescent="0.2">
      <c r="A123" s="4" t="s">
        <v>18</v>
      </c>
      <c r="B123" s="4">
        <v>43</v>
      </c>
      <c r="C123" s="4"/>
      <c r="D123" s="4"/>
      <c r="E123" s="4" t="s">
        <v>12</v>
      </c>
      <c r="F123" s="4">
        <v>147</v>
      </c>
    </row>
    <row r="124" spans="1:6" x14ac:dyDescent="0.2">
      <c r="A124" s="4" t="s">
        <v>18</v>
      </c>
      <c r="B124" s="4">
        <v>2053</v>
      </c>
      <c r="C124" s="4"/>
      <c r="D124" s="4"/>
      <c r="E124" s="4" t="s">
        <v>12</v>
      </c>
      <c r="F124" s="4">
        <v>830</v>
      </c>
    </row>
    <row r="125" spans="1:6" x14ac:dyDescent="0.2">
      <c r="A125" s="4" t="s">
        <v>18</v>
      </c>
      <c r="B125" s="4">
        <v>168</v>
      </c>
      <c r="C125" s="4"/>
      <c r="D125" s="4"/>
      <c r="E125" s="4" t="s">
        <v>12</v>
      </c>
      <c r="F125" s="4">
        <v>331</v>
      </c>
    </row>
    <row r="126" spans="1:6" x14ac:dyDescent="0.2">
      <c r="A126" s="4" t="s">
        <v>18</v>
      </c>
      <c r="B126" s="4">
        <v>4289</v>
      </c>
      <c r="C126" s="4"/>
      <c r="D126" s="4"/>
      <c r="E126" s="4" t="s">
        <v>12</v>
      </c>
      <c r="F126" s="4">
        <v>25</v>
      </c>
    </row>
    <row r="127" spans="1:6" x14ac:dyDescent="0.2">
      <c r="A127" s="4" t="s">
        <v>18</v>
      </c>
      <c r="B127" s="4">
        <v>165</v>
      </c>
      <c r="C127" s="4"/>
      <c r="D127" s="4"/>
      <c r="E127" s="4" t="s">
        <v>12</v>
      </c>
      <c r="F127" s="4">
        <v>3483</v>
      </c>
    </row>
    <row r="128" spans="1:6" x14ac:dyDescent="0.2">
      <c r="A128" s="4" t="s">
        <v>18</v>
      </c>
      <c r="B128" s="4">
        <v>1815</v>
      </c>
      <c r="C128" s="4"/>
      <c r="D128" s="4"/>
      <c r="E128" s="4" t="s">
        <v>12</v>
      </c>
      <c r="F128" s="4">
        <v>923</v>
      </c>
    </row>
    <row r="129" spans="1:6" x14ac:dyDescent="0.2">
      <c r="A129" s="4" t="s">
        <v>18</v>
      </c>
      <c r="B129" s="4">
        <v>397</v>
      </c>
      <c r="C129" s="4"/>
      <c r="D129" s="4"/>
      <c r="E129" s="4" t="s">
        <v>12</v>
      </c>
      <c r="F129" s="4">
        <v>1</v>
      </c>
    </row>
    <row r="130" spans="1:6" x14ac:dyDescent="0.2">
      <c r="A130" s="4" t="s">
        <v>18</v>
      </c>
      <c r="B130" s="4">
        <v>1539</v>
      </c>
      <c r="C130" s="4"/>
      <c r="D130" s="4"/>
      <c r="E130" s="4" t="s">
        <v>12</v>
      </c>
      <c r="F130" s="4">
        <v>33</v>
      </c>
    </row>
    <row r="131" spans="1:6" x14ac:dyDescent="0.2">
      <c r="A131" s="4" t="s">
        <v>18</v>
      </c>
      <c r="B131" s="4">
        <v>138</v>
      </c>
      <c r="C131" s="4"/>
      <c r="D131" s="4"/>
      <c r="E131" s="4" t="s">
        <v>12</v>
      </c>
      <c r="F131" s="4">
        <v>40</v>
      </c>
    </row>
    <row r="132" spans="1:6" x14ac:dyDescent="0.2">
      <c r="A132" s="4" t="s">
        <v>18</v>
      </c>
      <c r="B132" s="4">
        <v>3594</v>
      </c>
      <c r="C132" s="4"/>
      <c r="D132" s="4"/>
      <c r="E132" s="4" t="s">
        <v>12</v>
      </c>
      <c r="F132" s="4">
        <v>23</v>
      </c>
    </row>
    <row r="133" spans="1:6" x14ac:dyDescent="0.2">
      <c r="A133" s="4" t="s">
        <v>18</v>
      </c>
      <c r="B133" s="4">
        <v>5880</v>
      </c>
      <c r="C133" s="4"/>
      <c r="D133" s="4"/>
      <c r="E133" s="4" t="s">
        <v>12</v>
      </c>
      <c r="F133" s="4">
        <v>75</v>
      </c>
    </row>
    <row r="134" spans="1:6" x14ac:dyDescent="0.2">
      <c r="A134" s="4" t="s">
        <v>18</v>
      </c>
      <c r="B134" s="4">
        <v>112</v>
      </c>
      <c r="C134" s="4"/>
      <c r="D134" s="4"/>
      <c r="E134" s="4" t="s">
        <v>12</v>
      </c>
      <c r="F134" s="4">
        <v>2176</v>
      </c>
    </row>
    <row r="135" spans="1:6" x14ac:dyDescent="0.2">
      <c r="A135" s="4" t="s">
        <v>18</v>
      </c>
      <c r="B135" s="4">
        <v>943</v>
      </c>
      <c r="C135" s="4"/>
      <c r="D135" s="4"/>
      <c r="E135" s="4" t="s">
        <v>12</v>
      </c>
      <c r="F135" s="4">
        <v>441</v>
      </c>
    </row>
    <row r="136" spans="1:6" x14ac:dyDescent="0.2">
      <c r="A136" s="4" t="s">
        <v>18</v>
      </c>
      <c r="B136" s="4">
        <v>2468</v>
      </c>
      <c r="C136" s="4"/>
      <c r="D136" s="4"/>
      <c r="E136" s="4" t="s">
        <v>12</v>
      </c>
      <c r="F136" s="4">
        <v>25</v>
      </c>
    </row>
    <row r="137" spans="1:6" x14ac:dyDescent="0.2">
      <c r="A137" s="4" t="s">
        <v>18</v>
      </c>
      <c r="B137" s="4">
        <v>2551</v>
      </c>
      <c r="C137" s="4"/>
      <c r="D137" s="4"/>
      <c r="E137" s="4" t="s">
        <v>12</v>
      </c>
      <c r="F137" s="4">
        <v>127</v>
      </c>
    </row>
    <row r="138" spans="1:6" x14ac:dyDescent="0.2">
      <c r="A138" s="4" t="s">
        <v>18</v>
      </c>
      <c r="B138" s="4">
        <v>101</v>
      </c>
      <c r="C138" s="4"/>
      <c r="D138" s="4"/>
      <c r="E138" s="4" t="s">
        <v>12</v>
      </c>
      <c r="F138" s="4">
        <v>355</v>
      </c>
    </row>
    <row r="139" spans="1:6" x14ac:dyDescent="0.2">
      <c r="A139" s="4" t="s">
        <v>18</v>
      </c>
      <c r="B139" s="4">
        <v>92</v>
      </c>
      <c r="C139" s="4"/>
      <c r="D139" s="4"/>
      <c r="E139" s="4" t="s">
        <v>12</v>
      </c>
      <c r="F139" s="4">
        <v>44</v>
      </c>
    </row>
    <row r="140" spans="1:6" x14ac:dyDescent="0.2">
      <c r="A140" s="4" t="s">
        <v>18</v>
      </c>
      <c r="B140" s="4">
        <v>62</v>
      </c>
      <c r="C140" s="4"/>
      <c r="D140" s="4"/>
      <c r="E140" s="4" t="s">
        <v>12</v>
      </c>
      <c r="F140" s="4">
        <v>67</v>
      </c>
    </row>
    <row r="141" spans="1:6" x14ac:dyDescent="0.2">
      <c r="A141" s="4" t="s">
        <v>18</v>
      </c>
      <c r="B141" s="4">
        <v>149</v>
      </c>
      <c r="C141" s="4"/>
      <c r="D141" s="4"/>
      <c r="E141" s="4" t="s">
        <v>12</v>
      </c>
      <c r="F141" s="4">
        <v>1068</v>
      </c>
    </row>
    <row r="142" spans="1:6" x14ac:dyDescent="0.2">
      <c r="A142" s="4" t="s">
        <v>18</v>
      </c>
      <c r="B142" s="4">
        <v>329</v>
      </c>
      <c r="C142" s="4"/>
      <c r="D142" s="4"/>
      <c r="E142" s="4" t="s">
        <v>12</v>
      </c>
      <c r="F142" s="4">
        <v>424</v>
      </c>
    </row>
    <row r="143" spans="1:6" x14ac:dyDescent="0.2">
      <c r="A143" s="4" t="s">
        <v>18</v>
      </c>
      <c r="B143" s="4">
        <v>97</v>
      </c>
      <c r="C143" s="4"/>
      <c r="D143" s="4"/>
      <c r="E143" s="4" t="s">
        <v>12</v>
      </c>
      <c r="F143" s="4">
        <v>151</v>
      </c>
    </row>
    <row r="144" spans="1:6" x14ac:dyDescent="0.2">
      <c r="A144" s="4" t="s">
        <v>18</v>
      </c>
      <c r="B144" s="4">
        <v>1784</v>
      </c>
      <c r="C144" s="4"/>
      <c r="D144" s="4"/>
      <c r="E144" s="4" t="s">
        <v>12</v>
      </c>
      <c r="F144" s="4">
        <v>1608</v>
      </c>
    </row>
    <row r="145" spans="1:6" x14ac:dyDescent="0.2">
      <c r="A145" s="4" t="s">
        <v>18</v>
      </c>
      <c r="B145" s="4">
        <v>1684</v>
      </c>
      <c r="C145" s="4"/>
      <c r="D145" s="4"/>
      <c r="E145" s="4" t="s">
        <v>12</v>
      </c>
      <c r="F145" s="4">
        <v>941</v>
      </c>
    </row>
    <row r="146" spans="1:6" x14ac:dyDescent="0.2">
      <c r="A146" s="4" t="s">
        <v>18</v>
      </c>
      <c r="B146" s="4">
        <v>250</v>
      </c>
      <c r="C146" s="4"/>
      <c r="D146" s="4"/>
      <c r="E146" s="4" t="s">
        <v>12</v>
      </c>
      <c r="F146" s="4">
        <v>1</v>
      </c>
    </row>
    <row r="147" spans="1:6" x14ac:dyDescent="0.2">
      <c r="A147" s="4" t="s">
        <v>18</v>
      </c>
      <c r="B147" s="4">
        <v>238</v>
      </c>
      <c r="C147" s="4"/>
      <c r="D147" s="4"/>
      <c r="E147" s="4" t="s">
        <v>12</v>
      </c>
      <c r="F147" s="4">
        <v>40</v>
      </c>
    </row>
    <row r="148" spans="1:6" x14ac:dyDescent="0.2">
      <c r="A148" s="4" t="s">
        <v>18</v>
      </c>
      <c r="B148" s="4">
        <v>53</v>
      </c>
      <c r="C148" s="4"/>
      <c r="D148" s="4"/>
      <c r="E148" s="4" t="s">
        <v>12</v>
      </c>
      <c r="F148" s="4">
        <v>3015</v>
      </c>
    </row>
    <row r="149" spans="1:6" x14ac:dyDescent="0.2">
      <c r="A149" s="4" t="s">
        <v>18</v>
      </c>
      <c r="B149" s="4">
        <v>214</v>
      </c>
      <c r="C149" s="4"/>
      <c r="D149" s="4"/>
      <c r="E149" s="4" t="s">
        <v>12</v>
      </c>
      <c r="F149" s="4">
        <v>435</v>
      </c>
    </row>
    <row r="150" spans="1:6" x14ac:dyDescent="0.2">
      <c r="A150" s="4" t="s">
        <v>18</v>
      </c>
      <c r="B150" s="4">
        <v>222</v>
      </c>
      <c r="C150" s="4"/>
      <c r="D150" s="4"/>
      <c r="E150" s="4" t="s">
        <v>12</v>
      </c>
      <c r="F150" s="4">
        <v>714</v>
      </c>
    </row>
    <row r="151" spans="1:6" x14ac:dyDescent="0.2">
      <c r="A151" s="4" t="s">
        <v>18</v>
      </c>
      <c r="B151" s="4">
        <v>1884</v>
      </c>
      <c r="C151" s="4"/>
      <c r="D151" s="4"/>
      <c r="E151" s="4" t="s">
        <v>12</v>
      </c>
      <c r="F151" s="4">
        <v>5497</v>
      </c>
    </row>
    <row r="152" spans="1:6" x14ac:dyDescent="0.2">
      <c r="A152" s="4" t="s">
        <v>18</v>
      </c>
      <c r="B152" s="4">
        <v>218</v>
      </c>
      <c r="C152" s="4"/>
      <c r="D152" s="4"/>
      <c r="E152" s="4" t="s">
        <v>12</v>
      </c>
      <c r="F152" s="4">
        <v>418</v>
      </c>
    </row>
    <row r="153" spans="1:6" x14ac:dyDescent="0.2">
      <c r="A153" s="4" t="s">
        <v>18</v>
      </c>
      <c r="B153" s="4">
        <v>6465</v>
      </c>
      <c r="C153" s="4"/>
      <c r="D153" s="4"/>
      <c r="E153" s="4" t="s">
        <v>12</v>
      </c>
      <c r="F153" s="4">
        <v>1439</v>
      </c>
    </row>
    <row r="154" spans="1:6" x14ac:dyDescent="0.2">
      <c r="A154" s="4" t="s">
        <v>18</v>
      </c>
      <c r="B154" s="4">
        <v>59</v>
      </c>
      <c r="C154" s="4"/>
      <c r="D154" s="4"/>
      <c r="E154" s="4" t="s">
        <v>12</v>
      </c>
      <c r="F154" s="4">
        <v>15</v>
      </c>
    </row>
    <row r="155" spans="1:6" x14ac:dyDescent="0.2">
      <c r="A155" s="4" t="s">
        <v>18</v>
      </c>
      <c r="B155" s="4">
        <v>88</v>
      </c>
      <c r="C155" s="4"/>
      <c r="D155" s="4"/>
      <c r="E155" s="4" t="s">
        <v>12</v>
      </c>
      <c r="F155" s="4">
        <v>1999</v>
      </c>
    </row>
    <row r="156" spans="1:6" x14ac:dyDescent="0.2">
      <c r="A156" s="4" t="s">
        <v>18</v>
      </c>
      <c r="B156" s="4">
        <v>1697</v>
      </c>
      <c r="C156" s="4"/>
      <c r="D156" s="4"/>
      <c r="E156" s="4" t="s">
        <v>12</v>
      </c>
      <c r="F156" s="4">
        <v>118</v>
      </c>
    </row>
    <row r="157" spans="1:6" x14ac:dyDescent="0.2">
      <c r="A157" s="4" t="s">
        <v>18</v>
      </c>
      <c r="B157" s="4">
        <v>92</v>
      </c>
      <c r="C157" s="4"/>
      <c r="D157" s="4"/>
      <c r="E157" s="4" t="s">
        <v>12</v>
      </c>
      <c r="F157" s="4">
        <v>162</v>
      </c>
    </row>
    <row r="158" spans="1:6" x14ac:dyDescent="0.2">
      <c r="A158" s="4" t="s">
        <v>18</v>
      </c>
      <c r="B158" s="4">
        <v>186</v>
      </c>
      <c r="C158" s="4"/>
      <c r="D158" s="4"/>
      <c r="E158" s="4" t="s">
        <v>12</v>
      </c>
      <c r="F158" s="4">
        <v>83</v>
      </c>
    </row>
    <row r="159" spans="1:6" x14ac:dyDescent="0.2">
      <c r="A159" s="4" t="s">
        <v>18</v>
      </c>
      <c r="B159" s="4">
        <v>138</v>
      </c>
      <c r="C159" s="4"/>
      <c r="D159" s="4"/>
      <c r="E159" s="4" t="s">
        <v>12</v>
      </c>
      <c r="F159" s="4">
        <v>747</v>
      </c>
    </row>
    <row r="160" spans="1:6" x14ac:dyDescent="0.2">
      <c r="A160" s="4" t="s">
        <v>18</v>
      </c>
      <c r="B160" s="4">
        <v>261</v>
      </c>
      <c r="C160" s="4"/>
      <c r="D160" s="4"/>
      <c r="E160" s="4" t="s">
        <v>12</v>
      </c>
      <c r="F160" s="4">
        <v>84</v>
      </c>
    </row>
    <row r="161" spans="1:6" x14ac:dyDescent="0.2">
      <c r="A161" s="4" t="s">
        <v>18</v>
      </c>
      <c r="B161" s="4">
        <v>107</v>
      </c>
      <c r="C161" s="4"/>
      <c r="D161" s="4"/>
      <c r="E161" s="4" t="s">
        <v>12</v>
      </c>
      <c r="F161" s="4">
        <v>91</v>
      </c>
    </row>
    <row r="162" spans="1:6" x14ac:dyDescent="0.2">
      <c r="A162" s="4" t="s">
        <v>18</v>
      </c>
      <c r="B162" s="4">
        <v>199</v>
      </c>
      <c r="C162" s="4"/>
      <c r="D162" s="4"/>
      <c r="E162" s="4" t="s">
        <v>12</v>
      </c>
      <c r="F162" s="4">
        <v>792</v>
      </c>
    </row>
    <row r="163" spans="1:6" x14ac:dyDescent="0.2">
      <c r="A163" s="4" t="s">
        <v>18</v>
      </c>
      <c r="B163" s="4">
        <v>5512</v>
      </c>
      <c r="C163" s="4"/>
      <c r="D163" s="4"/>
      <c r="E163" s="4" t="s">
        <v>12</v>
      </c>
      <c r="F163" s="4">
        <v>32</v>
      </c>
    </row>
    <row r="164" spans="1:6" x14ac:dyDescent="0.2">
      <c r="A164" s="4" t="s">
        <v>18</v>
      </c>
      <c r="B164" s="4">
        <v>86</v>
      </c>
      <c r="C164" s="4"/>
      <c r="D164" s="4"/>
      <c r="E164" s="4" t="s">
        <v>12</v>
      </c>
      <c r="F164" s="4">
        <v>186</v>
      </c>
    </row>
    <row r="165" spans="1:6" x14ac:dyDescent="0.2">
      <c r="A165" s="4" t="s">
        <v>18</v>
      </c>
      <c r="B165" s="4">
        <v>2768</v>
      </c>
      <c r="C165" s="4"/>
      <c r="D165" s="4"/>
      <c r="E165" s="4" t="s">
        <v>12</v>
      </c>
      <c r="F165" s="4">
        <v>605</v>
      </c>
    </row>
    <row r="166" spans="1:6" x14ac:dyDescent="0.2">
      <c r="A166" s="4" t="s">
        <v>18</v>
      </c>
      <c r="B166" s="4">
        <v>48</v>
      </c>
      <c r="C166" s="4"/>
      <c r="D166" s="4"/>
      <c r="E166" s="4" t="s">
        <v>12</v>
      </c>
      <c r="F166" s="4">
        <v>1</v>
      </c>
    </row>
    <row r="167" spans="1:6" x14ac:dyDescent="0.2">
      <c r="A167" s="4" t="s">
        <v>18</v>
      </c>
      <c r="B167" s="4">
        <v>87</v>
      </c>
      <c r="C167" s="4"/>
      <c r="D167" s="4"/>
      <c r="E167" s="4" t="s">
        <v>12</v>
      </c>
      <c r="F167" s="4">
        <v>31</v>
      </c>
    </row>
    <row r="168" spans="1:6" x14ac:dyDescent="0.2">
      <c r="A168" s="4" t="s">
        <v>18</v>
      </c>
      <c r="B168" s="4">
        <v>1894</v>
      </c>
      <c r="C168" s="4"/>
      <c r="D168" s="4"/>
      <c r="E168" s="4" t="s">
        <v>12</v>
      </c>
      <c r="F168" s="4">
        <v>1181</v>
      </c>
    </row>
    <row r="169" spans="1:6" x14ac:dyDescent="0.2">
      <c r="A169" s="4" t="s">
        <v>18</v>
      </c>
      <c r="B169" s="4">
        <v>282</v>
      </c>
      <c r="C169" s="4"/>
      <c r="D169" s="4"/>
      <c r="E169" s="4" t="s">
        <v>12</v>
      </c>
      <c r="F169" s="4">
        <v>39</v>
      </c>
    </row>
    <row r="170" spans="1:6" x14ac:dyDescent="0.2">
      <c r="A170" s="4" t="s">
        <v>18</v>
      </c>
      <c r="B170" s="4">
        <v>116</v>
      </c>
      <c r="C170" s="4"/>
      <c r="D170" s="4"/>
      <c r="E170" s="4" t="s">
        <v>12</v>
      </c>
      <c r="F170" s="4">
        <v>46</v>
      </c>
    </row>
    <row r="171" spans="1:6" x14ac:dyDescent="0.2">
      <c r="A171" s="4" t="s">
        <v>18</v>
      </c>
      <c r="B171" s="4">
        <v>83</v>
      </c>
      <c r="C171" s="4"/>
      <c r="D171" s="4"/>
      <c r="E171" s="4" t="s">
        <v>12</v>
      </c>
      <c r="F171" s="4">
        <v>105</v>
      </c>
    </row>
    <row r="172" spans="1:6" x14ac:dyDescent="0.2">
      <c r="A172" s="4" t="s">
        <v>18</v>
      </c>
      <c r="B172" s="4">
        <v>91</v>
      </c>
      <c r="C172" s="4"/>
      <c r="D172" s="4"/>
      <c r="E172" s="4" t="s">
        <v>12</v>
      </c>
      <c r="F172" s="4">
        <v>535</v>
      </c>
    </row>
    <row r="173" spans="1:6" x14ac:dyDescent="0.2">
      <c r="A173" s="4" t="s">
        <v>18</v>
      </c>
      <c r="B173" s="4">
        <v>546</v>
      </c>
      <c r="C173" s="4"/>
      <c r="D173" s="4"/>
      <c r="E173" s="4" t="s">
        <v>12</v>
      </c>
      <c r="F173" s="4">
        <v>16</v>
      </c>
    </row>
    <row r="174" spans="1:6" x14ac:dyDescent="0.2">
      <c r="A174" s="4" t="s">
        <v>18</v>
      </c>
      <c r="B174" s="4">
        <v>393</v>
      </c>
      <c r="C174" s="4"/>
      <c r="D174" s="4"/>
      <c r="E174" s="4" t="s">
        <v>12</v>
      </c>
      <c r="F174" s="4">
        <v>575</v>
      </c>
    </row>
    <row r="175" spans="1:6" x14ac:dyDescent="0.2">
      <c r="A175" s="4" t="s">
        <v>18</v>
      </c>
      <c r="B175" s="4">
        <v>133</v>
      </c>
      <c r="C175" s="4"/>
      <c r="D175" s="4"/>
      <c r="E175" s="4" t="s">
        <v>12</v>
      </c>
      <c r="F175" s="4">
        <v>1120</v>
      </c>
    </row>
    <row r="176" spans="1:6" x14ac:dyDescent="0.2">
      <c r="A176" s="4" t="s">
        <v>18</v>
      </c>
      <c r="B176" s="4">
        <v>254</v>
      </c>
      <c r="C176" s="4"/>
      <c r="D176" s="4"/>
      <c r="E176" s="4" t="s">
        <v>12</v>
      </c>
      <c r="F176" s="4">
        <v>113</v>
      </c>
    </row>
    <row r="177" spans="1:6" x14ac:dyDescent="0.2">
      <c r="A177" s="4" t="s">
        <v>18</v>
      </c>
      <c r="B177" s="4">
        <v>176</v>
      </c>
      <c r="C177" s="4"/>
      <c r="D177" s="4"/>
      <c r="E177" s="4" t="s">
        <v>12</v>
      </c>
      <c r="F177" s="4">
        <v>1538</v>
      </c>
    </row>
    <row r="178" spans="1:6" x14ac:dyDescent="0.2">
      <c r="A178" s="4" t="s">
        <v>18</v>
      </c>
      <c r="B178" s="4">
        <v>337</v>
      </c>
      <c r="C178" s="4"/>
      <c r="D178" s="4"/>
      <c r="E178" s="4" t="s">
        <v>12</v>
      </c>
      <c r="F178" s="4">
        <v>9</v>
      </c>
    </row>
    <row r="179" spans="1:6" x14ac:dyDescent="0.2">
      <c r="A179" s="4" t="s">
        <v>18</v>
      </c>
      <c r="B179" s="4">
        <v>107</v>
      </c>
      <c r="C179" s="4"/>
      <c r="D179" s="4"/>
      <c r="E179" s="4" t="s">
        <v>12</v>
      </c>
      <c r="F179" s="4">
        <v>554</v>
      </c>
    </row>
    <row r="180" spans="1:6" x14ac:dyDescent="0.2">
      <c r="A180" s="4" t="s">
        <v>18</v>
      </c>
      <c r="B180" s="4">
        <v>183</v>
      </c>
      <c r="C180" s="4"/>
      <c r="D180" s="4"/>
      <c r="E180" s="4" t="s">
        <v>12</v>
      </c>
      <c r="F180" s="4">
        <v>648</v>
      </c>
    </row>
    <row r="181" spans="1:6" x14ac:dyDescent="0.2">
      <c r="A181" s="4" t="s">
        <v>18</v>
      </c>
      <c r="B181" s="4">
        <v>72</v>
      </c>
      <c r="C181" s="4"/>
      <c r="D181" s="4"/>
      <c r="E181" s="4" t="s">
        <v>12</v>
      </c>
      <c r="F181" s="4">
        <v>21</v>
      </c>
    </row>
    <row r="182" spans="1:6" x14ac:dyDescent="0.2">
      <c r="A182" s="4" t="s">
        <v>18</v>
      </c>
      <c r="B182" s="4">
        <v>295</v>
      </c>
      <c r="C182" s="4"/>
      <c r="D182" s="4"/>
      <c r="E182" s="4" t="s">
        <v>12</v>
      </c>
      <c r="F182" s="4">
        <v>54</v>
      </c>
    </row>
    <row r="183" spans="1:6" x14ac:dyDescent="0.2">
      <c r="A183" s="4" t="s">
        <v>18</v>
      </c>
      <c r="B183" s="4">
        <v>142</v>
      </c>
      <c r="C183" s="4"/>
      <c r="D183" s="4"/>
      <c r="E183" s="4" t="s">
        <v>12</v>
      </c>
      <c r="F183" s="4">
        <v>120</v>
      </c>
    </row>
    <row r="184" spans="1:6" x14ac:dyDescent="0.2">
      <c r="A184" s="4" t="s">
        <v>18</v>
      </c>
      <c r="B184" s="4">
        <v>85</v>
      </c>
      <c r="C184" s="4"/>
      <c r="D184" s="4"/>
      <c r="E184" s="4" t="s">
        <v>12</v>
      </c>
      <c r="F184" s="4">
        <v>579</v>
      </c>
    </row>
    <row r="185" spans="1:6" x14ac:dyDescent="0.2">
      <c r="A185" s="4" t="s">
        <v>18</v>
      </c>
      <c r="B185" s="4">
        <v>659</v>
      </c>
      <c r="C185" s="4"/>
      <c r="D185" s="4"/>
      <c r="E185" s="4" t="s">
        <v>12</v>
      </c>
      <c r="F185" s="4">
        <v>2072</v>
      </c>
    </row>
    <row r="186" spans="1:6" x14ac:dyDescent="0.2">
      <c r="A186" s="4" t="s">
        <v>18</v>
      </c>
      <c r="B186" s="4">
        <v>121</v>
      </c>
      <c r="C186" s="4"/>
      <c r="D186" s="4"/>
      <c r="E186" s="4" t="s">
        <v>12</v>
      </c>
      <c r="F186" s="4">
        <v>0</v>
      </c>
    </row>
    <row r="187" spans="1:6" x14ac:dyDescent="0.2">
      <c r="A187" s="4" t="s">
        <v>18</v>
      </c>
      <c r="B187" s="4">
        <v>3742</v>
      </c>
      <c r="C187" s="4"/>
      <c r="D187" s="4"/>
      <c r="E187" s="4" t="s">
        <v>12</v>
      </c>
      <c r="F187" s="4">
        <v>1796</v>
      </c>
    </row>
    <row r="188" spans="1:6" x14ac:dyDescent="0.2">
      <c r="A188" s="4" t="s">
        <v>18</v>
      </c>
      <c r="B188" s="4">
        <v>223</v>
      </c>
      <c r="C188" s="4"/>
      <c r="D188" s="4"/>
      <c r="E188" s="4" t="s">
        <v>12</v>
      </c>
      <c r="F188" s="4">
        <v>62</v>
      </c>
    </row>
    <row r="189" spans="1:6" x14ac:dyDescent="0.2">
      <c r="A189" s="4" t="s">
        <v>18</v>
      </c>
      <c r="B189" s="4">
        <v>133</v>
      </c>
      <c r="C189" s="4"/>
      <c r="D189" s="4"/>
      <c r="E189" s="4" t="s">
        <v>12</v>
      </c>
      <c r="F189" s="4">
        <v>347</v>
      </c>
    </row>
    <row r="190" spans="1:6" x14ac:dyDescent="0.2">
      <c r="A190" s="4" t="s">
        <v>18</v>
      </c>
      <c r="B190" s="4">
        <v>5168</v>
      </c>
      <c r="C190" s="4"/>
      <c r="D190" s="4"/>
      <c r="E190" s="4" t="s">
        <v>12</v>
      </c>
      <c r="F190" s="4">
        <v>19</v>
      </c>
    </row>
    <row r="191" spans="1:6" x14ac:dyDescent="0.2">
      <c r="A191" s="4" t="s">
        <v>18</v>
      </c>
      <c r="B191" s="4">
        <v>307</v>
      </c>
      <c r="C191" s="4"/>
      <c r="D191" s="4"/>
      <c r="E191" s="4" t="s">
        <v>12</v>
      </c>
      <c r="F191" s="4">
        <v>1258</v>
      </c>
    </row>
    <row r="192" spans="1:6" x14ac:dyDescent="0.2">
      <c r="A192" s="4" t="s">
        <v>18</v>
      </c>
      <c r="B192" s="4">
        <v>2441</v>
      </c>
      <c r="C192" s="4"/>
      <c r="D192" s="4"/>
      <c r="E192" s="4" t="s">
        <v>12</v>
      </c>
      <c r="F192" s="4">
        <v>362</v>
      </c>
    </row>
    <row r="193" spans="1:6" x14ac:dyDescent="0.2">
      <c r="A193" s="4" t="s">
        <v>18</v>
      </c>
      <c r="B193" s="4">
        <v>1385</v>
      </c>
      <c r="C193" s="4"/>
      <c r="D193" s="4"/>
      <c r="E193" s="4" t="s">
        <v>12</v>
      </c>
      <c r="F193" s="4">
        <v>133</v>
      </c>
    </row>
    <row r="194" spans="1:6" x14ac:dyDescent="0.2">
      <c r="A194" s="4" t="s">
        <v>18</v>
      </c>
      <c r="B194" s="4">
        <v>190</v>
      </c>
      <c r="C194" s="4"/>
      <c r="D194" s="4"/>
      <c r="E194" s="4" t="s">
        <v>12</v>
      </c>
      <c r="F194" s="4">
        <v>846</v>
      </c>
    </row>
    <row r="195" spans="1:6" x14ac:dyDescent="0.2">
      <c r="A195" s="4" t="s">
        <v>18</v>
      </c>
      <c r="B195" s="4">
        <v>470</v>
      </c>
      <c r="C195" s="4"/>
      <c r="D195" s="4"/>
      <c r="E195" s="4" t="s">
        <v>12</v>
      </c>
      <c r="F195" s="4">
        <v>10</v>
      </c>
    </row>
    <row r="196" spans="1:6" x14ac:dyDescent="0.2">
      <c r="A196" s="4" t="s">
        <v>18</v>
      </c>
      <c r="B196" s="4">
        <v>253</v>
      </c>
      <c r="C196" s="4"/>
      <c r="D196" s="4"/>
      <c r="E196" s="4" t="s">
        <v>12</v>
      </c>
      <c r="F196" s="4">
        <v>191</v>
      </c>
    </row>
    <row r="197" spans="1:6" x14ac:dyDescent="0.2">
      <c r="A197" s="4" t="s">
        <v>18</v>
      </c>
      <c r="B197" s="4">
        <v>1113</v>
      </c>
      <c r="C197" s="4"/>
      <c r="D197" s="4"/>
      <c r="E197" s="4" t="s">
        <v>12</v>
      </c>
      <c r="F197" s="4">
        <v>1979</v>
      </c>
    </row>
    <row r="198" spans="1:6" x14ac:dyDescent="0.2">
      <c r="A198" s="4" t="s">
        <v>18</v>
      </c>
      <c r="B198" s="4">
        <v>2283</v>
      </c>
      <c r="C198" s="4"/>
      <c r="D198" s="4"/>
      <c r="E198" s="4" t="s">
        <v>12</v>
      </c>
      <c r="F198" s="4">
        <v>63</v>
      </c>
    </row>
    <row r="199" spans="1:6" x14ac:dyDescent="0.2">
      <c r="A199" s="4" t="s">
        <v>18</v>
      </c>
      <c r="B199" s="4">
        <v>1095</v>
      </c>
      <c r="C199" s="4"/>
      <c r="D199" s="4"/>
      <c r="E199" s="4" t="s">
        <v>12</v>
      </c>
      <c r="F199" s="4">
        <v>6080</v>
      </c>
    </row>
    <row r="200" spans="1:6" x14ac:dyDescent="0.2">
      <c r="A200" s="4" t="s">
        <v>18</v>
      </c>
      <c r="B200" s="4">
        <v>1690</v>
      </c>
      <c r="C200" s="4"/>
      <c r="D200" s="4"/>
      <c r="E200" s="4" t="s">
        <v>12</v>
      </c>
      <c r="F200" s="4">
        <v>80</v>
      </c>
    </row>
    <row r="201" spans="1:6" x14ac:dyDescent="0.2">
      <c r="A201" s="4" t="s">
        <v>18</v>
      </c>
      <c r="B201" s="4">
        <v>191</v>
      </c>
      <c r="C201" s="4"/>
      <c r="D201" s="4"/>
      <c r="E201" s="4" t="s">
        <v>12</v>
      </c>
      <c r="F201" s="4">
        <v>9</v>
      </c>
    </row>
    <row r="202" spans="1:6" x14ac:dyDescent="0.2">
      <c r="A202" s="4" t="s">
        <v>18</v>
      </c>
      <c r="B202" s="4">
        <v>2013</v>
      </c>
      <c r="C202" s="4"/>
      <c r="D202" s="4"/>
      <c r="E202" s="4" t="s">
        <v>12</v>
      </c>
      <c r="F202" s="4">
        <v>1784</v>
      </c>
    </row>
    <row r="203" spans="1:6" x14ac:dyDescent="0.2">
      <c r="A203" s="4" t="s">
        <v>18</v>
      </c>
      <c r="B203" s="4">
        <v>1703</v>
      </c>
      <c r="C203" s="4"/>
      <c r="D203" s="4"/>
      <c r="E203" s="4" t="s">
        <v>12</v>
      </c>
      <c r="F203" s="4">
        <v>243</v>
      </c>
    </row>
    <row r="204" spans="1:6" x14ac:dyDescent="0.2">
      <c r="A204" s="4" t="s">
        <v>18</v>
      </c>
      <c r="B204" s="4">
        <v>80</v>
      </c>
      <c r="C204" s="4"/>
      <c r="D204" s="4"/>
      <c r="E204" s="4" t="s">
        <v>12</v>
      </c>
      <c r="F204" s="4">
        <v>1296</v>
      </c>
    </row>
    <row r="205" spans="1:6" x14ac:dyDescent="0.2">
      <c r="A205" s="4" t="s">
        <v>18</v>
      </c>
      <c r="B205" s="4">
        <v>41</v>
      </c>
      <c r="C205" s="4"/>
      <c r="D205" s="4"/>
      <c r="E205" s="4" t="s">
        <v>12</v>
      </c>
      <c r="F205" s="4">
        <v>77</v>
      </c>
    </row>
    <row r="206" spans="1:6" x14ac:dyDescent="0.2">
      <c r="A206" s="4" t="s">
        <v>18</v>
      </c>
      <c r="B206" s="4">
        <v>187</v>
      </c>
      <c r="C206" s="4"/>
      <c r="D206" s="4"/>
      <c r="E206" s="4" t="s">
        <v>12</v>
      </c>
      <c r="F206" s="4">
        <v>395</v>
      </c>
    </row>
    <row r="207" spans="1:6" x14ac:dyDescent="0.2">
      <c r="A207" s="4" t="s">
        <v>18</v>
      </c>
      <c r="B207" s="4">
        <v>2875</v>
      </c>
      <c r="C207" s="4"/>
      <c r="D207" s="4"/>
      <c r="E207" s="4" t="s">
        <v>12</v>
      </c>
      <c r="F207" s="4">
        <v>49</v>
      </c>
    </row>
    <row r="208" spans="1:6" x14ac:dyDescent="0.2">
      <c r="A208" s="4" t="s">
        <v>18</v>
      </c>
      <c r="B208" s="4">
        <v>88</v>
      </c>
      <c r="C208" s="4"/>
      <c r="D208" s="4"/>
      <c r="E208" s="4" t="s">
        <v>12</v>
      </c>
      <c r="F208" s="4">
        <v>180</v>
      </c>
    </row>
    <row r="209" spans="1:6" x14ac:dyDescent="0.2">
      <c r="A209" s="4" t="s">
        <v>18</v>
      </c>
      <c r="B209" s="4">
        <v>191</v>
      </c>
      <c r="C209" s="4"/>
      <c r="D209" s="4"/>
      <c r="E209" s="4" t="s">
        <v>12</v>
      </c>
      <c r="F209" s="4">
        <v>2690</v>
      </c>
    </row>
    <row r="210" spans="1:6" x14ac:dyDescent="0.2">
      <c r="A210" s="4" t="s">
        <v>18</v>
      </c>
      <c r="B210" s="4">
        <v>139</v>
      </c>
      <c r="C210" s="4"/>
      <c r="D210" s="4"/>
      <c r="E210" s="4" t="s">
        <v>12</v>
      </c>
      <c r="F210" s="4">
        <v>2779</v>
      </c>
    </row>
    <row r="211" spans="1:6" x14ac:dyDescent="0.2">
      <c r="A211" s="4" t="s">
        <v>18</v>
      </c>
      <c r="B211" s="4">
        <v>186</v>
      </c>
      <c r="C211" s="4"/>
      <c r="D211" s="4"/>
      <c r="E211" s="4" t="s">
        <v>12</v>
      </c>
      <c r="F211" s="4">
        <v>92</v>
      </c>
    </row>
    <row r="212" spans="1:6" x14ac:dyDescent="0.2">
      <c r="A212" s="4" t="s">
        <v>18</v>
      </c>
      <c r="B212" s="4">
        <v>112</v>
      </c>
      <c r="C212" s="4"/>
      <c r="D212" s="4"/>
      <c r="E212" s="4" t="s">
        <v>12</v>
      </c>
      <c r="F212" s="4">
        <v>1028</v>
      </c>
    </row>
    <row r="213" spans="1:6" x14ac:dyDescent="0.2">
      <c r="A213" s="4" t="s">
        <v>18</v>
      </c>
      <c r="B213" s="4">
        <v>101</v>
      </c>
      <c r="C213" s="4"/>
      <c r="D213" s="4"/>
      <c r="E213" s="4" t="s">
        <v>12</v>
      </c>
      <c r="F213" s="4">
        <v>26</v>
      </c>
    </row>
    <row r="214" spans="1:6" x14ac:dyDescent="0.2">
      <c r="A214" s="4" t="s">
        <v>18</v>
      </c>
      <c r="B214" s="4">
        <v>206</v>
      </c>
      <c r="C214" s="4"/>
      <c r="D214" s="4"/>
      <c r="E214" s="4" t="s">
        <v>12</v>
      </c>
      <c r="F214" s="4">
        <v>1790</v>
      </c>
    </row>
    <row r="215" spans="1:6" x14ac:dyDescent="0.2">
      <c r="A215" s="4" t="s">
        <v>18</v>
      </c>
      <c r="B215" s="4">
        <v>154</v>
      </c>
      <c r="C215" s="4"/>
      <c r="D215" s="4"/>
      <c r="E215" s="4" t="s">
        <v>12</v>
      </c>
      <c r="F215" s="4">
        <v>37</v>
      </c>
    </row>
    <row r="216" spans="1:6" x14ac:dyDescent="0.2">
      <c r="A216" s="4" t="s">
        <v>18</v>
      </c>
      <c r="B216" s="4">
        <v>5966</v>
      </c>
      <c r="C216" s="4"/>
      <c r="D216" s="4"/>
      <c r="E216" s="4" t="s">
        <v>12</v>
      </c>
      <c r="F216" s="4">
        <v>35</v>
      </c>
    </row>
    <row r="217" spans="1:6" x14ac:dyDescent="0.2">
      <c r="A217" s="4" t="s">
        <v>18</v>
      </c>
      <c r="B217" s="4">
        <v>169</v>
      </c>
      <c r="C217" s="4"/>
      <c r="D217" s="4"/>
      <c r="E217" s="4" t="s">
        <v>12</v>
      </c>
      <c r="F217" s="4">
        <v>558</v>
      </c>
    </row>
    <row r="218" spans="1:6" x14ac:dyDescent="0.2">
      <c r="A218" s="4" t="s">
        <v>18</v>
      </c>
      <c r="B218" s="4">
        <v>2106</v>
      </c>
      <c r="C218" s="4"/>
      <c r="D218" s="4"/>
      <c r="E218" s="4" t="s">
        <v>12</v>
      </c>
      <c r="F218" s="4">
        <v>64</v>
      </c>
    </row>
    <row r="219" spans="1:6" x14ac:dyDescent="0.2">
      <c r="A219" s="4" t="s">
        <v>18</v>
      </c>
      <c r="B219" s="4">
        <v>131</v>
      </c>
      <c r="C219" s="4"/>
      <c r="D219" s="4"/>
      <c r="E219" s="4" t="s">
        <v>12</v>
      </c>
      <c r="F219" s="4">
        <v>245</v>
      </c>
    </row>
    <row r="220" spans="1:6" x14ac:dyDescent="0.2">
      <c r="A220" s="4" t="s">
        <v>18</v>
      </c>
      <c r="B220" s="4">
        <v>84</v>
      </c>
      <c r="C220" s="4"/>
      <c r="D220" s="4"/>
      <c r="E220" s="4" t="s">
        <v>12</v>
      </c>
      <c r="F220" s="4">
        <v>71</v>
      </c>
    </row>
    <row r="221" spans="1:6" x14ac:dyDescent="0.2">
      <c r="A221" s="4" t="s">
        <v>18</v>
      </c>
      <c r="B221" s="4">
        <v>155</v>
      </c>
      <c r="C221" s="4"/>
      <c r="D221" s="4"/>
      <c r="E221" s="4" t="s">
        <v>12</v>
      </c>
      <c r="F221" s="4">
        <v>42</v>
      </c>
    </row>
    <row r="222" spans="1:6" x14ac:dyDescent="0.2">
      <c r="A222" s="4" t="s">
        <v>18</v>
      </c>
      <c r="B222" s="4">
        <v>189</v>
      </c>
      <c r="C222" s="4"/>
      <c r="D222" s="4"/>
      <c r="E222" s="4" t="s">
        <v>12</v>
      </c>
      <c r="F222" s="4">
        <v>156</v>
      </c>
    </row>
    <row r="223" spans="1:6" x14ac:dyDescent="0.2">
      <c r="A223" s="4" t="s">
        <v>18</v>
      </c>
      <c r="B223" s="4">
        <v>4799</v>
      </c>
      <c r="C223" s="4"/>
      <c r="D223" s="4"/>
      <c r="E223" s="4" t="s">
        <v>12</v>
      </c>
      <c r="F223" s="4">
        <v>1368</v>
      </c>
    </row>
    <row r="224" spans="1:6" x14ac:dyDescent="0.2">
      <c r="A224" s="4" t="s">
        <v>18</v>
      </c>
      <c r="B224" s="4">
        <v>1137</v>
      </c>
      <c r="C224" s="4"/>
      <c r="D224" s="4"/>
      <c r="E224" s="4" t="s">
        <v>12</v>
      </c>
      <c r="F224" s="4">
        <v>102</v>
      </c>
    </row>
    <row r="225" spans="1:6" x14ac:dyDescent="0.2">
      <c r="A225" s="4" t="s">
        <v>18</v>
      </c>
      <c r="B225" s="4">
        <v>1152</v>
      </c>
      <c r="C225" s="4"/>
      <c r="D225" s="4"/>
      <c r="E225" s="4" t="s">
        <v>12</v>
      </c>
      <c r="F225" s="4">
        <v>86</v>
      </c>
    </row>
    <row r="226" spans="1:6" x14ac:dyDescent="0.2">
      <c r="A226" s="4" t="s">
        <v>18</v>
      </c>
      <c r="B226" s="4">
        <v>50</v>
      </c>
      <c r="C226" s="4"/>
      <c r="D226" s="4"/>
      <c r="E226" s="4" t="s">
        <v>12</v>
      </c>
      <c r="F226" s="4">
        <v>253</v>
      </c>
    </row>
    <row r="227" spans="1:6" x14ac:dyDescent="0.2">
      <c r="A227" s="4" t="s">
        <v>18</v>
      </c>
      <c r="B227" s="4">
        <v>3059</v>
      </c>
      <c r="C227" s="4"/>
      <c r="D227" s="4"/>
      <c r="E227" s="4" t="s">
        <v>12</v>
      </c>
      <c r="F227" s="4">
        <v>157</v>
      </c>
    </row>
    <row r="228" spans="1:6" x14ac:dyDescent="0.2">
      <c r="A228" s="4" t="s">
        <v>18</v>
      </c>
      <c r="B228" s="4">
        <v>34</v>
      </c>
      <c r="C228" s="4"/>
      <c r="D228" s="4"/>
      <c r="E228" s="4" t="s">
        <v>12</v>
      </c>
      <c r="F228" s="4">
        <v>183</v>
      </c>
    </row>
    <row r="229" spans="1:6" x14ac:dyDescent="0.2">
      <c r="A229" s="4" t="s">
        <v>18</v>
      </c>
      <c r="B229" s="4">
        <v>220</v>
      </c>
      <c r="C229" s="4"/>
      <c r="D229" s="4"/>
      <c r="E229" s="4" t="s">
        <v>12</v>
      </c>
      <c r="F229" s="4">
        <v>82</v>
      </c>
    </row>
    <row r="230" spans="1:6" x14ac:dyDescent="0.2">
      <c r="A230" s="4" t="s">
        <v>18</v>
      </c>
      <c r="B230" s="4">
        <v>1604</v>
      </c>
      <c r="C230" s="4"/>
      <c r="D230" s="4"/>
      <c r="E230" s="4" t="s">
        <v>12</v>
      </c>
      <c r="F230" s="4">
        <v>1</v>
      </c>
    </row>
    <row r="231" spans="1:6" x14ac:dyDescent="0.2">
      <c r="A231" s="4" t="s">
        <v>18</v>
      </c>
      <c r="B231" s="4">
        <v>454</v>
      </c>
      <c r="C231" s="4"/>
      <c r="D231" s="4"/>
      <c r="E231" s="4" t="s">
        <v>12</v>
      </c>
      <c r="F231" s="4">
        <v>1198</v>
      </c>
    </row>
    <row r="232" spans="1:6" x14ac:dyDescent="0.2">
      <c r="A232" s="4" t="s">
        <v>18</v>
      </c>
      <c r="B232" s="4">
        <v>123</v>
      </c>
      <c r="C232" s="4"/>
      <c r="D232" s="4"/>
      <c r="E232" s="4" t="s">
        <v>12</v>
      </c>
      <c r="F232" s="4">
        <v>648</v>
      </c>
    </row>
    <row r="233" spans="1:6" x14ac:dyDescent="0.2">
      <c r="A233" s="4" t="s">
        <v>18</v>
      </c>
      <c r="B233" s="4">
        <v>299</v>
      </c>
      <c r="C233" s="4"/>
      <c r="D233" s="4"/>
      <c r="E233" s="4" t="s">
        <v>12</v>
      </c>
      <c r="F233" s="4">
        <v>64</v>
      </c>
    </row>
    <row r="234" spans="1:6" x14ac:dyDescent="0.2">
      <c r="A234" s="4" t="s">
        <v>18</v>
      </c>
      <c r="B234" s="4">
        <v>2237</v>
      </c>
      <c r="C234" s="4"/>
      <c r="D234" s="4"/>
      <c r="E234" s="4" t="s">
        <v>12</v>
      </c>
      <c r="F234" s="4">
        <v>62</v>
      </c>
    </row>
    <row r="235" spans="1:6" x14ac:dyDescent="0.2">
      <c r="A235" s="4" t="s">
        <v>18</v>
      </c>
      <c r="B235" s="4">
        <v>645</v>
      </c>
      <c r="C235" s="4"/>
      <c r="D235" s="4"/>
      <c r="E235" s="4" t="s">
        <v>12</v>
      </c>
      <c r="F235" s="4">
        <v>750</v>
      </c>
    </row>
    <row r="236" spans="1:6" x14ac:dyDescent="0.2">
      <c r="A236" s="4" t="s">
        <v>18</v>
      </c>
      <c r="B236" s="4">
        <v>484</v>
      </c>
      <c r="C236" s="4"/>
      <c r="D236" s="4"/>
      <c r="E236" s="4" t="s">
        <v>12</v>
      </c>
      <c r="F236" s="4">
        <v>105</v>
      </c>
    </row>
    <row r="237" spans="1:6" x14ac:dyDescent="0.2">
      <c r="A237" s="4" t="s">
        <v>18</v>
      </c>
      <c r="B237" s="4">
        <v>154</v>
      </c>
      <c r="C237" s="4"/>
      <c r="D237" s="4"/>
      <c r="E237" s="4" t="s">
        <v>12</v>
      </c>
      <c r="F237" s="4">
        <v>2604</v>
      </c>
    </row>
    <row r="238" spans="1:6" x14ac:dyDescent="0.2">
      <c r="A238" s="4" t="s">
        <v>18</v>
      </c>
      <c r="B238" s="4">
        <v>82</v>
      </c>
      <c r="C238" s="4"/>
      <c r="D238" s="4"/>
      <c r="E238" s="4" t="s">
        <v>12</v>
      </c>
      <c r="F238" s="4">
        <v>65</v>
      </c>
    </row>
    <row r="239" spans="1:6" x14ac:dyDescent="0.2">
      <c r="A239" s="4" t="s">
        <v>18</v>
      </c>
      <c r="B239" s="4">
        <v>134</v>
      </c>
      <c r="C239" s="4"/>
      <c r="D239" s="4"/>
      <c r="E239" s="4" t="s">
        <v>12</v>
      </c>
      <c r="F239" s="4">
        <v>94</v>
      </c>
    </row>
    <row r="240" spans="1:6" x14ac:dyDescent="0.2">
      <c r="A240" s="4" t="s">
        <v>18</v>
      </c>
      <c r="B240" s="4">
        <v>5203</v>
      </c>
      <c r="C240" s="4"/>
      <c r="D240" s="4"/>
      <c r="E240" s="4" t="s">
        <v>12</v>
      </c>
      <c r="F240" s="4">
        <v>257</v>
      </c>
    </row>
    <row r="241" spans="1:6" x14ac:dyDescent="0.2">
      <c r="A241" s="4" t="s">
        <v>18</v>
      </c>
      <c r="B241" s="4">
        <v>94</v>
      </c>
      <c r="C241" s="4"/>
      <c r="D241" s="4"/>
      <c r="E241" s="4" t="s">
        <v>12</v>
      </c>
      <c r="F241" s="4">
        <v>2928</v>
      </c>
    </row>
    <row r="242" spans="1:6" x14ac:dyDescent="0.2">
      <c r="A242" s="4" t="s">
        <v>18</v>
      </c>
      <c r="B242" s="4">
        <v>205</v>
      </c>
      <c r="C242" s="4"/>
      <c r="D242" s="4"/>
      <c r="E242" s="4" t="s">
        <v>12</v>
      </c>
      <c r="F242" s="4">
        <v>4697</v>
      </c>
    </row>
    <row r="243" spans="1:6" x14ac:dyDescent="0.2">
      <c r="A243" s="4" t="s">
        <v>18</v>
      </c>
      <c r="B243" s="4">
        <v>92</v>
      </c>
      <c r="C243" s="4"/>
      <c r="D243" s="4"/>
      <c r="E243" s="4" t="s">
        <v>12</v>
      </c>
      <c r="F243" s="4">
        <v>2915</v>
      </c>
    </row>
    <row r="244" spans="1:6" x14ac:dyDescent="0.2">
      <c r="A244" s="4" t="s">
        <v>18</v>
      </c>
      <c r="B244" s="4">
        <v>219</v>
      </c>
      <c r="C244" s="4"/>
      <c r="D244" s="4"/>
      <c r="E244" s="4" t="s">
        <v>12</v>
      </c>
      <c r="F244" s="4">
        <v>18</v>
      </c>
    </row>
    <row r="245" spans="1:6" x14ac:dyDescent="0.2">
      <c r="A245" s="4" t="s">
        <v>18</v>
      </c>
      <c r="B245" s="4">
        <v>2526</v>
      </c>
      <c r="C245" s="4"/>
      <c r="D245" s="4"/>
      <c r="E245" s="4" t="s">
        <v>12</v>
      </c>
      <c r="F245" s="4">
        <v>602</v>
      </c>
    </row>
    <row r="246" spans="1:6" x14ac:dyDescent="0.2">
      <c r="A246" s="4" t="s">
        <v>18</v>
      </c>
      <c r="B246" s="4">
        <v>94</v>
      </c>
      <c r="C246" s="4"/>
      <c r="D246" s="4"/>
      <c r="E246" s="4" t="s">
        <v>12</v>
      </c>
      <c r="F246" s="4">
        <v>1</v>
      </c>
    </row>
    <row r="247" spans="1:6" x14ac:dyDescent="0.2">
      <c r="A247" s="4" t="s">
        <v>18</v>
      </c>
      <c r="B247" s="4">
        <v>1713</v>
      </c>
      <c r="C247" s="4"/>
      <c r="D247" s="4"/>
      <c r="E247" s="4" t="s">
        <v>12</v>
      </c>
      <c r="F247" s="4">
        <v>3868</v>
      </c>
    </row>
    <row r="248" spans="1:6" x14ac:dyDescent="0.2">
      <c r="A248" s="4" t="s">
        <v>18</v>
      </c>
      <c r="B248" s="4">
        <v>249</v>
      </c>
      <c r="C248" s="4"/>
      <c r="D248" s="4"/>
      <c r="E248" s="4" t="s">
        <v>12</v>
      </c>
      <c r="F248" s="4">
        <v>504</v>
      </c>
    </row>
    <row r="249" spans="1:6" x14ac:dyDescent="0.2">
      <c r="A249" s="4" t="s">
        <v>18</v>
      </c>
      <c r="B249" s="4">
        <v>192</v>
      </c>
      <c r="C249" s="4"/>
      <c r="D249" s="4"/>
      <c r="E249" s="4" t="s">
        <v>12</v>
      </c>
      <c r="F249" s="4">
        <v>14</v>
      </c>
    </row>
    <row r="250" spans="1:6" x14ac:dyDescent="0.2">
      <c r="A250" s="4" t="s">
        <v>18</v>
      </c>
      <c r="B250" s="4">
        <v>247</v>
      </c>
      <c r="C250" s="4"/>
      <c r="D250" s="4"/>
      <c r="E250" s="4" t="s">
        <v>12</v>
      </c>
      <c r="F250" s="4">
        <v>750</v>
      </c>
    </row>
    <row r="251" spans="1:6" x14ac:dyDescent="0.2">
      <c r="A251" s="4" t="s">
        <v>18</v>
      </c>
      <c r="B251" s="4">
        <v>2293</v>
      </c>
      <c r="C251" s="4"/>
      <c r="D251" s="4"/>
      <c r="E251" s="4" t="s">
        <v>12</v>
      </c>
      <c r="F251" s="4">
        <v>77</v>
      </c>
    </row>
    <row r="252" spans="1:6" x14ac:dyDescent="0.2">
      <c r="A252" s="4" t="s">
        <v>18</v>
      </c>
      <c r="B252" s="4">
        <v>3131</v>
      </c>
      <c r="C252" s="4"/>
      <c r="D252" s="4"/>
      <c r="E252" s="4" t="s">
        <v>12</v>
      </c>
      <c r="F252" s="4">
        <v>752</v>
      </c>
    </row>
    <row r="253" spans="1:6" x14ac:dyDescent="0.2">
      <c r="A253" s="4" t="s">
        <v>18</v>
      </c>
      <c r="B253" s="4">
        <v>143</v>
      </c>
      <c r="C253" s="4"/>
      <c r="D253" s="4"/>
      <c r="E253" s="4" t="s">
        <v>12</v>
      </c>
      <c r="F253" s="4">
        <v>131</v>
      </c>
    </row>
    <row r="254" spans="1:6" x14ac:dyDescent="0.2">
      <c r="A254" s="4" t="s">
        <v>18</v>
      </c>
      <c r="B254" s="4">
        <v>296</v>
      </c>
      <c r="C254" s="4"/>
      <c r="D254" s="4"/>
      <c r="E254" s="4" t="s">
        <v>12</v>
      </c>
      <c r="F254" s="4">
        <v>87</v>
      </c>
    </row>
    <row r="255" spans="1:6" x14ac:dyDescent="0.2">
      <c r="A255" s="4" t="s">
        <v>18</v>
      </c>
      <c r="B255" s="4">
        <v>170</v>
      </c>
      <c r="C255" s="4"/>
      <c r="D255" s="4"/>
      <c r="E255" s="4" t="s">
        <v>12</v>
      </c>
      <c r="F255" s="4">
        <v>1063</v>
      </c>
    </row>
    <row r="256" spans="1:6" x14ac:dyDescent="0.2">
      <c r="A256" s="4" t="s">
        <v>18</v>
      </c>
      <c r="B256" s="4">
        <v>86</v>
      </c>
      <c r="C256" s="4"/>
      <c r="D256" s="4"/>
      <c r="E256" s="4" t="s">
        <v>12</v>
      </c>
      <c r="F256" s="4">
        <v>76</v>
      </c>
    </row>
    <row r="257" spans="1:6" x14ac:dyDescent="0.2">
      <c r="A257" s="4" t="s">
        <v>18</v>
      </c>
      <c r="B257" s="4">
        <v>6286</v>
      </c>
      <c r="C257" s="4"/>
      <c r="D257" s="4"/>
      <c r="E257" s="4" t="s">
        <v>12</v>
      </c>
      <c r="F257" s="4">
        <v>4428</v>
      </c>
    </row>
    <row r="258" spans="1:6" x14ac:dyDescent="0.2">
      <c r="A258" s="4" t="s">
        <v>18</v>
      </c>
      <c r="B258" s="4">
        <v>3727</v>
      </c>
      <c r="C258" s="4"/>
      <c r="D258" s="4"/>
      <c r="E258" s="4" t="s">
        <v>12</v>
      </c>
      <c r="F258" s="4">
        <v>58</v>
      </c>
    </row>
    <row r="259" spans="1:6" x14ac:dyDescent="0.2">
      <c r="A259" s="4" t="s">
        <v>18</v>
      </c>
      <c r="B259" s="4">
        <v>1605</v>
      </c>
      <c r="C259" s="4"/>
      <c r="D259" s="4"/>
      <c r="E259" s="4" t="s">
        <v>12</v>
      </c>
      <c r="F259" s="4">
        <v>111</v>
      </c>
    </row>
    <row r="260" spans="1:6" x14ac:dyDescent="0.2">
      <c r="A260" s="4" t="s">
        <v>18</v>
      </c>
      <c r="B260" s="4">
        <v>2120</v>
      </c>
      <c r="C260" s="4"/>
      <c r="D260" s="4"/>
      <c r="E260" s="4" t="s">
        <v>12</v>
      </c>
      <c r="F260" s="4">
        <v>2955</v>
      </c>
    </row>
    <row r="261" spans="1:6" x14ac:dyDescent="0.2">
      <c r="A261" s="4" t="s">
        <v>18</v>
      </c>
      <c r="B261" s="4">
        <v>50</v>
      </c>
      <c r="C261" s="4"/>
      <c r="D261" s="4"/>
      <c r="E261" s="4" t="s">
        <v>12</v>
      </c>
      <c r="F261" s="4">
        <v>1657</v>
      </c>
    </row>
    <row r="262" spans="1:6" x14ac:dyDescent="0.2">
      <c r="A262" s="4" t="s">
        <v>18</v>
      </c>
      <c r="B262" s="4">
        <v>2080</v>
      </c>
      <c r="C262" s="4"/>
      <c r="D262" s="4"/>
      <c r="E262" s="4" t="s">
        <v>12</v>
      </c>
      <c r="F262" s="4">
        <v>926</v>
      </c>
    </row>
    <row r="263" spans="1:6" x14ac:dyDescent="0.2">
      <c r="A263" s="4" t="s">
        <v>18</v>
      </c>
      <c r="B263" s="4">
        <v>2105</v>
      </c>
      <c r="C263" s="4"/>
      <c r="D263" s="4"/>
      <c r="E263" s="4" t="s">
        <v>12</v>
      </c>
      <c r="F263" s="4">
        <v>77</v>
      </c>
    </row>
    <row r="264" spans="1:6" x14ac:dyDescent="0.2">
      <c r="A264" s="4" t="s">
        <v>18</v>
      </c>
      <c r="B264" s="4">
        <v>2436</v>
      </c>
      <c r="C264" s="4"/>
      <c r="D264" s="4"/>
      <c r="E264" s="4" t="s">
        <v>12</v>
      </c>
      <c r="F264" s="4">
        <v>1748</v>
      </c>
    </row>
    <row r="265" spans="1:6" x14ac:dyDescent="0.2">
      <c r="A265" s="4" t="s">
        <v>18</v>
      </c>
      <c r="B265" s="4">
        <v>80</v>
      </c>
      <c r="C265" s="4"/>
      <c r="D265" s="4"/>
      <c r="E265" s="4" t="s">
        <v>12</v>
      </c>
      <c r="F265" s="4">
        <v>79</v>
      </c>
    </row>
    <row r="266" spans="1:6" x14ac:dyDescent="0.2">
      <c r="A266" s="4" t="s">
        <v>18</v>
      </c>
      <c r="B266" s="4">
        <v>42</v>
      </c>
      <c r="C266" s="4"/>
      <c r="D266" s="4"/>
      <c r="E266" s="4" t="s">
        <v>12</v>
      </c>
      <c r="F266" s="4">
        <v>889</v>
      </c>
    </row>
    <row r="267" spans="1:6" x14ac:dyDescent="0.2">
      <c r="A267" s="4" t="s">
        <v>18</v>
      </c>
      <c r="B267" s="4">
        <v>139</v>
      </c>
      <c r="C267" s="4"/>
      <c r="D267" s="4"/>
      <c r="E267" s="4" t="s">
        <v>12</v>
      </c>
      <c r="F267" s="4">
        <v>56</v>
      </c>
    </row>
    <row r="268" spans="1:6" x14ac:dyDescent="0.2">
      <c r="A268" s="4" t="s">
        <v>18</v>
      </c>
      <c r="B268" s="4">
        <v>159</v>
      </c>
      <c r="C268" s="4"/>
      <c r="D268" s="4"/>
      <c r="E268" s="4" t="s">
        <v>12</v>
      </c>
      <c r="F268" s="4">
        <v>1</v>
      </c>
    </row>
    <row r="269" spans="1:6" x14ac:dyDescent="0.2">
      <c r="A269" s="4" t="s">
        <v>18</v>
      </c>
      <c r="B269" s="4">
        <v>381</v>
      </c>
      <c r="C269" s="4"/>
      <c r="D269" s="4"/>
      <c r="E269" s="4" t="s">
        <v>12</v>
      </c>
      <c r="F269" s="4">
        <v>83</v>
      </c>
    </row>
    <row r="270" spans="1:6" x14ac:dyDescent="0.2">
      <c r="A270" s="4" t="s">
        <v>18</v>
      </c>
      <c r="B270" s="4">
        <v>194</v>
      </c>
      <c r="C270" s="4"/>
      <c r="D270" s="4"/>
      <c r="E270" s="4" t="s">
        <v>12</v>
      </c>
      <c r="F270" s="4">
        <v>2025</v>
      </c>
    </row>
    <row r="271" spans="1:6" x14ac:dyDescent="0.2">
      <c r="A271" s="4" t="s">
        <v>18</v>
      </c>
      <c r="B271" s="4">
        <v>106</v>
      </c>
      <c r="C271" s="4"/>
      <c r="D271" s="4"/>
      <c r="E271" s="4" t="s">
        <v>12</v>
      </c>
      <c r="F271" s="4">
        <v>14</v>
      </c>
    </row>
    <row r="272" spans="1:6" x14ac:dyDescent="0.2">
      <c r="A272" s="4" t="s">
        <v>18</v>
      </c>
      <c r="B272" s="4">
        <v>142</v>
      </c>
      <c r="C272" s="4"/>
      <c r="D272" s="4"/>
      <c r="E272" s="4" t="s">
        <v>12</v>
      </c>
      <c r="F272" s="4">
        <v>656</v>
      </c>
    </row>
    <row r="273" spans="1:6" x14ac:dyDescent="0.2">
      <c r="A273" s="4" t="s">
        <v>18</v>
      </c>
      <c r="B273" s="4">
        <v>211</v>
      </c>
      <c r="C273" s="4"/>
      <c r="D273" s="4"/>
      <c r="E273" s="4" t="s">
        <v>12</v>
      </c>
      <c r="F273" s="4">
        <v>1596</v>
      </c>
    </row>
    <row r="274" spans="1:6" x14ac:dyDescent="0.2">
      <c r="A274" s="4" t="s">
        <v>18</v>
      </c>
      <c r="B274" s="4">
        <v>2756</v>
      </c>
      <c r="C274" s="4"/>
      <c r="D274" s="4"/>
      <c r="E274" s="4" t="s">
        <v>12</v>
      </c>
      <c r="F274" s="4">
        <v>10</v>
      </c>
    </row>
    <row r="275" spans="1:6" x14ac:dyDescent="0.2">
      <c r="A275" s="4" t="s">
        <v>18</v>
      </c>
      <c r="B275" s="4">
        <v>173</v>
      </c>
      <c r="C275" s="4"/>
      <c r="D275" s="4"/>
      <c r="E275" s="4" t="s">
        <v>12</v>
      </c>
      <c r="F275" s="4">
        <v>1121</v>
      </c>
    </row>
    <row r="276" spans="1:6" x14ac:dyDescent="0.2">
      <c r="A276" s="4" t="s">
        <v>18</v>
      </c>
      <c r="B276" s="4">
        <v>87</v>
      </c>
      <c r="C276" s="4"/>
      <c r="D276" s="4"/>
      <c r="E276" s="4" t="s">
        <v>12</v>
      </c>
      <c r="F276" s="4">
        <v>15</v>
      </c>
    </row>
    <row r="277" spans="1:6" x14ac:dyDescent="0.2">
      <c r="A277" s="4" t="s">
        <v>18</v>
      </c>
      <c r="B277" s="4">
        <v>1572</v>
      </c>
      <c r="C277" s="4"/>
      <c r="D277" s="4"/>
      <c r="E277" s="4" t="s">
        <v>12</v>
      </c>
      <c r="F277" s="4">
        <v>191</v>
      </c>
    </row>
    <row r="278" spans="1:6" x14ac:dyDescent="0.2">
      <c r="A278" s="4" t="s">
        <v>18</v>
      </c>
      <c r="B278" s="4">
        <v>2346</v>
      </c>
      <c r="C278" s="4"/>
      <c r="D278" s="4"/>
      <c r="E278" s="4" t="s">
        <v>12</v>
      </c>
      <c r="F278" s="4">
        <v>16</v>
      </c>
    </row>
    <row r="279" spans="1:6" x14ac:dyDescent="0.2">
      <c r="A279" s="4" t="s">
        <v>18</v>
      </c>
      <c r="B279" s="4">
        <v>115</v>
      </c>
      <c r="C279" s="4"/>
      <c r="D279" s="4"/>
      <c r="E279" s="4" t="s">
        <v>12</v>
      </c>
      <c r="F279" s="4">
        <v>17</v>
      </c>
    </row>
    <row r="280" spans="1:6" x14ac:dyDescent="0.2">
      <c r="A280" s="4" t="s">
        <v>18</v>
      </c>
      <c r="B280" s="4">
        <v>85</v>
      </c>
      <c r="C280" s="4"/>
      <c r="D280" s="4"/>
      <c r="E280" s="4" t="s">
        <v>12</v>
      </c>
      <c r="F280" s="4">
        <v>34</v>
      </c>
    </row>
    <row r="281" spans="1:6" x14ac:dyDescent="0.2">
      <c r="A281" s="4" t="s">
        <v>18</v>
      </c>
      <c r="B281" s="4">
        <v>144</v>
      </c>
      <c r="C281" s="4"/>
      <c r="D281" s="4"/>
      <c r="E281" s="4" t="s">
        <v>12</v>
      </c>
      <c r="F281" s="4">
        <v>1</v>
      </c>
    </row>
    <row r="282" spans="1:6" x14ac:dyDescent="0.2">
      <c r="A282" s="4" t="s">
        <v>18</v>
      </c>
      <c r="B282" s="4">
        <v>2443</v>
      </c>
      <c r="C282" s="4"/>
      <c r="D282" s="4"/>
      <c r="E282" s="4" t="s">
        <v>12</v>
      </c>
      <c r="F282" s="4">
        <v>1274</v>
      </c>
    </row>
    <row r="283" spans="1:6" x14ac:dyDescent="0.2">
      <c r="A283" s="4" t="s">
        <v>18</v>
      </c>
      <c r="B283" s="4">
        <v>64</v>
      </c>
      <c r="C283" s="4"/>
      <c r="D283" s="4"/>
      <c r="E283" s="4" t="s">
        <v>12</v>
      </c>
      <c r="F283" s="4">
        <v>210</v>
      </c>
    </row>
    <row r="284" spans="1:6" x14ac:dyDescent="0.2">
      <c r="A284" s="4" t="s">
        <v>18</v>
      </c>
      <c r="B284" s="4">
        <v>268</v>
      </c>
      <c r="C284" s="4"/>
      <c r="D284" s="4"/>
      <c r="E284" s="4" t="s">
        <v>12</v>
      </c>
      <c r="F284" s="4">
        <v>248</v>
      </c>
    </row>
    <row r="285" spans="1:6" x14ac:dyDescent="0.2">
      <c r="A285" s="4" t="s">
        <v>18</v>
      </c>
      <c r="B285" s="4">
        <v>195</v>
      </c>
      <c r="C285" s="4"/>
      <c r="D285" s="4"/>
      <c r="E285" s="4" t="s">
        <v>12</v>
      </c>
      <c r="F285" s="4">
        <v>513</v>
      </c>
    </row>
    <row r="286" spans="1:6" x14ac:dyDescent="0.2">
      <c r="A286" s="4" t="s">
        <v>18</v>
      </c>
      <c r="B286" s="4">
        <v>186</v>
      </c>
      <c r="C286" s="4"/>
      <c r="D286" s="4"/>
      <c r="E286" s="4" t="s">
        <v>12</v>
      </c>
      <c r="F286" s="4">
        <v>3410</v>
      </c>
    </row>
    <row r="287" spans="1:6" x14ac:dyDescent="0.2">
      <c r="A287" s="4" t="s">
        <v>18</v>
      </c>
      <c r="B287" s="4">
        <v>460</v>
      </c>
      <c r="C287" s="4"/>
      <c r="D287" s="4"/>
      <c r="E287" s="4" t="s">
        <v>12</v>
      </c>
      <c r="F287" s="4">
        <v>10</v>
      </c>
    </row>
    <row r="288" spans="1:6" x14ac:dyDescent="0.2">
      <c r="A288" s="4" t="s">
        <v>18</v>
      </c>
      <c r="B288" s="4">
        <v>2528</v>
      </c>
      <c r="C288" s="4"/>
      <c r="D288" s="4"/>
      <c r="E288" s="4" t="s">
        <v>12</v>
      </c>
      <c r="F288" s="4">
        <v>2201</v>
      </c>
    </row>
    <row r="289" spans="1:6" x14ac:dyDescent="0.2">
      <c r="A289" s="4" t="s">
        <v>18</v>
      </c>
      <c r="B289" s="4">
        <v>3657</v>
      </c>
      <c r="C289" s="4"/>
      <c r="D289" s="4"/>
      <c r="E289" s="4" t="s">
        <v>12</v>
      </c>
      <c r="F289" s="4">
        <v>676</v>
      </c>
    </row>
    <row r="290" spans="1:6" x14ac:dyDescent="0.2">
      <c r="A290" s="4" t="s">
        <v>18</v>
      </c>
      <c r="B290" s="4">
        <v>131</v>
      </c>
      <c r="C290" s="4"/>
      <c r="D290" s="4"/>
      <c r="E290" s="4" t="s">
        <v>12</v>
      </c>
      <c r="F290" s="4">
        <v>831</v>
      </c>
    </row>
    <row r="291" spans="1:6" x14ac:dyDescent="0.2">
      <c r="A291" s="4" t="s">
        <v>18</v>
      </c>
      <c r="B291" s="4">
        <v>239</v>
      </c>
      <c r="C291" s="4"/>
      <c r="D291" s="4"/>
      <c r="E291" s="4" t="s">
        <v>12</v>
      </c>
      <c r="F291" s="4">
        <v>859</v>
      </c>
    </row>
    <row r="292" spans="1:6" x14ac:dyDescent="0.2">
      <c r="A292" s="4" t="s">
        <v>18</v>
      </c>
      <c r="B292" s="4">
        <v>78</v>
      </c>
      <c r="C292" s="4"/>
      <c r="D292" s="4"/>
      <c r="E292" s="4" t="s">
        <v>12</v>
      </c>
      <c r="F292" s="4">
        <v>45</v>
      </c>
    </row>
    <row r="293" spans="1:6" x14ac:dyDescent="0.2">
      <c r="A293" s="4" t="s">
        <v>18</v>
      </c>
      <c r="B293" s="4">
        <v>1773</v>
      </c>
      <c r="C293" s="4"/>
      <c r="D293" s="4"/>
      <c r="E293" s="4" t="s">
        <v>12</v>
      </c>
      <c r="F293" s="4">
        <v>6</v>
      </c>
    </row>
    <row r="294" spans="1:6" x14ac:dyDescent="0.2">
      <c r="A294" s="4" t="s">
        <v>18</v>
      </c>
      <c r="B294" s="4">
        <v>32</v>
      </c>
      <c r="C294" s="4"/>
      <c r="D294" s="4"/>
      <c r="E294" s="4" t="s">
        <v>12</v>
      </c>
      <c r="F294" s="4">
        <v>7</v>
      </c>
    </row>
    <row r="295" spans="1:6" x14ac:dyDescent="0.2">
      <c r="A295" s="4" t="s">
        <v>18</v>
      </c>
      <c r="B295" s="4">
        <v>369</v>
      </c>
      <c r="C295" s="4"/>
      <c r="D295" s="4"/>
      <c r="E295" s="4" t="s">
        <v>12</v>
      </c>
      <c r="F295" s="4">
        <v>31</v>
      </c>
    </row>
    <row r="296" spans="1:6" x14ac:dyDescent="0.2">
      <c r="A296" s="4" t="s">
        <v>18</v>
      </c>
      <c r="B296" s="4">
        <v>89</v>
      </c>
      <c r="C296" s="4"/>
      <c r="D296" s="4"/>
      <c r="E296" s="4" t="s">
        <v>12</v>
      </c>
      <c r="F296" s="4">
        <v>78</v>
      </c>
    </row>
    <row r="297" spans="1:6" x14ac:dyDescent="0.2">
      <c r="A297" s="4" t="s">
        <v>18</v>
      </c>
      <c r="B297" s="4">
        <v>147</v>
      </c>
      <c r="C297" s="4"/>
      <c r="D297" s="4"/>
      <c r="E297" s="4" t="s">
        <v>12</v>
      </c>
      <c r="F297" s="4">
        <v>1225</v>
      </c>
    </row>
    <row r="298" spans="1:6" x14ac:dyDescent="0.2">
      <c r="A298" s="4" t="s">
        <v>18</v>
      </c>
      <c r="B298" s="4">
        <v>126</v>
      </c>
      <c r="C298" s="4"/>
      <c r="D298" s="4"/>
      <c r="E298" s="4" t="s">
        <v>12</v>
      </c>
      <c r="F298" s="4">
        <v>1</v>
      </c>
    </row>
    <row r="299" spans="1:6" x14ac:dyDescent="0.2">
      <c r="A299" s="4" t="s">
        <v>18</v>
      </c>
      <c r="B299" s="4">
        <v>2218</v>
      </c>
      <c r="C299" s="4"/>
      <c r="D299" s="4"/>
      <c r="E299" s="4" t="s">
        <v>12</v>
      </c>
      <c r="F299" s="4">
        <v>67</v>
      </c>
    </row>
    <row r="300" spans="1:6" x14ac:dyDescent="0.2">
      <c r="A300" s="4" t="s">
        <v>18</v>
      </c>
      <c r="B300" s="4">
        <v>202</v>
      </c>
      <c r="C300" s="4"/>
      <c r="D300" s="4"/>
      <c r="E300" s="4" t="s">
        <v>12</v>
      </c>
      <c r="F300" s="4">
        <v>19</v>
      </c>
    </row>
    <row r="301" spans="1:6" x14ac:dyDescent="0.2">
      <c r="A301" s="4" t="s">
        <v>18</v>
      </c>
      <c r="B301" s="4">
        <v>140</v>
      </c>
      <c r="C301" s="4"/>
      <c r="D301" s="4"/>
      <c r="E301" s="4" t="s">
        <v>12</v>
      </c>
      <c r="F301" s="4">
        <v>2108</v>
      </c>
    </row>
    <row r="302" spans="1:6" x14ac:dyDescent="0.2">
      <c r="A302" s="4" t="s">
        <v>18</v>
      </c>
      <c r="B302" s="4">
        <v>1052</v>
      </c>
      <c r="C302" s="4"/>
      <c r="D302" s="4"/>
      <c r="E302" s="4" t="s">
        <v>12</v>
      </c>
      <c r="F302" s="4">
        <v>679</v>
      </c>
    </row>
    <row r="303" spans="1:6" x14ac:dyDescent="0.2">
      <c r="A303" s="4" t="s">
        <v>18</v>
      </c>
      <c r="B303" s="4">
        <v>247</v>
      </c>
      <c r="C303" s="4"/>
      <c r="D303" s="4"/>
      <c r="E303" s="4" t="s">
        <v>12</v>
      </c>
      <c r="F303" s="4">
        <v>36</v>
      </c>
    </row>
    <row r="304" spans="1:6" x14ac:dyDescent="0.2">
      <c r="A304" s="4" t="s">
        <v>18</v>
      </c>
      <c r="B304" s="4">
        <v>84</v>
      </c>
      <c r="C304" s="4"/>
      <c r="D304" s="4"/>
      <c r="E304" s="4" t="s">
        <v>12</v>
      </c>
      <c r="F304" s="4">
        <v>47</v>
      </c>
    </row>
    <row r="305" spans="1:6" x14ac:dyDescent="0.2">
      <c r="A305" s="4" t="s">
        <v>18</v>
      </c>
      <c r="B305" s="4">
        <v>88</v>
      </c>
      <c r="C305" s="4"/>
      <c r="D305" s="4"/>
      <c r="E305" s="4" t="s">
        <v>12</v>
      </c>
      <c r="F305" s="4">
        <v>70</v>
      </c>
    </row>
    <row r="306" spans="1:6" x14ac:dyDescent="0.2">
      <c r="A306" s="4" t="s">
        <v>18</v>
      </c>
      <c r="B306" s="4">
        <v>156</v>
      </c>
      <c r="C306" s="4"/>
      <c r="D306" s="4"/>
      <c r="E306" s="4" t="s">
        <v>12</v>
      </c>
      <c r="F306" s="4">
        <v>154</v>
      </c>
    </row>
    <row r="307" spans="1:6" x14ac:dyDescent="0.2">
      <c r="A307" s="4" t="s">
        <v>18</v>
      </c>
      <c r="B307" s="4">
        <v>2985</v>
      </c>
      <c r="C307" s="4"/>
      <c r="D307" s="4"/>
      <c r="E307" s="4" t="s">
        <v>12</v>
      </c>
      <c r="F307" s="4">
        <v>22</v>
      </c>
    </row>
    <row r="308" spans="1:6" x14ac:dyDescent="0.2">
      <c r="A308" s="4" t="s">
        <v>18</v>
      </c>
      <c r="B308" s="4">
        <v>762</v>
      </c>
      <c r="C308" s="4"/>
      <c r="D308" s="4"/>
      <c r="E308" s="4" t="s">
        <v>12</v>
      </c>
      <c r="F308" s="4">
        <v>1758</v>
      </c>
    </row>
    <row r="309" spans="1:6" x14ac:dyDescent="0.2">
      <c r="A309" s="4" t="s">
        <v>18</v>
      </c>
      <c r="B309" s="4">
        <v>554</v>
      </c>
      <c r="C309" s="4"/>
      <c r="D309" s="4"/>
      <c r="E309" s="4" t="s">
        <v>12</v>
      </c>
      <c r="F309" s="4">
        <v>94</v>
      </c>
    </row>
    <row r="310" spans="1:6" x14ac:dyDescent="0.2">
      <c r="A310" s="4" t="s">
        <v>18</v>
      </c>
      <c r="B310" s="4">
        <v>135</v>
      </c>
      <c r="C310" s="4"/>
      <c r="D310" s="4"/>
      <c r="E310" s="4" t="s">
        <v>12</v>
      </c>
      <c r="F310" s="4">
        <v>33</v>
      </c>
    </row>
    <row r="311" spans="1:6" x14ac:dyDescent="0.2">
      <c r="A311" s="4" t="s">
        <v>18</v>
      </c>
      <c r="B311" s="4">
        <v>122</v>
      </c>
      <c r="C311" s="4"/>
      <c r="D311" s="4"/>
      <c r="E311" s="4" t="s">
        <v>12</v>
      </c>
      <c r="F311" s="4">
        <v>1</v>
      </c>
    </row>
    <row r="312" spans="1:6" x14ac:dyDescent="0.2">
      <c r="A312" s="4" t="s">
        <v>18</v>
      </c>
      <c r="B312" s="4">
        <v>221</v>
      </c>
      <c r="C312" s="4"/>
      <c r="D312" s="4"/>
      <c r="E312" s="4" t="s">
        <v>12</v>
      </c>
      <c r="F312" s="4">
        <v>31</v>
      </c>
    </row>
    <row r="313" spans="1:6" x14ac:dyDescent="0.2">
      <c r="A313" s="4" t="s">
        <v>18</v>
      </c>
      <c r="B313" s="4">
        <v>126</v>
      </c>
      <c r="C313" s="4"/>
      <c r="D313" s="4"/>
      <c r="E313" s="4" t="s">
        <v>12</v>
      </c>
      <c r="F313" s="4">
        <v>35</v>
      </c>
    </row>
    <row r="314" spans="1:6" x14ac:dyDescent="0.2">
      <c r="A314" s="4" t="s">
        <v>18</v>
      </c>
      <c r="B314" s="4">
        <v>1022</v>
      </c>
      <c r="C314" s="4"/>
      <c r="D314" s="4"/>
      <c r="E314" s="4" t="s">
        <v>12</v>
      </c>
      <c r="F314" s="4">
        <v>63</v>
      </c>
    </row>
    <row r="315" spans="1:6" x14ac:dyDescent="0.2">
      <c r="A315" s="4" t="s">
        <v>18</v>
      </c>
      <c r="B315" s="4">
        <v>3177</v>
      </c>
      <c r="C315" s="4"/>
      <c r="D315" s="4"/>
      <c r="E315" s="4" t="s">
        <v>12</v>
      </c>
      <c r="F315" s="4">
        <v>526</v>
      </c>
    </row>
    <row r="316" spans="1:6" x14ac:dyDescent="0.2">
      <c r="A316" s="4" t="s">
        <v>18</v>
      </c>
      <c r="B316" s="4">
        <v>198</v>
      </c>
      <c r="C316" s="4"/>
      <c r="D316" s="4"/>
      <c r="E316" s="4" t="s">
        <v>12</v>
      </c>
      <c r="F316" s="4">
        <v>121</v>
      </c>
    </row>
    <row r="317" spans="1:6" x14ac:dyDescent="0.2">
      <c r="A317" s="4" t="s">
        <v>18</v>
      </c>
      <c r="B317" s="4">
        <v>85</v>
      </c>
      <c r="C317" s="4"/>
      <c r="D317" s="4"/>
      <c r="E317" s="4" t="s">
        <v>12</v>
      </c>
      <c r="F317" s="4">
        <v>67</v>
      </c>
    </row>
    <row r="318" spans="1:6" x14ac:dyDescent="0.2">
      <c r="A318" s="4" t="s">
        <v>18</v>
      </c>
      <c r="B318" s="4">
        <v>3596</v>
      </c>
      <c r="C318" s="4"/>
      <c r="D318" s="4"/>
      <c r="E318" s="4" t="s">
        <v>12</v>
      </c>
      <c r="F318" s="4">
        <v>57</v>
      </c>
    </row>
    <row r="319" spans="1:6" x14ac:dyDescent="0.2">
      <c r="A319" s="4" t="s">
        <v>18</v>
      </c>
      <c r="B319" s="4">
        <v>244</v>
      </c>
      <c r="C319" s="4"/>
      <c r="D319" s="4"/>
      <c r="E319" s="4" t="s">
        <v>12</v>
      </c>
      <c r="F319" s="4">
        <v>1229</v>
      </c>
    </row>
    <row r="320" spans="1:6" x14ac:dyDescent="0.2">
      <c r="A320" s="4" t="s">
        <v>18</v>
      </c>
      <c r="B320" s="4">
        <v>5180</v>
      </c>
      <c r="C320" s="4"/>
      <c r="D320" s="4"/>
      <c r="E320" s="4" t="s">
        <v>12</v>
      </c>
      <c r="F320" s="4">
        <v>12</v>
      </c>
    </row>
    <row r="321" spans="1:6" x14ac:dyDescent="0.2">
      <c r="A321" s="4" t="s">
        <v>18</v>
      </c>
      <c r="B321" s="4">
        <v>589</v>
      </c>
      <c r="C321" s="4"/>
      <c r="D321" s="4"/>
      <c r="E321" s="4" t="s">
        <v>12</v>
      </c>
      <c r="F321" s="4">
        <v>452</v>
      </c>
    </row>
    <row r="322" spans="1:6" x14ac:dyDescent="0.2">
      <c r="A322" s="4" t="s">
        <v>18</v>
      </c>
      <c r="B322" s="4">
        <v>2725</v>
      </c>
      <c r="C322" s="4"/>
      <c r="D322" s="4"/>
      <c r="E322" s="4" t="s">
        <v>12</v>
      </c>
      <c r="F322" s="4">
        <v>1886</v>
      </c>
    </row>
    <row r="323" spans="1:6" x14ac:dyDescent="0.2">
      <c r="A323" s="4" t="s">
        <v>18</v>
      </c>
      <c r="B323" s="4">
        <v>300</v>
      </c>
      <c r="C323" s="4"/>
      <c r="D323" s="4"/>
      <c r="E323" s="4" t="s">
        <v>12</v>
      </c>
      <c r="F323" s="4">
        <v>1825</v>
      </c>
    </row>
    <row r="324" spans="1:6" x14ac:dyDescent="0.2">
      <c r="A324" s="4" t="s">
        <v>18</v>
      </c>
      <c r="B324" s="4">
        <v>144</v>
      </c>
      <c r="C324" s="4"/>
      <c r="D324" s="4"/>
      <c r="E324" s="4" t="s">
        <v>12</v>
      </c>
      <c r="F324" s="4">
        <v>31</v>
      </c>
    </row>
    <row r="325" spans="1:6" x14ac:dyDescent="0.2">
      <c r="A325" s="4" t="s">
        <v>18</v>
      </c>
      <c r="B325" s="4">
        <v>87</v>
      </c>
      <c r="C325" s="4"/>
      <c r="D325" s="4"/>
      <c r="E325" s="4" t="s">
        <v>12</v>
      </c>
      <c r="F325" s="4">
        <v>107</v>
      </c>
    </row>
    <row r="326" spans="1:6" x14ac:dyDescent="0.2">
      <c r="A326" s="4" t="s">
        <v>18</v>
      </c>
      <c r="B326" s="4">
        <v>3116</v>
      </c>
      <c r="C326" s="4"/>
      <c r="D326" s="4"/>
      <c r="E326" s="4" t="s">
        <v>12</v>
      </c>
      <c r="F326" s="4">
        <v>27</v>
      </c>
    </row>
    <row r="327" spans="1:6" x14ac:dyDescent="0.2">
      <c r="A327" s="4" t="s">
        <v>18</v>
      </c>
      <c r="B327" s="4">
        <v>909</v>
      </c>
      <c r="C327" s="4"/>
      <c r="D327" s="4"/>
      <c r="E327" s="4" t="s">
        <v>12</v>
      </c>
      <c r="F327" s="4">
        <v>1221</v>
      </c>
    </row>
    <row r="328" spans="1:6" x14ac:dyDescent="0.2">
      <c r="A328" s="4" t="s">
        <v>18</v>
      </c>
      <c r="B328" s="4">
        <v>1613</v>
      </c>
      <c r="C328" s="4"/>
      <c r="D328" s="4"/>
      <c r="E328" s="4" t="s">
        <v>12</v>
      </c>
      <c r="F328" s="4">
        <v>1</v>
      </c>
    </row>
    <row r="329" spans="1:6" x14ac:dyDescent="0.2">
      <c r="A329" s="4" t="s">
        <v>18</v>
      </c>
      <c r="B329" s="4">
        <v>136</v>
      </c>
      <c r="C329" s="4"/>
      <c r="D329" s="4"/>
      <c r="E329" s="4" t="s">
        <v>12</v>
      </c>
      <c r="F329" s="4">
        <v>16</v>
      </c>
    </row>
    <row r="330" spans="1:6" x14ac:dyDescent="0.2">
      <c r="A330" s="4" t="s">
        <v>18</v>
      </c>
      <c r="B330" s="4">
        <v>130</v>
      </c>
      <c r="C330" s="4"/>
      <c r="D330" s="4"/>
      <c r="E330" s="4" t="s">
        <v>12</v>
      </c>
      <c r="F330" s="4">
        <v>41</v>
      </c>
    </row>
    <row r="331" spans="1:6" x14ac:dyDescent="0.2">
      <c r="A331" s="4" t="s">
        <v>18</v>
      </c>
      <c r="B331" s="4">
        <v>102</v>
      </c>
      <c r="C331" s="4"/>
      <c r="D331" s="4"/>
      <c r="E331" s="4" t="s">
        <v>12</v>
      </c>
      <c r="F331" s="4">
        <v>523</v>
      </c>
    </row>
    <row r="332" spans="1:6" x14ac:dyDescent="0.2">
      <c r="A332" s="4" t="s">
        <v>18</v>
      </c>
      <c r="B332" s="4">
        <v>4006</v>
      </c>
      <c r="C332" s="4"/>
      <c r="D332" s="4"/>
      <c r="E332" s="4" t="s">
        <v>12</v>
      </c>
      <c r="F332" s="4">
        <v>141</v>
      </c>
    </row>
    <row r="333" spans="1:6" x14ac:dyDescent="0.2">
      <c r="A333" s="4" t="s">
        <v>18</v>
      </c>
      <c r="B333" s="4">
        <v>1629</v>
      </c>
      <c r="C333" s="4"/>
      <c r="D333" s="4"/>
      <c r="E333" s="4" t="s">
        <v>12</v>
      </c>
      <c r="F333" s="4">
        <v>52</v>
      </c>
    </row>
    <row r="334" spans="1:6" x14ac:dyDescent="0.2">
      <c r="A334" s="4" t="s">
        <v>18</v>
      </c>
      <c r="B334" s="4">
        <v>2188</v>
      </c>
      <c r="C334" s="4"/>
      <c r="D334" s="4"/>
      <c r="E334" s="4" t="s">
        <v>12</v>
      </c>
      <c r="F334" s="4">
        <v>225</v>
      </c>
    </row>
    <row r="335" spans="1:6" x14ac:dyDescent="0.2">
      <c r="A335" s="4" t="s">
        <v>18</v>
      </c>
      <c r="B335" s="4">
        <v>2409</v>
      </c>
      <c r="C335" s="4"/>
      <c r="D335" s="4"/>
      <c r="E335" s="4" t="s">
        <v>12</v>
      </c>
      <c r="F335" s="4">
        <v>38</v>
      </c>
    </row>
    <row r="336" spans="1:6" x14ac:dyDescent="0.2">
      <c r="A336" s="4" t="s">
        <v>18</v>
      </c>
      <c r="B336" s="4">
        <v>194</v>
      </c>
      <c r="C336" s="4"/>
      <c r="D336" s="4"/>
      <c r="E336" s="4" t="s">
        <v>12</v>
      </c>
      <c r="F336" s="4">
        <v>15</v>
      </c>
    </row>
    <row r="337" spans="1:6" x14ac:dyDescent="0.2">
      <c r="A337" s="4" t="s">
        <v>18</v>
      </c>
      <c r="B337" s="4">
        <v>1140</v>
      </c>
      <c r="C337" s="4"/>
      <c r="D337" s="4"/>
      <c r="E337" s="4" t="s">
        <v>12</v>
      </c>
      <c r="F337" s="4">
        <v>37</v>
      </c>
    </row>
    <row r="338" spans="1:6" x14ac:dyDescent="0.2">
      <c r="A338" s="4" t="s">
        <v>18</v>
      </c>
      <c r="B338" s="4">
        <v>102</v>
      </c>
      <c r="C338" s="4"/>
      <c r="D338" s="4"/>
      <c r="E338" s="4" t="s">
        <v>12</v>
      </c>
      <c r="F338" s="4">
        <v>112</v>
      </c>
    </row>
    <row r="339" spans="1:6" x14ac:dyDescent="0.2">
      <c r="A339" s="4" t="s">
        <v>18</v>
      </c>
      <c r="B339" s="4">
        <v>2857</v>
      </c>
      <c r="C339" s="4"/>
      <c r="D339" s="4"/>
      <c r="E339" s="4" t="s">
        <v>12</v>
      </c>
      <c r="F339" s="4">
        <v>21</v>
      </c>
    </row>
    <row r="340" spans="1:6" x14ac:dyDescent="0.2">
      <c r="A340" s="4" t="s">
        <v>18</v>
      </c>
      <c r="B340" s="4">
        <v>107</v>
      </c>
      <c r="C340" s="4"/>
      <c r="D340" s="4"/>
      <c r="E340" s="4" t="s">
        <v>12</v>
      </c>
      <c r="F340" s="4">
        <v>67</v>
      </c>
    </row>
    <row r="341" spans="1:6" x14ac:dyDescent="0.2">
      <c r="A341" s="4" t="s">
        <v>18</v>
      </c>
      <c r="B341" s="4">
        <v>160</v>
      </c>
      <c r="C341" s="4"/>
      <c r="D341" s="4"/>
      <c r="E341" s="4" t="s">
        <v>12</v>
      </c>
      <c r="F341" s="4">
        <v>78</v>
      </c>
    </row>
    <row r="342" spans="1:6" x14ac:dyDescent="0.2">
      <c r="A342" s="4" t="s">
        <v>18</v>
      </c>
      <c r="B342" s="4">
        <v>2230</v>
      </c>
      <c r="C342" s="4"/>
      <c r="D342" s="4"/>
      <c r="E342" s="4" t="s">
        <v>12</v>
      </c>
      <c r="F342" s="4">
        <v>67</v>
      </c>
    </row>
    <row r="343" spans="1:6" x14ac:dyDescent="0.2">
      <c r="A343" s="4" t="s">
        <v>18</v>
      </c>
      <c r="B343" s="4">
        <v>316</v>
      </c>
      <c r="C343" s="4"/>
      <c r="D343" s="4"/>
      <c r="E343" s="4" t="s">
        <v>12</v>
      </c>
      <c r="F343" s="4">
        <v>263</v>
      </c>
    </row>
    <row r="344" spans="1:6" x14ac:dyDescent="0.2">
      <c r="A344" s="4" t="s">
        <v>18</v>
      </c>
      <c r="B344" s="4">
        <v>117</v>
      </c>
      <c r="C344" s="4"/>
      <c r="D344" s="4"/>
      <c r="E344" s="4" t="s">
        <v>12</v>
      </c>
      <c r="F344" s="4">
        <v>1691</v>
      </c>
    </row>
    <row r="345" spans="1:6" x14ac:dyDescent="0.2">
      <c r="A345" s="4" t="s">
        <v>18</v>
      </c>
      <c r="B345" s="4">
        <v>6406</v>
      </c>
      <c r="C345" s="4"/>
      <c r="D345" s="4"/>
      <c r="E345" s="4" t="s">
        <v>12</v>
      </c>
      <c r="F345" s="4">
        <v>181</v>
      </c>
    </row>
    <row r="346" spans="1:6" x14ac:dyDescent="0.2">
      <c r="A346" s="4" t="s">
        <v>18</v>
      </c>
      <c r="B346" s="4">
        <v>192</v>
      </c>
      <c r="C346" s="4"/>
      <c r="D346" s="4"/>
      <c r="E346" s="4" t="s">
        <v>12</v>
      </c>
      <c r="F346" s="4">
        <v>13</v>
      </c>
    </row>
    <row r="347" spans="1:6" x14ac:dyDescent="0.2">
      <c r="A347" s="4" t="s">
        <v>18</v>
      </c>
      <c r="B347" s="4">
        <v>26</v>
      </c>
      <c r="C347" s="4"/>
      <c r="D347" s="4"/>
      <c r="E347" s="4" t="s">
        <v>12</v>
      </c>
      <c r="F347" s="4">
        <v>1</v>
      </c>
    </row>
    <row r="348" spans="1:6" x14ac:dyDescent="0.2">
      <c r="A348" s="4" t="s">
        <v>18</v>
      </c>
      <c r="B348" s="4">
        <v>723</v>
      </c>
      <c r="C348" s="4"/>
      <c r="D348" s="4"/>
      <c r="E348" s="4" t="s">
        <v>12</v>
      </c>
      <c r="F348" s="4">
        <v>21</v>
      </c>
    </row>
    <row r="349" spans="1:6" x14ac:dyDescent="0.2">
      <c r="A349" s="4" t="s">
        <v>18</v>
      </c>
      <c r="B349" s="4">
        <v>170</v>
      </c>
      <c r="C349" s="4"/>
      <c r="D349" s="4"/>
      <c r="E349" s="4" t="s">
        <v>12</v>
      </c>
      <c r="F349" s="4">
        <v>830</v>
      </c>
    </row>
    <row r="350" spans="1:6" x14ac:dyDescent="0.2">
      <c r="A350" s="4" t="s">
        <v>18</v>
      </c>
      <c r="B350" s="4">
        <v>238</v>
      </c>
      <c r="C350" s="4"/>
      <c r="D350" s="4"/>
      <c r="E350" s="4" t="s">
        <v>12</v>
      </c>
      <c r="F350" s="4">
        <v>130</v>
      </c>
    </row>
    <row r="351" spans="1:6" x14ac:dyDescent="0.2">
      <c r="A351" s="4" t="s">
        <v>18</v>
      </c>
      <c r="B351" s="4">
        <v>55</v>
      </c>
      <c r="C351" s="4"/>
      <c r="D351" s="4"/>
      <c r="E351" s="4" t="s">
        <v>12</v>
      </c>
      <c r="F351" s="4">
        <v>55</v>
      </c>
    </row>
    <row r="352" spans="1:6" x14ac:dyDescent="0.2">
      <c r="A352" s="4" t="s">
        <v>18</v>
      </c>
      <c r="B352" s="4">
        <v>128</v>
      </c>
      <c r="C352" s="4"/>
      <c r="D352" s="4"/>
      <c r="E352" s="4" t="s">
        <v>12</v>
      </c>
      <c r="F352" s="4">
        <v>114</v>
      </c>
    </row>
    <row r="353" spans="1:6" x14ac:dyDescent="0.2">
      <c r="A353" s="4" t="s">
        <v>18</v>
      </c>
      <c r="B353" s="4">
        <v>2144</v>
      </c>
      <c r="C353" s="4"/>
      <c r="D353" s="4"/>
      <c r="E353" s="4" t="s">
        <v>12</v>
      </c>
      <c r="F353" s="4">
        <v>594</v>
      </c>
    </row>
    <row r="354" spans="1:6" x14ac:dyDescent="0.2">
      <c r="A354" s="4" t="s">
        <v>18</v>
      </c>
      <c r="B354" s="4">
        <v>2693</v>
      </c>
      <c r="C354" s="4"/>
      <c r="D354" s="4"/>
      <c r="E354" s="4" t="s">
        <v>12</v>
      </c>
      <c r="F354" s="4">
        <v>24</v>
      </c>
    </row>
    <row r="355" spans="1:6" x14ac:dyDescent="0.2">
      <c r="A355" s="4" t="s">
        <v>18</v>
      </c>
      <c r="B355" s="4">
        <v>432</v>
      </c>
      <c r="C355" s="4"/>
      <c r="D355" s="4"/>
      <c r="E355" s="4" t="s">
        <v>12</v>
      </c>
      <c r="F355" s="4">
        <v>252</v>
      </c>
    </row>
    <row r="356" spans="1:6" x14ac:dyDescent="0.2">
      <c r="A356" s="4" t="s">
        <v>18</v>
      </c>
      <c r="B356" s="4">
        <v>189</v>
      </c>
      <c r="C356" s="4"/>
      <c r="D356" s="4"/>
      <c r="E356" s="4" t="s">
        <v>12</v>
      </c>
      <c r="F356" s="4">
        <v>67</v>
      </c>
    </row>
    <row r="357" spans="1:6" x14ac:dyDescent="0.2">
      <c r="A357" s="4" t="s">
        <v>18</v>
      </c>
      <c r="B357" s="4">
        <v>154</v>
      </c>
      <c r="C357" s="4"/>
      <c r="D357" s="4"/>
      <c r="E357" s="4" t="s">
        <v>12</v>
      </c>
      <c r="F357" s="4">
        <v>742</v>
      </c>
    </row>
    <row r="358" spans="1:6" x14ac:dyDescent="0.2">
      <c r="A358" s="4" t="s">
        <v>18</v>
      </c>
      <c r="B358" s="4">
        <v>96</v>
      </c>
      <c r="C358" s="4"/>
      <c r="D358" s="4"/>
      <c r="E358" s="4" t="s">
        <v>12</v>
      </c>
      <c r="F358" s="4">
        <v>75</v>
      </c>
    </row>
    <row r="359" spans="1:6" x14ac:dyDescent="0.2">
      <c r="A359" s="4" t="s">
        <v>18</v>
      </c>
      <c r="B359" s="4">
        <v>3063</v>
      </c>
      <c r="C359" s="4"/>
      <c r="D359" s="4"/>
      <c r="E359" s="4" t="s">
        <v>12</v>
      </c>
      <c r="F359" s="4">
        <v>4405</v>
      </c>
    </row>
    <row r="360" spans="1:6" x14ac:dyDescent="0.2">
      <c r="A360" s="4" t="s">
        <v>18</v>
      </c>
      <c r="B360" s="4">
        <v>2266</v>
      </c>
      <c r="C360" s="4"/>
      <c r="D360" s="4"/>
      <c r="E360" s="4" t="s">
        <v>12</v>
      </c>
      <c r="F360" s="4">
        <v>92</v>
      </c>
    </row>
    <row r="361" spans="1:6" x14ac:dyDescent="0.2">
      <c r="A361" s="4" t="s">
        <v>18</v>
      </c>
      <c r="B361" s="4">
        <v>194</v>
      </c>
      <c r="C361" s="4"/>
      <c r="D361" s="4"/>
      <c r="E361" s="4" t="s">
        <v>12</v>
      </c>
      <c r="F361" s="4">
        <v>64</v>
      </c>
    </row>
    <row r="362" spans="1:6" x14ac:dyDescent="0.2">
      <c r="A362" s="4" t="s">
        <v>18</v>
      </c>
      <c r="B362" s="4">
        <v>129</v>
      </c>
      <c r="C362" s="4"/>
      <c r="D362" s="4"/>
      <c r="E362" s="4" t="s">
        <v>12</v>
      </c>
      <c r="F362" s="4">
        <v>64</v>
      </c>
    </row>
    <row r="363" spans="1:6" x14ac:dyDescent="0.2">
      <c r="A363" s="4" t="s">
        <v>18</v>
      </c>
      <c r="B363" s="4">
        <v>375</v>
      </c>
      <c r="C363" s="4"/>
      <c r="D363" s="4"/>
      <c r="E363" s="4" t="s">
        <v>12</v>
      </c>
      <c r="F363" s="4">
        <v>842</v>
      </c>
    </row>
    <row r="364" spans="1:6" x14ac:dyDescent="0.2">
      <c r="A364" s="4" t="s">
        <v>18</v>
      </c>
      <c r="B364" s="4">
        <v>409</v>
      </c>
      <c r="C364" s="4"/>
      <c r="D364" s="4"/>
      <c r="E364" s="4" t="s">
        <v>12</v>
      </c>
      <c r="F364" s="4">
        <v>112</v>
      </c>
    </row>
    <row r="365" spans="1:6" x14ac:dyDescent="0.2">
      <c r="A365" s="4" t="s">
        <v>18</v>
      </c>
      <c r="B365" s="4">
        <v>234</v>
      </c>
      <c r="C365" s="4"/>
      <c r="D365" s="4"/>
      <c r="E365" s="4" t="s">
        <v>12</v>
      </c>
      <c r="F365" s="4">
        <v>374</v>
      </c>
    </row>
    <row r="366" spans="1:6" x14ac:dyDescent="0.2">
      <c r="A366" s="4" t="s">
        <v>18</v>
      </c>
      <c r="B366" s="4">
        <v>3016</v>
      </c>
      <c r="C366" s="4"/>
      <c r="D366" s="4"/>
      <c r="E366" s="4"/>
      <c r="F366" s="4"/>
    </row>
    <row r="367" spans="1:6" x14ac:dyDescent="0.2">
      <c r="A367" s="4" t="s">
        <v>18</v>
      </c>
      <c r="B367" s="4">
        <v>264</v>
      </c>
      <c r="C367" s="4"/>
      <c r="D367" s="4"/>
      <c r="E367" s="4"/>
      <c r="F367" s="4"/>
    </row>
    <row r="368" spans="1:6" x14ac:dyDescent="0.2">
      <c r="A368" s="4" t="s">
        <v>18</v>
      </c>
      <c r="B368" s="4">
        <v>272</v>
      </c>
      <c r="C368" s="4"/>
      <c r="D368" s="4"/>
      <c r="E368" s="4"/>
      <c r="F368" s="4"/>
    </row>
    <row r="369" spans="1:6" x14ac:dyDescent="0.2">
      <c r="A369" s="4" t="s">
        <v>18</v>
      </c>
      <c r="B369" s="4">
        <v>419</v>
      </c>
      <c r="C369" s="4"/>
      <c r="D369" s="4"/>
      <c r="E369" s="4"/>
      <c r="F369" s="4"/>
    </row>
    <row r="370" spans="1:6" x14ac:dyDescent="0.2">
      <c r="A370" s="4" t="s">
        <v>18</v>
      </c>
      <c r="B370" s="4">
        <v>1621</v>
      </c>
      <c r="C370" s="4"/>
      <c r="D370" s="4"/>
      <c r="E370" s="4"/>
      <c r="F370" s="4"/>
    </row>
    <row r="371" spans="1:6" x14ac:dyDescent="0.2">
      <c r="A371" s="4" t="s">
        <v>18</v>
      </c>
      <c r="B371" s="4">
        <v>1101</v>
      </c>
      <c r="C371" s="4"/>
      <c r="D371" s="4"/>
      <c r="E371" s="4"/>
      <c r="F371" s="4"/>
    </row>
    <row r="372" spans="1:6" x14ac:dyDescent="0.2">
      <c r="A372" s="4" t="s">
        <v>18</v>
      </c>
      <c r="B372" s="4">
        <v>1073</v>
      </c>
      <c r="C372" s="4"/>
      <c r="D372" s="4"/>
      <c r="E372" s="4"/>
      <c r="F372" s="4"/>
    </row>
    <row r="373" spans="1:6" x14ac:dyDescent="0.2">
      <c r="A373" s="4" t="s">
        <v>18</v>
      </c>
      <c r="B373" s="4">
        <v>331</v>
      </c>
      <c r="C373" s="4"/>
      <c r="D373" s="4"/>
      <c r="E373" s="4"/>
      <c r="F373" s="4"/>
    </row>
    <row r="374" spans="1:6" x14ac:dyDescent="0.2">
      <c r="A374" s="4" t="s">
        <v>18</v>
      </c>
      <c r="B374" s="4">
        <v>1170</v>
      </c>
      <c r="C374" s="4"/>
      <c r="D374" s="4"/>
      <c r="E374" s="4"/>
      <c r="F374" s="4"/>
    </row>
    <row r="375" spans="1:6" x14ac:dyDescent="0.2">
      <c r="A375" s="4" t="s">
        <v>18</v>
      </c>
      <c r="B375" s="4">
        <v>363</v>
      </c>
      <c r="C375" s="4"/>
      <c r="D375" s="4"/>
      <c r="E375" s="4"/>
      <c r="F375" s="4"/>
    </row>
    <row r="376" spans="1:6" x14ac:dyDescent="0.2">
      <c r="A376" s="4" t="s">
        <v>18</v>
      </c>
      <c r="B376" s="4">
        <v>103</v>
      </c>
      <c r="C376" s="4"/>
      <c r="D376" s="4"/>
      <c r="E376" s="4"/>
      <c r="F376" s="4"/>
    </row>
    <row r="377" spans="1:6" x14ac:dyDescent="0.2">
      <c r="A377" s="4" t="s">
        <v>18</v>
      </c>
      <c r="B377" s="4">
        <v>147</v>
      </c>
      <c r="C377" s="4"/>
      <c r="D377" s="4"/>
      <c r="E377" s="4"/>
      <c r="F377" s="4"/>
    </row>
    <row r="378" spans="1:6" x14ac:dyDescent="0.2">
      <c r="A378" s="4" t="s">
        <v>18</v>
      </c>
      <c r="B378" s="4">
        <v>110</v>
      </c>
      <c r="C378" s="4"/>
      <c r="D378" s="4"/>
      <c r="E378" s="4"/>
      <c r="F378" s="4"/>
    </row>
    <row r="379" spans="1:6" x14ac:dyDescent="0.2">
      <c r="A379" s="4" t="s">
        <v>18</v>
      </c>
      <c r="B379" s="4">
        <v>134</v>
      </c>
      <c r="C379" s="4"/>
      <c r="D379" s="4"/>
      <c r="E379" s="4"/>
      <c r="F379" s="4"/>
    </row>
    <row r="380" spans="1:6" x14ac:dyDescent="0.2">
      <c r="A380" s="4" t="s">
        <v>18</v>
      </c>
      <c r="B380" s="4">
        <v>269</v>
      </c>
      <c r="C380" s="4"/>
      <c r="D380" s="4"/>
      <c r="E380" s="4"/>
      <c r="F380" s="4"/>
    </row>
    <row r="381" spans="1:6" x14ac:dyDescent="0.2">
      <c r="A381" s="4" t="s">
        <v>18</v>
      </c>
      <c r="B381" s="4">
        <v>175</v>
      </c>
      <c r="C381" s="4"/>
      <c r="D381" s="4"/>
      <c r="E381" s="4"/>
      <c r="F381" s="4"/>
    </row>
    <row r="382" spans="1:6" x14ac:dyDescent="0.2">
      <c r="A382" s="4" t="s">
        <v>18</v>
      </c>
      <c r="B382" s="4">
        <v>69</v>
      </c>
      <c r="C382" s="4"/>
      <c r="D382" s="4"/>
      <c r="E382" s="4"/>
      <c r="F382" s="4"/>
    </row>
    <row r="383" spans="1:6" x14ac:dyDescent="0.2">
      <c r="A383" s="4" t="s">
        <v>18</v>
      </c>
      <c r="B383" s="4">
        <v>190</v>
      </c>
      <c r="C383" s="4"/>
      <c r="D383" s="4"/>
      <c r="E383" s="4"/>
      <c r="F383" s="4"/>
    </row>
    <row r="384" spans="1:6" x14ac:dyDescent="0.2">
      <c r="A384" s="4" t="s">
        <v>18</v>
      </c>
      <c r="B384" s="4">
        <v>237</v>
      </c>
      <c r="C384" s="4"/>
      <c r="D384" s="4"/>
      <c r="E384" s="4"/>
      <c r="F384" s="4"/>
    </row>
    <row r="385" spans="1:6" x14ac:dyDescent="0.2">
      <c r="A385" s="4" t="s">
        <v>18</v>
      </c>
      <c r="B385" s="4">
        <v>196</v>
      </c>
      <c r="C385" s="4"/>
      <c r="D385" s="4"/>
      <c r="E385" s="4"/>
      <c r="F385" s="4"/>
    </row>
    <row r="386" spans="1:6" x14ac:dyDescent="0.2">
      <c r="A386" s="4" t="s">
        <v>18</v>
      </c>
      <c r="B386" s="4">
        <v>7295</v>
      </c>
      <c r="C386" s="4"/>
      <c r="D386" s="4"/>
      <c r="E386" s="4"/>
      <c r="F386" s="4"/>
    </row>
    <row r="387" spans="1:6" x14ac:dyDescent="0.2">
      <c r="A387" s="4" t="s">
        <v>18</v>
      </c>
      <c r="B387" s="4">
        <v>2893</v>
      </c>
      <c r="C387" s="4"/>
      <c r="D387" s="4"/>
      <c r="E387" s="4"/>
      <c r="F387" s="4"/>
    </row>
    <row r="388" spans="1:6" x14ac:dyDescent="0.2">
      <c r="A388" s="4" t="s">
        <v>18</v>
      </c>
      <c r="B388" s="4">
        <v>820</v>
      </c>
      <c r="C388" s="4"/>
      <c r="D388" s="4"/>
      <c r="E388" s="4"/>
      <c r="F388" s="4"/>
    </row>
    <row r="389" spans="1:6" x14ac:dyDescent="0.2">
      <c r="A389" s="4" t="s">
        <v>18</v>
      </c>
      <c r="B389" s="4">
        <v>2038</v>
      </c>
      <c r="C389" s="4"/>
      <c r="D389" s="4"/>
      <c r="E389" s="4"/>
      <c r="F389" s="4"/>
    </row>
    <row r="390" spans="1:6" x14ac:dyDescent="0.2">
      <c r="A390" s="4" t="s">
        <v>18</v>
      </c>
      <c r="B390" s="4">
        <v>116</v>
      </c>
      <c r="C390" s="4"/>
      <c r="D390" s="4"/>
      <c r="E390" s="4"/>
      <c r="F390" s="4"/>
    </row>
    <row r="391" spans="1:6" x14ac:dyDescent="0.2">
      <c r="A391" s="4" t="s">
        <v>18</v>
      </c>
      <c r="B391" s="4">
        <v>1345</v>
      </c>
      <c r="C391" s="4"/>
      <c r="D391" s="4"/>
      <c r="E391" s="4"/>
      <c r="F391" s="4"/>
    </row>
    <row r="392" spans="1:6" x14ac:dyDescent="0.2">
      <c r="A392" s="4" t="s">
        <v>18</v>
      </c>
      <c r="B392" s="4">
        <v>168</v>
      </c>
      <c r="C392" s="4"/>
      <c r="D392" s="4"/>
      <c r="E392" s="4"/>
      <c r="F392" s="4"/>
    </row>
    <row r="393" spans="1:6" x14ac:dyDescent="0.2">
      <c r="A393" s="4" t="s">
        <v>18</v>
      </c>
      <c r="B393" s="4">
        <v>137</v>
      </c>
      <c r="C393" s="4"/>
      <c r="D393" s="4"/>
      <c r="E393" s="4"/>
      <c r="F393" s="4"/>
    </row>
    <row r="394" spans="1:6" x14ac:dyDescent="0.2">
      <c r="A394" s="4" t="s">
        <v>18</v>
      </c>
      <c r="B394" s="4">
        <v>186</v>
      </c>
      <c r="C394" s="4"/>
      <c r="D394" s="4"/>
      <c r="E394" s="4"/>
      <c r="F394" s="4"/>
    </row>
    <row r="395" spans="1:6" x14ac:dyDescent="0.2">
      <c r="A395" s="4" t="s">
        <v>18</v>
      </c>
      <c r="B395" s="4">
        <v>125</v>
      </c>
      <c r="C395" s="4"/>
      <c r="D395" s="4"/>
      <c r="E395" s="4"/>
      <c r="F395" s="4"/>
    </row>
    <row r="396" spans="1:6" x14ac:dyDescent="0.2">
      <c r="A396" s="4" t="s">
        <v>18</v>
      </c>
      <c r="B396" s="4">
        <v>202</v>
      </c>
      <c r="C396" s="4"/>
      <c r="D396" s="4"/>
      <c r="E396" s="4"/>
      <c r="F396" s="4"/>
    </row>
    <row r="397" spans="1:6" x14ac:dyDescent="0.2">
      <c r="A397" s="4" t="s">
        <v>18</v>
      </c>
      <c r="B397" s="4">
        <v>103</v>
      </c>
      <c r="C397" s="4"/>
      <c r="D397" s="4"/>
      <c r="E397" s="4"/>
      <c r="F397" s="4"/>
    </row>
    <row r="398" spans="1:6" x14ac:dyDescent="0.2">
      <c r="A398" s="4" t="s">
        <v>18</v>
      </c>
      <c r="B398" s="4">
        <v>1785</v>
      </c>
      <c r="C398" s="4"/>
      <c r="D398" s="4"/>
      <c r="E398" s="4"/>
      <c r="F398" s="4"/>
    </row>
    <row r="399" spans="1:6" x14ac:dyDescent="0.2">
      <c r="A399" s="4" t="s">
        <v>18</v>
      </c>
      <c r="B399" s="4">
        <v>157</v>
      </c>
      <c r="C399" s="4"/>
      <c r="D399" s="4"/>
      <c r="E399" s="4"/>
      <c r="F399" s="4"/>
    </row>
    <row r="400" spans="1:6" x14ac:dyDescent="0.2">
      <c r="A400" s="4" t="s">
        <v>18</v>
      </c>
      <c r="B400" s="4">
        <v>555</v>
      </c>
      <c r="C400" s="4"/>
      <c r="D400" s="4"/>
      <c r="E400" s="4"/>
      <c r="F400" s="4"/>
    </row>
    <row r="401" spans="1:6" x14ac:dyDescent="0.2">
      <c r="A401" s="4" t="s">
        <v>18</v>
      </c>
      <c r="B401" s="4">
        <v>297</v>
      </c>
      <c r="C401" s="4"/>
      <c r="D401" s="4"/>
      <c r="E401" s="4"/>
      <c r="F401" s="4"/>
    </row>
    <row r="402" spans="1:6" x14ac:dyDescent="0.2">
      <c r="A402" s="4" t="s">
        <v>18</v>
      </c>
      <c r="B402" s="4">
        <v>123</v>
      </c>
      <c r="C402" s="4"/>
      <c r="D402" s="4"/>
      <c r="E402" s="4"/>
      <c r="F402" s="4"/>
    </row>
    <row r="403" spans="1:6" x14ac:dyDescent="0.2">
      <c r="A403" s="4" t="s">
        <v>18</v>
      </c>
      <c r="B403" s="4">
        <v>3036</v>
      </c>
      <c r="C403" s="4"/>
      <c r="D403" s="4"/>
      <c r="E403" s="4"/>
      <c r="F403" s="4"/>
    </row>
    <row r="404" spans="1:6" x14ac:dyDescent="0.2">
      <c r="A404" s="4" t="s">
        <v>18</v>
      </c>
      <c r="B404" s="4">
        <v>144</v>
      </c>
      <c r="C404" s="4"/>
      <c r="D404" s="4"/>
      <c r="E404" s="4"/>
      <c r="F404" s="4"/>
    </row>
    <row r="405" spans="1:6" x14ac:dyDescent="0.2">
      <c r="A405" s="4" t="s">
        <v>18</v>
      </c>
      <c r="B405" s="4">
        <v>121</v>
      </c>
      <c r="C405" s="4"/>
      <c r="D405" s="4"/>
      <c r="E405" s="4"/>
      <c r="F405" s="4"/>
    </row>
    <row r="406" spans="1:6" x14ac:dyDescent="0.2">
      <c r="A406" s="4" t="s">
        <v>18</v>
      </c>
      <c r="B406" s="4">
        <v>181</v>
      </c>
      <c r="C406" s="4"/>
      <c r="D406" s="4"/>
      <c r="E406" s="4"/>
      <c r="F406" s="4"/>
    </row>
    <row r="407" spans="1:6" x14ac:dyDescent="0.2">
      <c r="A407" s="4" t="s">
        <v>18</v>
      </c>
      <c r="B407" s="4">
        <v>122</v>
      </c>
      <c r="C407" s="4"/>
      <c r="D407" s="4"/>
      <c r="E407" s="4"/>
      <c r="F407" s="4"/>
    </row>
    <row r="408" spans="1:6" x14ac:dyDescent="0.2">
      <c r="A408" s="4" t="s">
        <v>18</v>
      </c>
      <c r="B408" s="4">
        <v>1071</v>
      </c>
      <c r="C408" s="4"/>
      <c r="D408" s="4"/>
      <c r="E408" s="4"/>
      <c r="F408" s="4"/>
    </row>
    <row r="409" spans="1:6" x14ac:dyDescent="0.2">
      <c r="A409" s="4" t="s">
        <v>18</v>
      </c>
      <c r="B409" s="4">
        <v>980</v>
      </c>
      <c r="C409" s="4"/>
      <c r="D409" s="4"/>
      <c r="E409" s="4"/>
      <c r="F409" s="4"/>
    </row>
    <row r="410" spans="1:6" x14ac:dyDescent="0.2">
      <c r="A410" s="4" t="s">
        <v>18</v>
      </c>
      <c r="B410" s="4">
        <v>536</v>
      </c>
      <c r="C410" s="4"/>
      <c r="D410" s="4"/>
      <c r="E410" s="4"/>
      <c r="F410" s="4"/>
    </row>
    <row r="411" spans="1:6" x14ac:dyDescent="0.2">
      <c r="A411" s="4" t="s">
        <v>18</v>
      </c>
      <c r="B411" s="4">
        <v>1991</v>
      </c>
      <c r="C411" s="4"/>
      <c r="D411" s="4"/>
      <c r="E411" s="4"/>
      <c r="F411" s="4"/>
    </row>
    <row r="412" spans="1:6" x14ac:dyDescent="0.2">
      <c r="A412" s="4" t="s">
        <v>18</v>
      </c>
      <c r="B412" s="4">
        <v>180</v>
      </c>
      <c r="C412" s="4"/>
      <c r="D412" s="4"/>
      <c r="E412" s="4"/>
      <c r="F412" s="4"/>
    </row>
    <row r="413" spans="1:6" x14ac:dyDescent="0.2">
      <c r="A413" s="4" t="s">
        <v>18</v>
      </c>
      <c r="B413" s="4">
        <v>130</v>
      </c>
      <c r="C413" s="4"/>
      <c r="D413" s="4"/>
      <c r="E413" s="4"/>
      <c r="F413" s="4"/>
    </row>
    <row r="414" spans="1:6" x14ac:dyDescent="0.2">
      <c r="A414" s="4" t="s">
        <v>18</v>
      </c>
      <c r="B414" s="4">
        <v>122</v>
      </c>
      <c r="C414" s="4"/>
      <c r="D414" s="4"/>
      <c r="E414" s="4"/>
      <c r="F414" s="4"/>
    </row>
    <row r="415" spans="1:6" x14ac:dyDescent="0.2">
      <c r="A415" s="4" t="s">
        <v>18</v>
      </c>
      <c r="B415" s="4">
        <v>140</v>
      </c>
      <c r="C415" s="4"/>
      <c r="D415" s="4"/>
      <c r="E415" s="4"/>
      <c r="F415" s="4"/>
    </row>
    <row r="416" spans="1:6" x14ac:dyDescent="0.2">
      <c r="A416" s="4" t="s">
        <v>18</v>
      </c>
      <c r="B416" s="4">
        <v>3388</v>
      </c>
      <c r="C416" s="4"/>
      <c r="D416" s="4"/>
      <c r="E416" s="4"/>
      <c r="F416" s="4"/>
    </row>
    <row r="417" spans="1:6" x14ac:dyDescent="0.2">
      <c r="A417" s="4" t="s">
        <v>18</v>
      </c>
      <c r="B417" s="4">
        <v>280</v>
      </c>
      <c r="C417" s="4"/>
      <c r="D417" s="4"/>
      <c r="E417" s="4"/>
      <c r="F417" s="4"/>
    </row>
    <row r="418" spans="1:6" x14ac:dyDescent="0.2">
      <c r="A418" s="4" t="s">
        <v>18</v>
      </c>
      <c r="B418" s="4">
        <v>366</v>
      </c>
      <c r="C418" s="4"/>
      <c r="D418" s="4"/>
      <c r="E418" s="4"/>
      <c r="F418" s="4"/>
    </row>
    <row r="419" spans="1:6" x14ac:dyDescent="0.2">
      <c r="A419" s="4" t="s">
        <v>18</v>
      </c>
      <c r="B419" s="4">
        <v>270</v>
      </c>
      <c r="C419" s="4"/>
      <c r="D419" s="4"/>
      <c r="E419" s="4"/>
      <c r="F419" s="4"/>
    </row>
    <row r="420" spans="1:6" x14ac:dyDescent="0.2">
      <c r="A420" s="4" t="s">
        <v>18</v>
      </c>
      <c r="B420" s="4">
        <v>137</v>
      </c>
      <c r="C420" s="4"/>
      <c r="D420" s="4"/>
      <c r="E420" s="4"/>
      <c r="F420" s="4"/>
    </row>
    <row r="421" spans="1:6" x14ac:dyDescent="0.2">
      <c r="A421" s="4" t="s">
        <v>18</v>
      </c>
      <c r="B421" s="4">
        <v>3205</v>
      </c>
      <c r="C421" s="4"/>
      <c r="D421" s="4"/>
      <c r="E421" s="4"/>
      <c r="F421" s="4"/>
    </row>
    <row r="422" spans="1:6" x14ac:dyDescent="0.2">
      <c r="A422" s="4" t="s">
        <v>18</v>
      </c>
      <c r="B422" s="4">
        <v>288</v>
      </c>
      <c r="C422" s="4"/>
      <c r="D422" s="4"/>
      <c r="E422" s="4"/>
      <c r="F422" s="4"/>
    </row>
    <row r="423" spans="1:6" x14ac:dyDescent="0.2">
      <c r="A423" s="4" t="s">
        <v>18</v>
      </c>
      <c r="B423" s="4">
        <v>148</v>
      </c>
      <c r="C423" s="4"/>
      <c r="D423" s="4"/>
      <c r="E423" s="4"/>
      <c r="F423" s="4"/>
    </row>
    <row r="424" spans="1:6" x14ac:dyDescent="0.2">
      <c r="A424" s="4" t="s">
        <v>18</v>
      </c>
      <c r="B424" s="4">
        <v>114</v>
      </c>
      <c r="C424" s="4"/>
      <c r="D424" s="4"/>
      <c r="E424" s="4"/>
      <c r="F424" s="4"/>
    </row>
    <row r="425" spans="1:6" x14ac:dyDescent="0.2">
      <c r="A425" s="4" t="s">
        <v>18</v>
      </c>
      <c r="B425" s="4">
        <v>1518</v>
      </c>
      <c r="C425" s="4"/>
      <c r="D425" s="4"/>
      <c r="E425" s="4"/>
      <c r="F425" s="4"/>
    </row>
    <row r="426" spans="1:6" x14ac:dyDescent="0.2">
      <c r="A426" s="4" t="s">
        <v>18</v>
      </c>
      <c r="B426" s="4">
        <v>166</v>
      </c>
      <c r="C426" s="4"/>
      <c r="D426" s="4"/>
      <c r="E426" s="4"/>
      <c r="F426" s="4"/>
    </row>
    <row r="427" spans="1:6" x14ac:dyDescent="0.2">
      <c r="A427" s="4" t="s">
        <v>18</v>
      </c>
      <c r="B427" s="4">
        <v>100</v>
      </c>
      <c r="C427" s="4"/>
      <c r="D427" s="4"/>
      <c r="E427" s="4"/>
      <c r="F427" s="4"/>
    </row>
    <row r="428" spans="1:6" x14ac:dyDescent="0.2">
      <c r="A428" s="4" t="s">
        <v>18</v>
      </c>
      <c r="B428" s="4">
        <v>235</v>
      </c>
      <c r="C428" s="4"/>
      <c r="D428" s="4"/>
      <c r="E428" s="4"/>
      <c r="F428" s="4"/>
    </row>
    <row r="429" spans="1:6" x14ac:dyDescent="0.2">
      <c r="A429" s="4" t="s">
        <v>18</v>
      </c>
      <c r="B429" s="4">
        <v>148</v>
      </c>
      <c r="C429" s="4"/>
      <c r="D429" s="4"/>
      <c r="E429" s="4"/>
      <c r="F429" s="4"/>
    </row>
    <row r="430" spans="1:6" x14ac:dyDescent="0.2">
      <c r="A430" s="4" t="s">
        <v>18</v>
      </c>
      <c r="B430" s="4">
        <v>198</v>
      </c>
      <c r="C430" s="4"/>
      <c r="D430" s="4"/>
      <c r="E430" s="4"/>
      <c r="F430" s="4"/>
    </row>
    <row r="431" spans="1:6" x14ac:dyDescent="0.2">
      <c r="A431" s="4" t="s">
        <v>18</v>
      </c>
      <c r="B431" s="4">
        <v>150</v>
      </c>
      <c r="C431" s="4"/>
      <c r="D431" s="4"/>
      <c r="E431" s="4"/>
      <c r="F431" s="4"/>
    </row>
    <row r="432" spans="1:6" x14ac:dyDescent="0.2">
      <c r="A432" s="4" t="s">
        <v>18</v>
      </c>
      <c r="B432" s="4">
        <v>216</v>
      </c>
      <c r="C432" s="4"/>
      <c r="D432" s="4"/>
      <c r="E432" s="4"/>
      <c r="F432" s="4"/>
    </row>
    <row r="433" spans="1:6" x14ac:dyDescent="0.2">
      <c r="A433" s="4" t="s">
        <v>18</v>
      </c>
      <c r="B433" s="4">
        <v>5139</v>
      </c>
      <c r="C433" s="4"/>
      <c r="D433" s="4"/>
      <c r="E433" s="4"/>
      <c r="F433" s="4"/>
    </row>
    <row r="434" spans="1:6" x14ac:dyDescent="0.2">
      <c r="A434" s="4" t="s">
        <v>18</v>
      </c>
      <c r="B434" s="4">
        <v>2353</v>
      </c>
      <c r="C434" s="4"/>
      <c r="D434" s="4"/>
      <c r="E434" s="4"/>
      <c r="F434" s="4"/>
    </row>
    <row r="435" spans="1:6" x14ac:dyDescent="0.2">
      <c r="A435" s="4" t="s">
        <v>18</v>
      </c>
      <c r="B435" s="4">
        <v>78</v>
      </c>
      <c r="C435" s="4"/>
      <c r="D435" s="4"/>
      <c r="E435" s="4"/>
      <c r="F435" s="4"/>
    </row>
    <row r="436" spans="1:6" x14ac:dyDescent="0.2">
      <c r="A436" s="4" t="s">
        <v>18</v>
      </c>
      <c r="B436" s="4">
        <v>174</v>
      </c>
      <c r="C436" s="4"/>
      <c r="D436" s="4"/>
      <c r="E436" s="4"/>
      <c r="F436" s="4"/>
    </row>
    <row r="437" spans="1:6" x14ac:dyDescent="0.2">
      <c r="A437" s="4" t="s">
        <v>18</v>
      </c>
      <c r="B437" s="4">
        <v>164</v>
      </c>
      <c r="C437" s="4"/>
      <c r="D437" s="4"/>
      <c r="E437" s="4"/>
      <c r="F437" s="4"/>
    </row>
    <row r="438" spans="1:6" x14ac:dyDescent="0.2">
      <c r="A438" s="4" t="s">
        <v>18</v>
      </c>
      <c r="B438" s="4">
        <v>161</v>
      </c>
      <c r="C438" s="4"/>
      <c r="D438" s="4"/>
      <c r="E438" s="4"/>
      <c r="F438" s="4"/>
    </row>
    <row r="439" spans="1:6" x14ac:dyDescent="0.2">
      <c r="A439" s="4" t="s">
        <v>18</v>
      </c>
      <c r="B439" s="4">
        <v>138</v>
      </c>
      <c r="C439" s="4"/>
      <c r="D439" s="4"/>
      <c r="E439" s="4"/>
      <c r="F439" s="4"/>
    </row>
    <row r="440" spans="1:6" x14ac:dyDescent="0.2">
      <c r="A440" s="4" t="s">
        <v>18</v>
      </c>
      <c r="B440" s="4">
        <v>3308</v>
      </c>
      <c r="C440" s="4"/>
      <c r="D440" s="4"/>
      <c r="E440" s="4"/>
      <c r="F440" s="4"/>
    </row>
    <row r="441" spans="1:6" x14ac:dyDescent="0.2">
      <c r="A441" s="4" t="s">
        <v>18</v>
      </c>
      <c r="B441" s="4">
        <v>127</v>
      </c>
      <c r="C441" s="4"/>
      <c r="D441" s="4"/>
      <c r="E441" s="4"/>
      <c r="F441" s="4"/>
    </row>
    <row r="442" spans="1:6" x14ac:dyDescent="0.2">
      <c r="A442" s="4" t="s">
        <v>18</v>
      </c>
      <c r="B442" s="4">
        <v>207</v>
      </c>
      <c r="C442" s="4"/>
      <c r="D442" s="4"/>
      <c r="E442" s="4"/>
      <c r="F442" s="4"/>
    </row>
    <row r="443" spans="1:6" x14ac:dyDescent="0.2">
      <c r="A443" s="4" t="s">
        <v>18</v>
      </c>
      <c r="B443" s="4">
        <v>181</v>
      </c>
      <c r="C443" s="4"/>
      <c r="D443" s="4"/>
      <c r="E443" s="4"/>
      <c r="F443" s="4"/>
    </row>
    <row r="444" spans="1:6" x14ac:dyDescent="0.2">
      <c r="A444" s="4" t="s">
        <v>18</v>
      </c>
      <c r="B444" s="4">
        <v>110</v>
      </c>
      <c r="C444" s="4"/>
      <c r="D444" s="4"/>
      <c r="E444" s="4"/>
      <c r="F444" s="4"/>
    </row>
    <row r="445" spans="1:6" x14ac:dyDescent="0.2">
      <c r="A445" s="4" t="s">
        <v>18</v>
      </c>
      <c r="B445" s="4">
        <v>185</v>
      </c>
      <c r="C445" s="4"/>
      <c r="D445" s="4"/>
      <c r="E445" s="4"/>
      <c r="F445" s="4"/>
    </row>
    <row r="446" spans="1:6" x14ac:dyDescent="0.2">
      <c r="A446" s="4" t="s">
        <v>18</v>
      </c>
      <c r="B446" s="4">
        <v>121</v>
      </c>
      <c r="C446" s="4"/>
      <c r="D446" s="4"/>
      <c r="E446" s="4"/>
      <c r="F446" s="4"/>
    </row>
    <row r="447" spans="1:6" x14ac:dyDescent="0.2">
      <c r="A447" s="4" t="s">
        <v>18</v>
      </c>
      <c r="B447" s="4">
        <v>106</v>
      </c>
      <c r="C447" s="4"/>
      <c r="D447" s="4"/>
      <c r="E447" s="4"/>
      <c r="F447" s="4"/>
    </row>
    <row r="448" spans="1:6" x14ac:dyDescent="0.2">
      <c r="A448" s="4" t="s">
        <v>18</v>
      </c>
      <c r="B448" s="4">
        <v>142</v>
      </c>
      <c r="C448" s="4"/>
      <c r="D448" s="4"/>
      <c r="E448" s="4"/>
      <c r="F448" s="4"/>
    </row>
    <row r="449" spans="1:6" x14ac:dyDescent="0.2">
      <c r="A449" s="4" t="s">
        <v>18</v>
      </c>
      <c r="B449" s="4">
        <v>233</v>
      </c>
      <c r="C449" s="4"/>
      <c r="D449" s="4"/>
      <c r="E449" s="4"/>
      <c r="F449" s="4"/>
    </row>
    <row r="450" spans="1:6" x14ac:dyDescent="0.2">
      <c r="A450" s="4" t="s">
        <v>18</v>
      </c>
      <c r="B450" s="4">
        <v>218</v>
      </c>
      <c r="C450" s="4"/>
      <c r="D450" s="4"/>
      <c r="E450" s="4"/>
      <c r="F450" s="4"/>
    </row>
    <row r="451" spans="1:6" x14ac:dyDescent="0.2">
      <c r="A451" s="4" t="s">
        <v>18</v>
      </c>
      <c r="B451" s="4">
        <v>76</v>
      </c>
      <c r="C451" s="4"/>
      <c r="D451" s="4"/>
      <c r="E451" s="4"/>
      <c r="F451" s="4"/>
    </row>
    <row r="452" spans="1:6" x14ac:dyDescent="0.2">
      <c r="A452" s="4" t="s">
        <v>18</v>
      </c>
      <c r="B452" s="4">
        <v>43</v>
      </c>
      <c r="C452" s="4"/>
      <c r="D452" s="4"/>
      <c r="E452" s="4"/>
      <c r="F452" s="4"/>
    </row>
    <row r="453" spans="1:6" x14ac:dyDescent="0.2">
      <c r="A453" s="4" t="s">
        <v>18</v>
      </c>
      <c r="B453" s="4">
        <v>221</v>
      </c>
      <c r="C453" s="4"/>
      <c r="D453" s="4"/>
      <c r="E453" s="4"/>
      <c r="F453" s="4"/>
    </row>
    <row r="454" spans="1:6" x14ac:dyDescent="0.2">
      <c r="A454" s="4" t="s">
        <v>18</v>
      </c>
      <c r="B454" s="4">
        <v>2805</v>
      </c>
      <c r="C454" s="4"/>
      <c r="D454" s="4"/>
      <c r="E454" s="4"/>
      <c r="F454" s="4"/>
    </row>
    <row r="455" spans="1:6" x14ac:dyDescent="0.2">
      <c r="A455" s="4" t="s">
        <v>18</v>
      </c>
      <c r="B455" s="4">
        <v>68</v>
      </c>
      <c r="C455" s="4"/>
      <c r="D455" s="4"/>
      <c r="E455" s="4"/>
      <c r="F455" s="4"/>
    </row>
    <row r="456" spans="1:6" x14ac:dyDescent="0.2">
      <c r="A456" s="4" t="s">
        <v>18</v>
      </c>
      <c r="B456" s="4">
        <v>183</v>
      </c>
      <c r="C456" s="4"/>
      <c r="D456" s="4"/>
      <c r="E456" s="4"/>
      <c r="F456" s="4"/>
    </row>
    <row r="457" spans="1:6" x14ac:dyDescent="0.2">
      <c r="A457" s="4" t="s">
        <v>18</v>
      </c>
      <c r="B457" s="4">
        <v>133</v>
      </c>
      <c r="C457" s="4"/>
      <c r="D457" s="4"/>
      <c r="E457" s="4"/>
      <c r="F457" s="4"/>
    </row>
    <row r="458" spans="1:6" x14ac:dyDescent="0.2">
      <c r="A458" s="4" t="s">
        <v>18</v>
      </c>
      <c r="B458" s="4">
        <v>2489</v>
      </c>
      <c r="C458" s="4"/>
      <c r="D458" s="4"/>
      <c r="E458" s="4"/>
      <c r="F458" s="4"/>
    </row>
    <row r="459" spans="1:6" x14ac:dyDescent="0.2">
      <c r="A459" s="4" t="s">
        <v>18</v>
      </c>
      <c r="B459" s="4">
        <v>69</v>
      </c>
      <c r="C459" s="4"/>
      <c r="D459" s="4"/>
      <c r="E459" s="4"/>
      <c r="F459" s="4"/>
    </row>
    <row r="460" spans="1:6" x14ac:dyDescent="0.2">
      <c r="A460" s="4" t="s">
        <v>18</v>
      </c>
      <c r="B460" s="4">
        <v>279</v>
      </c>
      <c r="C460" s="4"/>
      <c r="D460" s="4"/>
      <c r="E460" s="4"/>
      <c r="F460" s="4"/>
    </row>
    <row r="461" spans="1:6" x14ac:dyDescent="0.2">
      <c r="A461" s="4" t="s">
        <v>18</v>
      </c>
      <c r="B461" s="4">
        <v>210</v>
      </c>
      <c r="C461" s="4"/>
      <c r="D461" s="4"/>
      <c r="E461" s="4"/>
      <c r="F461" s="4"/>
    </row>
    <row r="462" spans="1:6" x14ac:dyDescent="0.2">
      <c r="A462" s="4" t="s">
        <v>18</v>
      </c>
      <c r="B462" s="4">
        <v>2100</v>
      </c>
      <c r="C462" s="4"/>
      <c r="D462" s="4"/>
      <c r="E462" s="4"/>
      <c r="F462" s="4"/>
    </row>
    <row r="463" spans="1:6" x14ac:dyDescent="0.2">
      <c r="A463" s="4" t="s">
        <v>18</v>
      </c>
      <c r="B463" s="4">
        <v>252</v>
      </c>
      <c r="C463" s="4"/>
      <c r="D463" s="4"/>
      <c r="E463" s="4"/>
      <c r="F463" s="4"/>
    </row>
    <row r="464" spans="1:6" x14ac:dyDescent="0.2">
      <c r="A464" s="4" t="s">
        <v>18</v>
      </c>
      <c r="B464" s="4">
        <v>1280</v>
      </c>
      <c r="C464" s="4"/>
      <c r="D464" s="4"/>
      <c r="E464" s="4"/>
      <c r="F464" s="4"/>
    </row>
    <row r="465" spans="1:6" x14ac:dyDescent="0.2">
      <c r="A465" s="4" t="s">
        <v>18</v>
      </c>
      <c r="B465" s="4">
        <v>157</v>
      </c>
      <c r="C465" s="4"/>
      <c r="D465" s="4"/>
      <c r="E465" s="4"/>
      <c r="F465" s="4"/>
    </row>
    <row r="466" spans="1:6" x14ac:dyDescent="0.2">
      <c r="A466" s="4" t="s">
        <v>18</v>
      </c>
      <c r="B466" s="4">
        <v>194</v>
      </c>
      <c r="C466" s="4"/>
      <c r="D466" s="4"/>
      <c r="E466" s="4"/>
      <c r="F466" s="4"/>
    </row>
    <row r="467" spans="1:6" x14ac:dyDescent="0.2">
      <c r="A467" s="4" t="s">
        <v>18</v>
      </c>
      <c r="B467" s="4">
        <v>82</v>
      </c>
      <c r="C467" s="4"/>
      <c r="D467" s="4"/>
      <c r="E467" s="4"/>
      <c r="F467" s="4"/>
    </row>
    <row r="468" spans="1:6" x14ac:dyDescent="0.2">
      <c r="A468" s="4" t="s">
        <v>18</v>
      </c>
      <c r="B468" s="4">
        <v>4233</v>
      </c>
      <c r="C468" s="4"/>
      <c r="D468" s="4"/>
      <c r="E468" s="4"/>
      <c r="F468" s="4"/>
    </row>
    <row r="469" spans="1:6" x14ac:dyDescent="0.2">
      <c r="A469" s="4" t="s">
        <v>18</v>
      </c>
      <c r="B469" s="4">
        <v>1297</v>
      </c>
      <c r="C469" s="4"/>
      <c r="D469" s="4"/>
      <c r="E469" s="4"/>
      <c r="F469" s="4"/>
    </row>
    <row r="470" spans="1:6" x14ac:dyDescent="0.2">
      <c r="A470" s="4" t="s">
        <v>18</v>
      </c>
      <c r="B470" s="4">
        <v>165</v>
      </c>
      <c r="C470" s="4"/>
      <c r="D470" s="4"/>
      <c r="E470" s="4"/>
      <c r="F470" s="4"/>
    </row>
    <row r="471" spans="1:6" x14ac:dyDescent="0.2">
      <c r="A471" s="4" t="s">
        <v>18</v>
      </c>
      <c r="B471" s="4">
        <v>119</v>
      </c>
      <c r="C471" s="4"/>
      <c r="D471" s="4"/>
      <c r="E471" s="4"/>
      <c r="F471" s="4"/>
    </row>
    <row r="472" spans="1:6" x14ac:dyDescent="0.2">
      <c r="A472" s="4" t="s">
        <v>18</v>
      </c>
      <c r="B472" s="4">
        <v>1797</v>
      </c>
      <c r="C472" s="4"/>
      <c r="D472" s="4"/>
      <c r="E472" s="4"/>
      <c r="F472" s="4"/>
    </row>
    <row r="473" spans="1:6" x14ac:dyDescent="0.2">
      <c r="A473" s="4" t="s">
        <v>18</v>
      </c>
      <c r="B473" s="4">
        <v>261</v>
      </c>
      <c r="C473" s="4"/>
      <c r="D473" s="4"/>
      <c r="E473" s="4"/>
      <c r="F473" s="4"/>
    </row>
    <row r="474" spans="1:6" x14ac:dyDescent="0.2">
      <c r="A474" s="4" t="s">
        <v>18</v>
      </c>
      <c r="B474" s="4">
        <v>157</v>
      </c>
      <c r="C474" s="4"/>
      <c r="D474" s="4"/>
      <c r="E474" s="4"/>
      <c r="F474" s="4"/>
    </row>
    <row r="475" spans="1:6" x14ac:dyDescent="0.2">
      <c r="A475" s="4" t="s">
        <v>18</v>
      </c>
      <c r="B475" s="4">
        <v>3533</v>
      </c>
      <c r="C475" s="4"/>
      <c r="D475" s="4"/>
      <c r="E475" s="4"/>
      <c r="F475" s="4"/>
    </row>
    <row r="476" spans="1:6" x14ac:dyDescent="0.2">
      <c r="A476" s="4" t="s">
        <v>18</v>
      </c>
      <c r="B476" s="4">
        <v>155</v>
      </c>
      <c r="C476" s="4"/>
      <c r="D476" s="4"/>
      <c r="E476" s="4"/>
      <c r="F476" s="4"/>
    </row>
    <row r="477" spans="1:6" x14ac:dyDescent="0.2">
      <c r="A477" s="4" t="s">
        <v>18</v>
      </c>
      <c r="B477" s="4">
        <v>132</v>
      </c>
      <c r="C477" s="4"/>
      <c r="D477" s="4"/>
      <c r="E477" s="4"/>
      <c r="F477" s="4"/>
    </row>
    <row r="478" spans="1:6" x14ac:dyDescent="0.2">
      <c r="A478" s="4" t="s">
        <v>18</v>
      </c>
      <c r="B478" s="4">
        <v>1354</v>
      </c>
      <c r="C478" s="4"/>
      <c r="D478" s="4"/>
      <c r="E478" s="4"/>
      <c r="F478" s="4"/>
    </row>
    <row r="479" spans="1:6" x14ac:dyDescent="0.2">
      <c r="A479" s="4" t="s">
        <v>18</v>
      </c>
      <c r="B479" s="4">
        <v>48</v>
      </c>
      <c r="C479" s="4"/>
      <c r="D479" s="4"/>
      <c r="E479" s="4"/>
      <c r="F479" s="4"/>
    </row>
    <row r="480" spans="1:6" x14ac:dyDescent="0.2">
      <c r="A480" s="4" t="s">
        <v>18</v>
      </c>
      <c r="B480" s="4">
        <v>110</v>
      </c>
      <c r="C480" s="4"/>
      <c r="D480" s="4"/>
      <c r="E480" s="4"/>
      <c r="F480" s="4"/>
    </row>
    <row r="481" spans="1:6" x14ac:dyDescent="0.2">
      <c r="A481" s="4" t="s">
        <v>18</v>
      </c>
      <c r="B481" s="4">
        <v>172</v>
      </c>
      <c r="C481" s="4"/>
      <c r="D481" s="4"/>
      <c r="E481" s="4"/>
      <c r="F481" s="4"/>
    </row>
    <row r="482" spans="1:6" x14ac:dyDescent="0.2">
      <c r="A482" s="4" t="s">
        <v>18</v>
      </c>
      <c r="B482" s="4">
        <v>307</v>
      </c>
      <c r="C482" s="4"/>
      <c r="D482" s="4"/>
      <c r="E482" s="4"/>
      <c r="F482" s="4"/>
    </row>
    <row r="483" spans="1:6" x14ac:dyDescent="0.2">
      <c r="A483" s="4" t="s">
        <v>18</v>
      </c>
      <c r="B483" s="4">
        <v>160</v>
      </c>
      <c r="C483" s="4"/>
      <c r="D483" s="4"/>
      <c r="E483" s="4"/>
      <c r="F483" s="4"/>
    </row>
    <row r="484" spans="1:6" x14ac:dyDescent="0.2">
      <c r="A484" s="4" t="s">
        <v>18</v>
      </c>
      <c r="B484" s="4">
        <v>1467</v>
      </c>
      <c r="C484" s="4"/>
      <c r="D484" s="4"/>
      <c r="E484" s="4"/>
      <c r="F484" s="4"/>
    </row>
    <row r="485" spans="1:6" x14ac:dyDescent="0.2">
      <c r="A485" s="4" t="s">
        <v>18</v>
      </c>
      <c r="B485" s="4">
        <v>2662</v>
      </c>
      <c r="C485" s="4"/>
      <c r="D485" s="4"/>
      <c r="E485" s="4"/>
      <c r="F485" s="4"/>
    </row>
    <row r="486" spans="1:6" x14ac:dyDescent="0.2">
      <c r="A486" s="4" t="s">
        <v>18</v>
      </c>
      <c r="B486" s="4">
        <v>452</v>
      </c>
      <c r="C486" s="4"/>
      <c r="D486" s="4"/>
      <c r="E486" s="4"/>
      <c r="F486" s="4"/>
    </row>
    <row r="487" spans="1:6" x14ac:dyDescent="0.2">
      <c r="A487" s="4" t="s">
        <v>18</v>
      </c>
      <c r="B487" s="4">
        <v>158</v>
      </c>
      <c r="C487" s="4"/>
      <c r="D487" s="4"/>
      <c r="E487" s="4"/>
      <c r="F487" s="4"/>
    </row>
    <row r="488" spans="1:6" x14ac:dyDescent="0.2">
      <c r="A488" s="4" t="s">
        <v>18</v>
      </c>
      <c r="B488" s="4">
        <v>225</v>
      </c>
      <c r="C488" s="4"/>
      <c r="D488" s="4"/>
      <c r="E488" s="4"/>
      <c r="F488" s="4"/>
    </row>
    <row r="489" spans="1:6" x14ac:dyDescent="0.2">
      <c r="A489" s="4" t="s">
        <v>18</v>
      </c>
      <c r="B489" s="4">
        <v>65</v>
      </c>
      <c r="C489" s="4"/>
      <c r="D489" s="4"/>
      <c r="E489" s="4"/>
      <c r="F489" s="4"/>
    </row>
    <row r="490" spans="1:6" x14ac:dyDescent="0.2">
      <c r="A490" s="4" t="s">
        <v>18</v>
      </c>
      <c r="B490" s="4">
        <v>163</v>
      </c>
      <c r="C490" s="4"/>
      <c r="D490" s="4"/>
      <c r="E490" s="4"/>
      <c r="F490" s="4"/>
    </row>
    <row r="491" spans="1:6" x14ac:dyDescent="0.2">
      <c r="A491" s="4" t="s">
        <v>18</v>
      </c>
      <c r="B491" s="4">
        <v>85</v>
      </c>
      <c r="C491" s="4"/>
      <c r="D491" s="4"/>
      <c r="E491" s="4"/>
      <c r="F491" s="4"/>
    </row>
    <row r="492" spans="1:6" x14ac:dyDescent="0.2">
      <c r="A492" s="4" t="s">
        <v>18</v>
      </c>
      <c r="B492" s="4">
        <v>217</v>
      </c>
      <c r="C492" s="4"/>
      <c r="D492" s="4"/>
      <c r="E492" s="4"/>
      <c r="F492" s="4"/>
    </row>
    <row r="493" spans="1:6" x14ac:dyDescent="0.2">
      <c r="A493" s="4" t="s">
        <v>18</v>
      </c>
      <c r="B493" s="4">
        <v>150</v>
      </c>
      <c r="C493" s="4"/>
      <c r="D493" s="4"/>
      <c r="E493" s="4"/>
      <c r="F493" s="4"/>
    </row>
    <row r="494" spans="1:6" x14ac:dyDescent="0.2">
      <c r="A494" s="4" t="s">
        <v>18</v>
      </c>
      <c r="B494" s="4">
        <v>3272</v>
      </c>
      <c r="C494" s="4"/>
      <c r="D494" s="4"/>
      <c r="E494" s="4"/>
      <c r="F494" s="4"/>
    </row>
    <row r="495" spans="1:6" x14ac:dyDescent="0.2">
      <c r="A495" s="4" t="s">
        <v>18</v>
      </c>
      <c r="B495" s="4">
        <v>300</v>
      </c>
      <c r="C495" s="4"/>
      <c r="D495" s="4"/>
      <c r="E495" s="4"/>
      <c r="F495" s="4"/>
    </row>
    <row r="496" spans="1:6" x14ac:dyDescent="0.2">
      <c r="A496" s="4" t="s">
        <v>18</v>
      </c>
      <c r="B496" s="4">
        <v>126</v>
      </c>
      <c r="C496" s="4"/>
      <c r="D496" s="4"/>
      <c r="E496" s="4"/>
      <c r="F496" s="4"/>
    </row>
    <row r="497" spans="1:6" x14ac:dyDescent="0.2">
      <c r="A497" s="4" t="s">
        <v>18</v>
      </c>
      <c r="B497" s="4">
        <v>2320</v>
      </c>
      <c r="C497" s="4"/>
      <c r="D497" s="4"/>
      <c r="E497" s="4"/>
      <c r="F497" s="4"/>
    </row>
    <row r="498" spans="1:6" x14ac:dyDescent="0.2">
      <c r="A498" s="4" t="s">
        <v>18</v>
      </c>
      <c r="B498" s="4">
        <v>81</v>
      </c>
      <c r="C498" s="4"/>
      <c r="D498" s="4"/>
      <c r="E498" s="4"/>
      <c r="F498" s="4"/>
    </row>
    <row r="499" spans="1:6" x14ac:dyDescent="0.2">
      <c r="A499" s="4" t="s">
        <v>18</v>
      </c>
      <c r="B499" s="4">
        <v>1887</v>
      </c>
      <c r="C499" s="4"/>
      <c r="D499" s="4"/>
      <c r="E499" s="4"/>
      <c r="F499" s="4"/>
    </row>
    <row r="500" spans="1:6" x14ac:dyDescent="0.2">
      <c r="A500" s="4" t="s">
        <v>18</v>
      </c>
      <c r="B500" s="4">
        <v>4358</v>
      </c>
      <c r="C500" s="4"/>
      <c r="D500" s="4"/>
      <c r="E500" s="4"/>
      <c r="F500" s="4"/>
    </row>
    <row r="501" spans="1:6" x14ac:dyDescent="0.2">
      <c r="A501" s="4" t="s">
        <v>18</v>
      </c>
      <c r="B501" s="4">
        <v>53</v>
      </c>
      <c r="C501" s="4"/>
      <c r="D501" s="4"/>
      <c r="E501" s="4"/>
      <c r="F501" s="4"/>
    </row>
    <row r="502" spans="1:6" x14ac:dyDescent="0.2">
      <c r="A502" s="4" t="s">
        <v>18</v>
      </c>
      <c r="B502" s="4">
        <v>2414</v>
      </c>
      <c r="C502" s="4"/>
      <c r="D502" s="4"/>
      <c r="E502" s="4"/>
      <c r="F502" s="4"/>
    </row>
    <row r="503" spans="1:6" x14ac:dyDescent="0.2">
      <c r="A503" s="4" t="s">
        <v>18</v>
      </c>
      <c r="B503" s="4">
        <v>80</v>
      </c>
      <c r="C503" s="4"/>
      <c r="D503" s="4"/>
      <c r="E503" s="4"/>
      <c r="F503" s="4"/>
    </row>
    <row r="504" spans="1:6" x14ac:dyDescent="0.2">
      <c r="A504" s="4" t="s">
        <v>18</v>
      </c>
      <c r="B504" s="4">
        <v>193</v>
      </c>
      <c r="C504" s="4"/>
      <c r="D504" s="4"/>
      <c r="E504" s="4"/>
      <c r="F504" s="4"/>
    </row>
    <row r="505" spans="1:6" x14ac:dyDescent="0.2">
      <c r="A505" s="4" t="s">
        <v>18</v>
      </c>
      <c r="B505" s="4">
        <v>52</v>
      </c>
      <c r="C505" s="4"/>
      <c r="D505" s="4"/>
      <c r="E505" s="4"/>
      <c r="F505" s="4"/>
    </row>
    <row r="506" spans="1:6" x14ac:dyDescent="0.2">
      <c r="A506" s="4" t="s">
        <v>18</v>
      </c>
      <c r="B506" s="4">
        <v>290</v>
      </c>
      <c r="C506" s="4"/>
      <c r="D506" s="4"/>
      <c r="E506" s="4"/>
      <c r="F506" s="4"/>
    </row>
    <row r="507" spans="1:6" x14ac:dyDescent="0.2">
      <c r="A507" s="4" t="s">
        <v>18</v>
      </c>
      <c r="B507" s="4">
        <v>122</v>
      </c>
      <c r="C507" s="4"/>
      <c r="D507" s="4"/>
      <c r="E507" s="4"/>
      <c r="F507" s="4"/>
    </row>
    <row r="508" spans="1:6" x14ac:dyDescent="0.2">
      <c r="A508" s="4" t="s">
        <v>18</v>
      </c>
      <c r="B508" s="4">
        <v>1470</v>
      </c>
      <c r="C508" s="4"/>
      <c r="D508" s="4"/>
      <c r="E508" s="4"/>
      <c r="F508" s="4"/>
    </row>
    <row r="509" spans="1:6" x14ac:dyDescent="0.2">
      <c r="A509" s="4" t="s">
        <v>18</v>
      </c>
      <c r="B509" s="4">
        <v>165</v>
      </c>
      <c r="C509" s="4"/>
      <c r="D509" s="4"/>
      <c r="E509" s="4"/>
      <c r="F509" s="4"/>
    </row>
    <row r="510" spans="1:6" x14ac:dyDescent="0.2">
      <c r="A510" s="4" t="s">
        <v>18</v>
      </c>
      <c r="B510" s="4">
        <v>182</v>
      </c>
      <c r="C510" s="4"/>
      <c r="D510" s="4"/>
      <c r="E510" s="4"/>
      <c r="F510" s="4"/>
    </row>
    <row r="511" spans="1:6" x14ac:dyDescent="0.2">
      <c r="A511" s="4" t="s">
        <v>18</v>
      </c>
      <c r="B511" s="4">
        <v>199</v>
      </c>
      <c r="C511" s="4"/>
      <c r="D511" s="4"/>
      <c r="E511" s="4"/>
      <c r="F511" s="4"/>
    </row>
    <row r="512" spans="1:6" x14ac:dyDescent="0.2">
      <c r="A512" s="4" t="s">
        <v>18</v>
      </c>
      <c r="B512" s="4">
        <v>56</v>
      </c>
      <c r="C512" s="4"/>
      <c r="D512" s="4"/>
      <c r="E512" s="4"/>
      <c r="F512" s="4"/>
    </row>
    <row r="513" spans="1:6" x14ac:dyDescent="0.2">
      <c r="A513" s="4" t="s">
        <v>18</v>
      </c>
      <c r="B513" s="4">
        <v>1460</v>
      </c>
      <c r="C513" s="4"/>
      <c r="D513" s="4"/>
      <c r="E513" s="4"/>
      <c r="F513" s="4"/>
    </row>
    <row r="514" spans="1:6" x14ac:dyDescent="0.2">
      <c r="A514" s="4" t="s">
        <v>18</v>
      </c>
      <c r="B514" s="4">
        <v>123</v>
      </c>
      <c r="C514" s="4"/>
      <c r="D514" s="4"/>
      <c r="E514" s="4"/>
      <c r="F514" s="4"/>
    </row>
    <row r="515" spans="1:6" x14ac:dyDescent="0.2">
      <c r="A515" s="4" t="s">
        <v>18</v>
      </c>
      <c r="B515" s="4">
        <v>159</v>
      </c>
      <c r="C515" s="4"/>
      <c r="D515" s="4"/>
      <c r="E515" s="4"/>
      <c r="F515" s="4"/>
    </row>
    <row r="516" spans="1:6" x14ac:dyDescent="0.2">
      <c r="A516" s="4" t="s">
        <v>18</v>
      </c>
      <c r="B516" s="4">
        <v>110</v>
      </c>
      <c r="C516" s="4"/>
      <c r="D516" s="4"/>
      <c r="E516" s="4"/>
      <c r="F516" s="4"/>
    </row>
    <row r="517" spans="1:6" x14ac:dyDescent="0.2">
      <c r="A517" s="4" t="s">
        <v>18</v>
      </c>
      <c r="B517" s="4">
        <v>236</v>
      </c>
      <c r="C517" s="4"/>
      <c r="D517" s="4"/>
      <c r="E517" s="4"/>
      <c r="F517" s="4"/>
    </row>
    <row r="518" spans="1:6" x14ac:dyDescent="0.2">
      <c r="A518" s="4" t="s">
        <v>18</v>
      </c>
      <c r="B518" s="4">
        <v>191</v>
      </c>
      <c r="C518" s="4"/>
      <c r="D518" s="4"/>
      <c r="E518" s="4"/>
      <c r="F518" s="4"/>
    </row>
    <row r="519" spans="1:6" x14ac:dyDescent="0.2">
      <c r="A519" s="4" t="s">
        <v>18</v>
      </c>
      <c r="B519" s="4">
        <v>3934</v>
      </c>
      <c r="C519" s="4"/>
      <c r="D519" s="4"/>
      <c r="E519" s="4"/>
      <c r="F519" s="4"/>
    </row>
    <row r="520" spans="1:6" x14ac:dyDescent="0.2">
      <c r="A520" s="4" t="s">
        <v>18</v>
      </c>
      <c r="B520" s="4">
        <v>80</v>
      </c>
      <c r="C520" s="4"/>
      <c r="D520" s="4"/>
      <c r="E520" s="4"/>
      <c r="F520" s="4"/>
    </row>
    <row r="521" spans="1:6" x14ac:dyDescent="0.2">
      <c r="A521" s="4" t="s">
        <v>18</v>
      </c>
      <c r="B521" s="4">
        <v>462</v>
      </c>
      <c r="C521" s="4"/>
      <c r="D521" s="4"/>
      <c r="E521" s="4"/>
      <c r="F521" s="4"/>
    </row>
    <row r="522" spans="1:6" x14ac:dyDescent="0.2">
      <c r="A522" s="4" t="s">
        <v>18</v>
      </c>
      <c r="B522" s="4">
        <v>179</v>
      </c>
      <c r="C522" s="4"/>
      <c r="D522" s="4"/>
      <c r="E522" s="4"/>
      <c r="F522" s="4"/>
    </row>
    <row r="523" spans="1:6" x14ac:dyDescent="0.2">
      <c r="A523" s="4" t="s">
        <v>18</v>
      </c>
      <c r="B523" s="4">
        <v>1866</v>
      </c>
      <c r="C523" s="4"/>
      <c r="D523" s="4"/>
      <c r="E523" s="4"/>
      <c r="F523" s="4"/>
    </row>
    <row r="524" spans="1:6" x14ac:dyDescent="0.2">
      <c r="A524" s="4" t="s">
        <v>18</v>
      </c>
      <c r="B524" s="4">
        <v>156</v>
      </c>
      <c r="C524" s="4"/>
      <c r="D524" s="4"/>
      <c r="E524" s="4"/>
      <c r="F524" s="4"/>
    </row>
    <row r="525" spans="1:6" x14ac:dyDescent="0.2">
      <c r="A525" s="4" t="s">
        <v>18</v>
      </c>
      <c r="B525" s="4">
        <v>255</v>
      </c>
      <c r="C525" s="4"/>
      <c r="D525" s="4"/>
      <c r="E525" s="4"/>
      <c r="F525" s="4"/>
    </row>
    <row r="526" spans="1:6" x14ac:dyDescent="0.2">
      <c r="A526" s="4" t="s">
        <v>18</v>
      </c>
      <c r="B526" s="4">
        <v>2261</v>
      </c>
      <c r="C526" s="4"/>
      <c r="D526" s="4"/>
      <c r="E526" s="4"/>
      <c r="F526" s="4"/>
    </row>
    <row r="527" spans="1:6" x14ac:dyDescent="0.2">
      <c r="A527" s="4" t="s">
        <v>18</v>
      </c>
      <c r="B527" s="4">
        <v>40</v>
      </c>
      <c r="C527" s="4"/>
      <c r="D527" s="4"/>
      <c r="E527" s="4"/>
      <c r="F527" s="4"/>
    </row>
    <row r="528" spans="1:6" x14ac:dyDescent="0.2">
      <c r="A528" s="4" t="s">
        <v>18</v>
      </c>
      <c r="B528" s="4">
        <v>2289</v>
      </c>
      <c r="C528" s="4"/>
      <c r="D528" s="4"/>
      <c r="E528" s="4"/>
      <c r="F528" s="4"/>
    </row>
    <row r="529" spans="1:6" x14ac:dyDescent="0.2">
      <c r="A529" s="4" t="s">
        <v>18</v>
      </c>
      <c r="B529" s="4">
        <v>65</v>
      </c>
      <c r="C529" s="4"/>
      <c r="D529" s="4"/>
      <c r="E529" s="4"/>
      <c r="F529" s="4"/>
    </row>
    <row r="530" spans="1:6" x14ac:dyDescent="0.2">
      <c r="A530" s="4" t="s">
        <v>18</v>
      </c>
      <c r="B530" s="4">
        <v>3777</v>
      </c>
      <c r="C530" s="4"/>
      <c r="D530" s="4"/>
      <c r="E530" s="4"/>
      <c r="F530" s="4"/>
    </row>
    <row r="531" spans="1:6" x14ac:dyDescent="0.2">
      <c r="A531" s="4" t="s">
        <v>18</v>
      </c>
      <c r="B531" s="4">
        <v>184</v>
      </c>
      <c r="C531" s="4"/>
      <c r="D531" s="4"/>
      <c r="E531" s="4"/>
      <c r="F531" s="4"/>
    </row>
    <row r="532" spans="1:6" x14ac:dyDescent="0.2">
      <c r="A532" s="4" t="s">
        <v>18</v>
      </c>
      <c r="B532" s="4">
        <v>85</v>
      </c>
      <c r="C532" s="4"/>
      <c r="D532" s="4"/>
      <c r="E532" s="4"/>
      <c r="F532" s="4"/>
    </row>
    <row r="533" spans="1:6" x14ac:dyDescent="0.2">
      <c r="A533" s="4" t="s">
        <v>18</v>
      </c>
      <c r="B533" s="4">
        <v>144</v>
      </c>
      <c r="C533" s="4"/>
      <c r="D533" s="4"/>
      <c r="E533" s="4"/>
      <c r="F533" s="4"/>
    </row>
    <row r="534" spans="1:6" x14ac:dyDescent="0.2">
      <c r="A534" s="4" t="s">
        <v>18</v>
      </c>
      <c r="B534" s="4">
        <v>1902</v>
      </c>
      <c r="C534" s="4"/>
      <c r="D534" s="4"/>
      <c r="E534" s="4"/>
      <c r="F534" s="4"/>
    </row>
    <row r="535" spans="1:6" x14ac:dyDescent="0.2">
      <c r="A535" s="4" t="s">
        <v>18</v>
      </c>
      <c r="B535" s="4">
        <v>105</v>
      </c>
      <c r="C535" s="4"/>
      <c r="D535" s="4"/>
      <c r="E535" s="4"/>
      <c r="F535" s="4"/>
    </row>
    <row r="536" spans="1:6" x14ac:dyDescent="0.2">
      <c r="A536" s="4" t="s">
        <v>18</v>
      </c>
      <c r="B536" s="4">
        <v>132</v>
      </c>
      <c r="C536" s="4"/>
      <c r="D536" s="4"/>
      <c r="E536" s="4"/>
      <c r="F536" s="4"/>
    </row>
    <row r="537" spans="1:6" x14ac:dyDescent="0.2">
      <c r="A537" s="4" t="s">
        <v>18</v>
      </c>
      <c r="B537" s="4">
        <v>96</v>
      </c>
      <c r="C537" s="4"/>
      <c r="D537" s="4"/>
      <c r="E537" s="4"/>
      <c r="F537" s="4"/>
    </row>
    <row r="538" spans="1:6" x14ac:dyDescent="0.2">
      <c r="A538" s="4" t="s">
        <v>18</v>
      </c>
      <c r="B538" s="4">
        <v>114</v>
      </c>
      <c r="C538" s="4"/>
      <c r="D538" s="4"/>
      <c r="E538" s="4"/>
      <c r="F538" s="4"/>
    </row>
    <row r="539" spans="1:6" x14ac:dyDescent="0.2">
      <c r="A539" s="4" t="s">
        <v>18</v>
      </c>
      <c r="B539" s="4">
        <v>203</v>
      </c>
      <c r="C539" s="4"/>
      <c r="D539" s="4"/>
      <c r="E539" s="4"/>
      <c r="F539" s="4"/>
    </row>
    <row r="540" spans="1:6" x14ac:dyDescent="0.2">
      <c r="A540" s="4" t="s">
        <v>18</v>
      </c>
      <c r="B540" s="4">
        <v>1559</v>
      </c>
      <c r="C540" s="4"/>
      <c r="D540" s="4"/>
      <c r="E540" s="4"/>
      <c r="F540" s="4"/>
    </row>
    <row r="541" spans="1:6" x14ac:dyDescent="0.2">
      <c r="A541" s="4" t="s">
        <v>18</v>
      </c>
      <c r="B541" s="4">
        <v>1548</v>
      </c>
      <c r="C541" s="4"/>
      <c r="D541" s="4"/>
      <c r="E541" s="4"/>
      <c r="F541" s="4"/>
    </row>
    <row r="542" spans="1:6" x14ac:dyDescent="0.2">
      <c r="A542" s="4" t="s">
        <v>18</v>
      </c>
      <c r="B542" s="4">
        <v>80</v>
      </c>
      <c r="C542" s="4"/>
      <c r="D542" s="4"/>
      <c r="E542" s="4"/>
      <c r="F542" s="4"/>
    </row>
    <row r="543" spans="1:6" x14ac:dyDescent="0.2">
      <c r="A543" s="4" t="s">
        <v>18</v>
      </c>
      <c r="B543" s="4">
        <v>131</v>
      </c>
      <c r="C543" s="4"/>
      <c r="D543" s="4"/>
      <c r="E543" s="4"/>
      <c r="F543" s="4"/>
    </row>
    <row r="544" spans="1:6" x14ac:dyDescent="0.2">
      <c r="A544" s="4" t="s">
        <v>18</v>
      </c>
      <c r="B544" s="4">
        <v>112</v>
      </c>
      <c r="C544" s="4"/>
      <c r="D544" s="4"/>
      <c r="E544" s="4"/>
      <c r="F544" s="4"/>
    </row>
    <row r="545" spans="1:6" x14ac:dyDescent="0.2">
      <c r="A545" s="4" t="s">
        <v>18</v>
      </c>
      <c r="B545" s="4">
        <v>155</v>
      </c>
      <c r="C545" s="4"/>
      <c r="D545" s="4"/>
      <c r="E545" s="4"/>
      <c r="F545" s="4"/>
    </row>
    <row r="546" spans="1:6" x14ac:dyDescent="0.2">
      <c r="A546" s="4" t="s">
        <v>18</v>
      </c>
      <c r="B546" s="4">
        <v>266</v>
      </c>
      <c r="C546" s="4"/>
      <c r="D546" s="4"/>
      <c r="E546" s="4"/>
      <c r="F546" s="4"/>
    </row>
    <row r="547" spans="1:6" x14ac:dyDescent="0.2">
      <c r="A547" s="4" t="s">
        <v>18</v>
      </c>
      <c r="B547" s="4">
        <v>155</v>
      </c>
      <c r="C547" s="4"/>
      <c r="D547" s="4"/>
      <c r="E547" s="4"/>
      <c r="F547" s="4"/>
    </row>
    <row r="548" spans="1:6" x14ac:dyDescent="0.2">
      <c r="A548" s="4" t="s">
        <v>18</v>
      </c>
      <c r="B548" s="4">
        <v>207</v>
      </c>
      <c r="C548" s="4"/>
      <c r="D548" s="4"/>
      <c r="E548" s="4"/>
      <c r="F548" s="4"/>
    </row>
    <row r="549" spans="1:6" x14ac:dyDescent="0.2">
      <c r="A549" s="4" t="s">
        <v>18</v>
      </c>
      <c r="B549" s="4">
        <v>245</v>
      </c>
      <c r="C549" s="4"/>
      <c r="D549" s="4"/>
      <c r="E549" s="4"/>
      <c r="F549" s="4"/>
    </row>
    <row r="550" spans="1:6" x14ac:dyDescent="0.2">
      <c r="A550" s="4" t="s">
        <v>18</v>
      </c>
      <c r="B550" s="4">
        <v>1573</v>
      </c>
      <c r="C550" s="4"/>
      <c r="D550" s="4"/>
      <c r="E550" s="4"/>
      <c r="F550" s="4"/>
    </row>
    <row r="551" spans="1:6" x14ac:dyDescent="0.2">
      <c r="A551" s="4" t="s">
        <v>18</v>
      </c>
      <c r="B551" s="4">
        <v>114</v>
      </c>
      <c r="C551" s="4"/>
      <c r="D551" s="4"/>
      <c r="E551" s="4"/>
      <c r="F551" s="4"/>
    </row>
    <row r="552" spans="1:6" x14ac:dyDescent="0.2">
      <c r="A552" s="4" t="s">
        <v>18</v>
      </c>
      <c r="B552" s="4">
        <v>93</v>
      </c>
      <c r="C552" s="4"/>
      <c r="D552" s="4"/>
      <c r="E552" s="4"/>
      <c r="F552" s="4"/>
    </row>
    <row r="553" spans="1:6" x14ac:dyDescent="0.2">
      <c r="A553" s="4" t="s">
        <v>18</v>
      </c>
      <c r="B553" s="4">
        <v>1681</v>
      </c>
      <c r="C553" s="4"/>
      <c r="D553" s="4"/>
      <c r="E553" s="4"/>
      <c r="F553" s="4"/>
    </row>
    <row r="554" spans="1:6" x14ac:dyDescent="0.2">
      <c r="A554" s="4" t="s">
        <v>18</v>
      </c>
      <c r="B554" s="4">
        <v>32</v>
      </c>
      <c r="C554" s="4"/>
      <c r="D554" s="4"/>
      <c r="E554" s="4"/>
      <c r="F554" s="4"/>
    </row>
    <row r="555" spans="1:6" x14ac:dyDescent="0.2">
      <c r="A555" s="4" t="s">
        <v>18</v>
      </c>
      <c r="B555" s="4">
        <v>135</v>
      </c>
      <c r="C555" s="4"/>
      <c r="D555" s="4"/>
      <c r="E555" s="4"/>
      <c r="F555" s="4"/>
    </row>
    <row r="556" spans="1:6" x14ac:dyDescent="0.2">
      <c r="A556" s="4" t="s">
        <v>18</v>
      </c>
      <c r="B556" s="4">
        <v>140</v>
      </c>
      <c r="C556" s="4"/>
      <c r="D556" s="4"/>
      <c r="E556" s="4"/>
      <c r="F556" s="4"/>
    </row>
    <row r="557" spans="1:6" x14ac:dyDescent="0.2">
      <c r="A557" s="4" t="s">
        <v>18</v>
      </c>
      <c r="B557" s="4">
        <v>92</v>
      </c>
      <c r="C557" s="4"/>
      <c r="D557" s="4"/>
      <c r="E557" s="4"/>
      <c r="F557" s="4"/>
    </row>
    <row r="558" spans="1:6" x14ac:dyDescent="0.2">
      <c r="A558" s="4" t="s">
        <v>18</v>
      </c>
      <c r="B558" s="4">
        <v>1015</v>
      </c>
      <c r="C558" s="4"/>
      <c r="D558" s="4"/>
      <c r="E558" s="4"/>
      <c r="F558" s="4"/>
    </row>
    <row r="559" spans="1:6" x14ac:dyDescent="0.2">
      <c r="A559" s="4" t="s">
        <v>18</v>
      </c>
      <c r="B559" s="4">
        <v>323</v>
      </c>
      <c r="C559" s="4"/>
      <c r="D559" s="4"/>
      <c r="E559" s="4"/>
      <c r="F559" s="4"/>
    </row>
    <row r="560" spans="1:6" x14ac:dyDescent="0.2">
      <c r="A560" s="4" t="s">
        <v>18</v>
      </c>
      <c r="B560" s="4">
        <v>2326</v>
      </c>
      <c r="C560" s="4"/>
      <c r="D560" s="4"/>
      <c r="E560" s="4"/>
      <c r="F560" s="4"/>
    </row>
    <row r="561" spans="1:6" x14ac:dyDescent="0.2">
      <c r="A561" s="4" t="s">
        <v>18</v>
      </c>
      <c r="B561" s="4">
        <v>381</v>
      </c>
      <c r="C561" s="4"/>
      <c r="D561" s="4"/>
      <c r="E561" s="4"/>
      <c r="F561" s="4"/>
    </row>
    <row r="562" spans="1:6" x14ac:dyDescent="0.2">
      <c r="A562" s="4" t="s">
        <v>18</v>
      </c>
      <c r="B562" s="4">
        <v>480</v>
      </c>
      <c r="C562" s="4"/>
      <c r="D562" s="4"/>
      <c r="E562" s="4"/>
      <c r="F562" s="4"/>
    </row>
    <row r="563" spans="1:6" x14ac:dyDescent="0.2">
      <c r="A563" s="4" t="s">
        <v>18</v>
      </c>
      <c r="B563" s="4">
        <v>226</v>
      </c>
      <c r="C563" s="4"/>
      <c r="D563" s="4"/>
      <c r="E563" s="4"/>
      <c r="F563" s="4"/>
    </row>
    <row r="564" spans="1:6" x14ac:dyDescent="0.2">
      <c r="A564" s="4" t="s">
        <v>18</v>
      </c>
      <c r="B564" s="4">
        <v>241</v>
      </c>
      <c r="C564" s="4"/>
      <c r="D564" s="4"/>
      <c r="E564" s="4"/>
      <c r="F564" s="4"/>
    </row>
    <row r="565" spans="1:6" x14ac:dyDescent="0.2">
      <c r="A565" s="4" t="s">
        <v>18</v>
      </c>
      <c r="B565" s="4">
        <v>132</v>
      </c>
      <c r="C565" s="4"/>
      <c r="D565" s="4"/>
      <c r="E565" s="4"/>
      <c r="F565" s="4"/>
    </row>
    <row r="566" spans="1:6" x14ac:dyDescent="0.2">
      <c r="A566" s="4" t="s">
        <v>18</v>
      </c>
      <c r="B566" s="4">
        <v>2043</v>
      </c>
      <c r="C566" s="4"/>
      <c r="D566" s="4"/>
      <c r="E566" s="4"/>
      <c r="F566" s="4"/>
    </row>
  </sheetData>
  <sortState xmlns:xlrd2="http://schemas.microsoft.com/office/spreadsheetml/2017/richdata2" ref="H2:I1001">
    <sortCondition sortBy="fontColor" ref="H2:H1001" dxfId="41"/>
  </sortState>
  <conditionalFormatting sqref="A2:A566">
    <cfRule type="cellIs" dxfId="23" priority="13" operator="equal">
      <formula>"live"</formula>
    </cfRule>
    <cfRule type="containsText" dxfId="22" priority="17" operator="containsText" text="failed">
      <formula>NOT(ISERROR(SEARCH("failed",A2)))</formula>
    </cfRule>
    <cfRule type="containsText" dxfId="21" priority="16" operator="containsText" text="canceled">
      <formula>NOT(ISERROR(SEARCH("canceled",A2)))</formula>
    </cfRule>
    <cfRule type="cellIs" dxfId="20" priority="15" operator="equal">
      <formula>"live"</formula>
    </cfRule>
    <cfRule type="containsText" dxfId="19" priority="14" operator="containsText" text="live">
      <formula>NOT(ISERROR(SEARCH("live",A2)))</formula>
    </cfRule>
    <cfRule type="containsText" dxfId="18" priority="18" operator="containsText" text="successful">
      <formula>NOT(ISERROR(SEARCH("successful",A2)))</formula>
    </cfRule>
  </conditionalFormatting>
  <conditionalFormatting sqref="D2:D364">
    <cfRule type="containsText" dxfId="17" priority="26" operator="containsText" text="live">
      <formula>NOT(ISERROR(SEARCH("live",D2)))</formula>
    </cfRule>
    <cfRule type="cellIs" dxfId="16" priority="27" operator="equal">
      <formula>"live"</formula>
    </cfRule>
    <cfRule type="containsText" dxfId="15" priority="28" operator="containsText" text="canceled">
      <formula>NOT(ISERROR(SEARCH("canceled",D2)))</formula>
    </cfRule>
    <cfRule type="containsText" dxfId="14" priority="29" operator="containsText" text="failed">
      <formula>NOT(ISERROR(SEARCH("failed",D2)))</formula>
    </cfRule>
    <cfRule type="containsText" dxfId="13" priority="30" operator="containsText" text="successful">
      <formula>NOT(ISERROR(SEARCH("successful",D2)))</formula>
    </cfRule>
    <cfRule type="cellIs" dxfId="12" priority="25" operator="equal">
      <formula>"live"</formula>
    </cfRule>
  </conditionalFormatting>
  <conditionalFormatting sqref="E2:E365">
    <cfRule type="cellIs" dxfId="11" priority="1" operator="equal">
      <formula>"live"</formula>
    </cfRule>
    <cfRule type="containsText" dxfId="10" priority="6" operator="containsText" text="successful">
      <formula>NOT(ISERROR(SEARCH("successful",E2)))</formula>
    </cfRule>
    <cfRule type="containsText" dxfId="9" priority="5" operator="containsText" text="failed">
      <formula>NOT(ISERROR(SEARCH("failed",E2)))</formula>
    </cfRule>
    <cfRule type="containsText" dxfId="8" priority="4" operator="containsText" text="canceled">
      <formula>NOT(ISERROR(SEARCH("canceled",E2)))</formula>
    </cfRule>
    <cfRule type="cellIs" dxfId="7" priority="3" operator="equal">
      <formula>"live"</formula>
    </cfRule>
    <cfRule type="containsText" dxfId="6" priority="2" operator="containsText" text="live">
      <formula>NOT(ISERROR(SEARCH("live",E2)))</formula>
    </cfRule>
  </conditionalFormatting>
  <conditionalFormatting sqref="H2:I5 I6 H7:I8 H9:M9 H10:I1001 J568">
    <cfRule type="cellIs" dxfId="5" priority="31" operator="equal">
      <formula>"live"</formula>
    </cfRule>
    <cfRule type="containsText" dxfId="4" priority="32" operator="containsText" text="live">
      <formula>NOT(ISERROR(SEARCH("live",H2)))</formula>
    </cfRule>
    <cfRule type="cellIs" dxfId="3" priority="33" operator="equal">
      <formula>"live"</formula>
    </cfRule>
    <cfRule type="containsText" dxfId="2" priority="34" operator="containsText" text="canceled">
      <formula>NOT(ISERROR(SEARCH("canceled",H2)))</formula>
    </cfRule>
    <cfRule type="containsText" dxfId="1" priority="35" operator="containsText" text="failed">
      <formula>NOT(ISERROR(SEARCH("failed",H2)))</formula>
    </cfRule>
    <cfRule type="containsText" dxfId="0" priority="36" operator="containsText" text="successful">
      <formula>NOT(ISERROR(SEARCH("successful",H2)))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Pivot Category</vt:lpstr>
      <vt:lpstr>Pivot per Sub-Category</vt:lpstr>
      <vt:lpstr>Pivot Country Category</vt:lpstr>
      <vt:lpstr>Chart Line</vt:lpstr>
      <vt:lpstr>Goal Analysis</vt:lpstr>
      <vt:lpstr>Statistical Analysis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Pablo Fortich</cp:lastModifiedBy>
  <dcterms:created xsi:type="dcterms:W3CDTF">2021-09-29T18:52:28Z</dcterms:created>
  <dcterms:modified xsi:type="dcterms:W3CDTF">2023-12-15T03:14:16Z</dcterms:modified>
</cp:coreProperties>
</file>