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FundFlowScenario1" sheetId="1" r:id="rId4"/>
    <sheet state="visible" name="testFundFlowScenario2" sheetId="2" r:id="rId5"/>
    <sheet state="hidden" name="Version 4 (HB)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6">
      <text>
        <t xml:space="preserve">look AI10</t>
      </text>
    </comment>
  </commentList>
</comments>
</file>

<file path=xl/sharedStrings.xml><?xml version="1.0" encoding="utf-8"?>
<sst xmlns="http://schemas.openxmlformats.org/spreadsheetml/2006/main" count="263" uniqueCount="62">
  <si>
    <t>Action</t>
  </si>
  <si>
    <t>Day</t>
  </si>
  <si>
    <t>update() / settlement (nav/share)</t>
  </si>
  <si>
    <t>Change in Shares</t>
  </si>
  <si>
    <t>nav</t>
  </si>
  <si>
    <t>nav/share</t>
  </si>
  <si>
    <t>shares #</t>
  </si>
  <si>
    <t>usdc in contract</t>
  </si>
  <si>
    <t>New deposits before cutoff ($)</t>
  </si>
  <si>
    <t>New redeem before cutoof (shares)</t>
  </si>
  <si>
    <t>Process Deposits and  redeem on-chain</t>
  </si>
  <si>
    <t>drain() / cutoff</t>
  </si>
  <si>
    <t>Nav consulting define P &amp; L</t>
  </si>
  <si>
    <t>Nav consulting define price/share</t>
  </si>
  <si>
    <t>NAV consulting defined liqudiity needed</t>
  </si>
  <si>
    <t>New deposits after cutoff</t>
  </si>
  <si>
    <t>New redeem after cutoff</t>
  </si>
  <si>
    <t>refill()</t>
  </si>
  <si>
    <t>New deposits after refill</t>
  </si>
  <si>
    <t>New redeem</t>
  </si>
  <si>
    <t>Simple deposit</t>
  </si>
  <si>
    <t>N/A</t>
  </si>
  <si>
    <t>Another simple deposit</t>
  </si>
  <si>
    <t>First redeem</t>
  </si>
  <si>
    <t>process redeem and late deposit/redeem</t>
  </si>
  <si>
    <t>process (or not) redeem/deposits</t>
  </si>
  <si>
    <t>nothing</t>
  </si>
  <si>
    <t>Start NAV</t>
  </si>
  <si>
    <t>End NAV</t>
  </si>
  <si>
    <t>Start NAV Check</t>
  </si>
  <si>
    <t>End NAV Check</t>
  </si>
  <si>
    <t>1. Simple deposit A</t>
  </si>
  <si>
    <t>2. Simple deposit B</t>
  </si>
  <si>
    <t>3. P&amp;L positive</t>
  </si>
  <si>
    <t>4. P&amp;L negative</t>
  </si>
  <si>
    <t>5. Simple Redemption</t>
  </si>
  <si>
    <t>6. Deposit After Drain/Cutoff</t>
  </si>
  <si>
    <t>7. Redemption After Drain/Cutoff</t>
  </si>
  <si>
    <t>8. Deposit &amp; Positive PnL</t>
  </si>
  <si>
    <t>9. Redemption &amp; Negative PnL</t>
  </si>
  <si>
    <t>10. Deposit + Redemption + PnL</t>
  </si>
  <si>
    <t>11. Deposit before &amp; after cutoff + Redemption before &amp; after cutoff + PnL</t>
  </si>
  <si>
    <t>12. Assume daily cap of $10mm - Deposit of $40mm + PnL</t>
  </si>
  <si>
    <t>13. Redemption above 50% gate (60% of shares redeemed) + PnL</t>
  </si>
  <si>
    <t>NOTES &amp; INPUTS</t>
  </si>
  <si>
    <t>Subscriptions settled at t+1</t>
  </si>
  <si>
    <t>Redemptions settled at t+3</t>
  </si>
  <si>
    <t>Code called</t>
  </si>
  <si>
    <t>Subscription Cap</t>
  </si>
  <si>
    <t>Redemption Gate</t>
  </si>
  <si>
    <t>Check</t>
  </si>
  <si>
    <t>User Actions</t>
  </si>
  <si>
    <t>New shares</t>
  </si>
  <si>
    <t>Start
NAV</t>
  </si>
  <si>
    <t>Accepted Deposits</t>
  </si>
  <si>
    <t>Pending Deposits</t>
  </si>
  <si>
    <t>PASS</t>
  </si>
  <si>
    <t>Another deposit (big) &amp; first deposit full redeem</t>
  </si>
  <si>
    <t>Another deposit (big) &amp; 2nd deposit full redeem late</t>
  </si>
  <si>
    <t xml:space="preserve">Questions: </t>
  </si>
  <si>
    <t xml:space="preserve">- where does redeem in row 8 come out from? </t>
  </si>
  <si>
    <t>- cheeck refil amount on a late redemption (seems less than it should be, when there are increasing profits)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</si>
</sst>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.0000"/>
    <numFmt numFmtId="165" formatCode="_(* #,##0.0000_);_(* \(#,##0.0000\);_(* &quot;-&quot;??.0000_);_(@_)"/>
    <numFmt numFmtId="166" formatCode="#,##0.0"/>
    <numFmt numFmtId="167" formatCode="#,##0.00;(#,##0.00)"/>
    <numFmt numFmtId="168" formatCode="_(* #,##0_);_(* \(#,##0\);_(* &quot;-&quot;??_);_(@_)"/>
    <numFmt numFmtId="169" formatCode="#,##0.0000;(#,##0.0000)"/>
    <numFmt numFmtId="170" formatCode="#,##0;(#,##0)"/>
    <numFmt numFmtId="171" formatCode="0.0000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FF"/>
      <name val="Calibri"/>
    </font>
    <font>
      <color theme="1"/>
      <name val="Calibri"/>
      <scheme val="minor"/>
    </font>
    <font>
      <sz val="11.0"/>
      <color rgb="FF0033CC"/>
      <name val="Calibri"/>
    </font>
    <font/>
    <font>
      <strike/>
      <sz val="11.0"/>
      <color theme="1"/>
      <name val="Calibri"/>
    </font>
    <font>
      <sz val="10.0"/>
      <color theme="1"/>
      <name val="Calibri"/>
      <scheme val="minor"/>
    </font>
    <font>
      <b/>
      <color theme="1"/>
      <name val="Calibri"/>
      <scheme val="minor"/>
    </font>
    <font>
      <color rgb="FF0000FF"/>
      <name val="Calibri"/>
      <scheme val="minor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7">
    <border/>
    <border>
      <bottom style="thin">
        <color rgb="FF000000"/>
      </bottom>
    </border>
    <border>
      <bottom style="hair">
        <color rgb="FF000000"/>
      </bottom>
    </border>
    <border>
      <top style="thin">
        <color rgb="FF000000"/>
      </top>
    </border>
    <border>
      <top style="hair">
        <color rgb="FF000000"/>
      </top>
    </border>
    <border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right" shrinkToFit="0" vertical="bottom" wrapText="1"/>
    </xf>
    <xf borderId="1" fillId="3" fontId="1" numFmtId="0" xfId="0" applyAlignment="1" applyBorder="1" applyFill="1" applyFont="1">
      <alignment horizontal="right" readingOrder="0" shrinkToFit="0" vertical="bottom" wrapText="1"/>
    </xf>
    <xf borderId="1" fillId="4" fontId="1" numFmtId="0" xfId="0" applyAlignment="1" applyBorder="1" applyFill="1" applyFont="1">
      <alignment horizontal="right" vertical="bottom"/>
    </xf>
    <xf borderId="1" fillId="4" fontId="1" numFmtId="0" xfId="0" applyAlignment="1" applyBorder="1" applyFont="1">
      <alignment horizontal="right" shrinkToFit="0" vertical="bottom" wrapText="1"/>
    </xf>
    <xf borderId="1" fillId="3" fontId="1" numFmtId="0" xfId="0" applyAlignment="1" applyBorder="1" applyFont="1">
      <alignment horizontal="right" shrinkToFit="0" vertical="bottom" wrapText="1"/>
    </xf>
    <xf borderId="1" fillId="5" fontId="1" numFmtId="0" xfId="0" applyAlignment="1" applyBorder="1" applyFill="1" applyFont="1">
      <alignment horizontal="right" shrinkToFit="0" vertical="bottom" wrapText="1"/>
    </xf>
    <xf borderId="1" fillId="2" fontId="1" numFmtId="0" xfId="0" applyAlignment="1" applyBorder="1" applyFont="1">
      <alignment horizontal="right" vertical="bottom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6" fontId="2" numFmtId="0" xfId="0" applyAlignment="1" applyBorder="1" applyFill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right" vertical="bottom"/>
    </xf>
    <xf borderId="2" fillId="3" fontId="3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readingOrder="0" vertical="bottom"/>
    </xf>
    <xf borderId="2" fillId="0" fontId="2" numFmtId="3" xfId="0" applyAlignment="1" applyBorder="1" applyFont="1" applyNumberFormat="1">
      <alignment vertical="bottom"/>
    </xf>
    <xf borderId="2" fillId="6" fontId="2" numFmtId="165" xfId="0" applyAlignment="1" applyBorder="1" applyFont="1" applyNumberFormat="1">
      <alignment horizontal="right" vertical="bottom"/>
    </xf>
    <xf borderId="2" fillId="0" fontId="3" numFmtId="3" xfId="0" applyAlignment="1" applyBorder="1" applyFont="1" applyNumberFormat="1">
      <alignment horizontal="right" vertical="bottom"/>
    </xf>
    <xf borderId="2" fillId="0" fontId="2" numFmtId="166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2" fillId="0" fontId="2" numFmtId="164" xfId="0" applyAlignment="1" applyBorder="1" applyFont="1" applyNumberForma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right" readingOrder="0" shrinkToFit="0" wrapText="1"/>
    </xf>
    <xf borderId="0" fillId="3" fontId="1" numFmtId="0" xfId="0" applyAlignment="1" applyFont="1">
      <alignment horizontal="right" readingOrder="0" shrinkToFit="0" wrapText="1"/>
    </xf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 shrinkToFit="0" wrapText="1"/>
    </xf>
    <xf borderId="0" fillId="5" fontId="1" numFmtId="0" xfId="0" applyAlignment="1" applyFont="1">
      <alignment horizontal="right" readingOrder="0" shrinkToFit="0" wrapText="1"/>
    </xf>
    <xf borderId="0" fillId="2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6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168" xfId="0" applyFont="1" applyNumberFormat="1"/>
    <xf borderId="0" fillId="0" fontId="3" numFmtId="3" xfId="0" applyAlignment="1" applyFont="1" applyNumberFormat="1">
      <alignment readingOrder="0"/>
    </xf>
    <xf borderId="0" fillId="0" fontId="2" numFmtId="167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readingOrder="0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/>
    </xf>
    <xf borderId="3" fillId="6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right" readingOrder="0"/>
    </xf>
    <xf borderId="3" fillId="3" fontId="3" numFmtId="3" xfId="0" applyAlignment="1" applyBorder="1" applyFont="1" applyNumberFormat="1">
      <alignment readingOrder="0"/>
    </xf>
    <xf borderId="3" fillId="0" fontId="2" numFmtId="167" xfId="0" applyAlignment="1" applyBorder="1" applyFont="1" applyNumberFormat="1">
      <alignment readingOrder="0"/>
    </xf>
    <xf borderId="3" fillId="0" fontId="2" numFmtId="3" xfId="0" applyAlignment="1" applyBorder="1" applyFont="1" applyNumberFormat="1">
      <alignment horizontal="right" readingOrder="0"/>
    </xf>
    <xf borderId="3" fillId="0" fontId="5" numFmtId="0" xfId="0" applyAlignment="1" applyBorder="1" applyFont="1">
      <alignment horizontal="right" readingOrder="0"/>
    </xf>
    <xf borderId="3" fillId="0" fontId="5" numFmtId="169" xfId="0" applyAlignment="1" applyBorder="1" applyFont="1" applyNumberFormat="1">
      <alignment readingOrder="0"/>
    </xf>
    <xf borderId="3" fillId="0" fontId="5" numFmtId="3" xfId="0" applyAlignment="1" applyBorder="1" applyFont="1" applyNumberFormat="1">
      <alignment horizontal="right" readingOrder="0"/>
    </xf>
    <xf borderId="3" fillId="0" fontId="3" numFmtId="3" xfId="0" applyAlignment="1" applyBorder="1" applyFont="1" applyNumberFormat="1">
      <alignment readingOrder="0"/>
    </xf>
    <xf borderId="3" fillId="0" fontId="5" numFmtId="169" xfId="0" applyAlignment="1" applyBorder="1" applyFont="1" applyNumberFormat="1">
      <alignment horizontal="right" readingOrder="0"/>
    </xf>
    <xf borderId="3" fillId="0" fontId="2" numFmtId="0" xfId="0" applyAlignment="1" applyBorder="1" applyFont="1">
      <alignment horizontal="right"/>
    </xf>
    <xf borderId="3" fillId="0" fontId="2" numFmtId="169" xfId="0" applyAlignment="1" applyBorder="1" applyFont="1" applyNumberFormat="1">
      <alignment readingOrder="0"/>
    </xf>
    <xf borderId="0" fillId="0" fontId="4" numFmtId="170" xfId="0" applyFont="1" applyNumberFormat="1"/>
    <xf borderId="0" fillId="6" fontId="2" numFmtId="169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69" xfId="0" applyAlignment="1" applyFont="1" applyNumberFormat="1">
      <alignment horizontal="right" readingOrder="0"/>
    </xf>
    <xf borderId="0" fillId="0" fontId="2" numFmtId="170" xfId="0" applyAlignment="1" applyFont="1" applyNumberFormat="1">
      <alignment horizontal="right" readingOrder="0"/>
    </xf>
    <xf borderId="0" fillId="0" fontId="4" numFmtId="171" xfId="0" applyFont="1" applyNumberFormat="1"/>
    <xf borderId="0" fillId="0" fontId="4" numFmtId="0" xfId="0" applyFont="1"/>
    <xf borderId="1" fillId="0" fontId="6" numFmtId="0" xfId="0" applyBorder="1" applyFont="1"/>
    <xf borderId="1" fillId="0" fontId="2" numFmtId="0" xfId="0" applyAlignment="1" applyBorder="1" applyFont="1">
      <alignment horizontal="center"/>
    </xf>
    <xf borderId="1" fillId="6" fontId="2" numFmtId="169" xfId="0" applyAlignment="1" applyBorder="1" applyFont="1" applyNumberFormat="1">
      <alignment horizontal="right" readingOrder="0"/>
    </xf>
    <xf borderId="1" fillId="0" fontId="2" numFmtId="3" xfId="0" applyAlignment="1" applyBorder="1" applyFont="1" applyNumberFormat="1">
      <alignment horizontal="right" readingOrder="0"/>
    </xf>
    <xf borderId="1" fillId="0" fontId="2" numFmtId="164" xfId="0" applyAlignment="1" applyBorder="1" applyFont="1" applyNumberFormat="1">
      <alignment readingOrder="0"/>
    </xf>
    <xf borderId="1" fillId="3" fontId="3" numFmtId="3" xfId="0" applyAlignment="1" applyBorder="1" applyFont="1" applyNumberFormat="1">
      <alignment readingOrder="0"/>
    </xf>
    <xf borderId="1" fillId="0" fontId="2" numFmtId="169" xfId="0" applyAlignment="1" applyBorder="1" applyFont="1" applyNumberFormat="1">
      <alignment readingOrder="0"/>
    </xf>
    <xf borderId="1" fillId="0" fontId="3" numFmtId="3" xfId="0" applyAlignment="1" applyBorder="1" applyFont="1" applyNumberFormat="1">
      <alignment readingOrder="0"/>
    </xf>
    <xf borderId="1" fillId="0" fontId="2" numFmtId="170" xfId="0" applyAlignment="1" applyBorder="1" applyFont="1" applyNumberFormat="1">
      <alignment horizontal="right"/>
    </xf>
    <xf borderId="0" fillId="0" fontId="2" numFmtId="170" xfId="0" applyAlignment="1" applyFont="1" applyNumberFormat="1">
      <alignment horizontal="right"/>
    </xf>
    <xf borderId="0" fillId="6" fontId="2" numFmtId="169" xfId="0" applyAlignment="1" applyFont="1" applyNumberFormat="1">
      <alignment horizontal="right" readingOrder="0"/>
    </xf>
    <xf borderId="1" fillId="6" fontId="2" numFmtId="169" xfId="0" applyAlignment="1" applyBorder="1" applyFont="1" applyNumberForma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170" xfId="0" applyAlignment="1" applyBorder="1" applyFont="1" applyNumberFormat="1">
      <alignment horizontal="right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9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4" fillId="0" fontId="2" numFmtId="3" xfId="0" applyAlignment="1" applyBorder="1" applyFont="1" applyNumberFormat="1">
      <alignment vertical="bottom"/>
    </xf>
    <xf borderId="0" fillId="0" fontId="2" numFmtId="170" xfId="0" applyAlignment="1" applyFont="1" applyNumberFormat="1">
      <alignment vertical="bottom"/>
    </xf>
    <xf borderId="0" fillId="0" fontId="2" numFmtId="171" xfId="0" applyAlignment="1" applyFont="1" applyNumberFormat="1">
      <alignment vertical="bottom"/>
    </xf>
    <xf borderId="0" fillId="7" fontId="2" numFmtId="0" xfId="0" applyAlignment="1" applyFill="1" applyFont="1">
      <alignment vertical="bottom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0" fontId="4" numFmtId="0" xfId="0" applyBorder="1" applyFont="1"/>
    <xf borderId="0" fillId="2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170" xfId="0" applyAlignment="1" applyFont="1" applyNumberFormat="1">
      <alignment readingOrder="0"/>
    </xf>
    <xf borderId="0" fillId="0" fontId="10" numFmtId="9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4" fontId="1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 shrinkToFit="0" wrapText="1"/>
    </xf>
    <xf borderId="1" fillId="10" fontId="1" numFmtId="0" xfId="0" applyAlignment="1" applyBorder="1" applyFill="1" applyFont="1">
      <alignment horizontal="right" readingOrder="0" shrinkToFit="0" wrapText="1"/>
    </xf>
    <xf borderId="1" fillId="5" fontId="1" numFmtId="0" xfId="0" applyAlignment="1" applyBorder="1" applyFont="1">
      <alignment horizontal="right" readingOrder="0" shrinkToFit="0" wrapText="1"/>
    </xf>
    <xf borderId="1" fillId="2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5" fillId="6" fontId="2" numFmtId="170" xfId="0" applyAlignment="1" applyBorder="1" applyFont="1" applyNumberFormat="1">
      <alignment horizontal="right" readingOrder="0"/>
    </xf>
    <xf borderId="2" fillId="0" fontId="2" numFmtId="170" xfId="0" applyAlignment="1" applyBorder="1" applyFont="1" applyNumberFormat="1">
      <alignment horizontal="right" readingOrder="0"/>
    </xf>
    <xf borderId="2" fillId="0" fontId="5" numFmtId="170" xfId="0" applyAlignment="1" applyBorder="1" applyFont="1" applyNumberFormat="1">
      <alignment horizontal="right" readingOrder="0"/>
    </xf>
    <xf borderId="6" fillId="0" fontId="5" numFmtId="167" xfId="0" applyAlignment="1" applyBorder="1" applyFont="1" applyNumberFormat="1">
      <alignment readingOrder="0"/>
    </xf>
    <xf borderId="2" fillId="10" fontId="3" numFmtId="170" xfId="0" applyAlignment="1" applyBorder="1" applyFont="1" applyNumberFormat="1">
      <alignment readingOrder="0"/>
    </xf>
    <xf borderId="2" fillId="10" fontId="11" numFmtId="170" xfId="0" applyAlignment="1" applyBorder="1" applyFont="1" applyNumberFormat="1">
      <alignment readingOrder="0"/>
    </xf>
    <xf borderId="2" fillId="0" fontId="3" numFmtId="170" xfId="0" applyAlignment="1" applyBorder="1" applyFont="1" applyNumberFormat="1">
      <alignment horizontal="right" readingOrder="0"/>
    </xf>
    <xf borderId="2" fillId="0" fontId="3" numFmtId="167" xfId="0" applyAlignment="1" applyBorder="1" applyFont="1" applyNumberFormat="1">
      <alignment horizontal="right" readingOrder="0"/>
    </xf>
    <xf borderId="2" fillId="0" fontId="2" numFmtId="170" xfId="0" applyBorder="1" applyFont="1" applyNumberFormat="1"/>
    <xf borderId="2" fillId="0" fontId="2" numFmtId="170" xfId="0" applyAlignment="1" applyBorder="1" applyFont="1" applyNumberFormat="1">
      <alignment readingOrder="0"/>
    </xf>
    <xf borderId="2" fillId="0" fontId="5" numFmtId="167" xfId="0" applyAlignment="1" applyBorder="1" applyFont="1" applyNumberFormat="1">
      <alignment horizontal="right" readingOrder="0"/>
    </xf>
    <xf borderId="2" fillId="0" fontId="3" numFmtId="170" xfId="0" applyAlignment="1" applyBorder="1" applyFont="1" applyNumberFormat="1">
      <alignment readingOrder="0"/>
    </xf>
    <xf borderId="2" fillId="0" fontId="2" numFmtId="167" xfId="0" applyAlignment="1" applyBorder="1" applyFont="1" applyNumberFormat="1">
      <alignment horizontal="right"/>
    </xf>
    <xf borderId="2" fillId="0" fontId="2" numFmtId="170" xfId="0" applyAlignment="1" applyBorder="1" applyFont="1" applyNumberFormat="1">
      <alignment horizontal="right"/>
    </xf>
    <xf borderId="2" fillId="0" fontId="2" numFmtId="167" xfId="0" applyAlignment="1" applyBorder="1" applyFont="1" applyNumberFormat="1">
      <alignment horizontal="right" readingOrder="0"/>
    </xf>
    <xf borderId="6" fillId="0" fontId="2" numFmtId="170" xfId="0" applyAlignment="1" applyBorder="1" applyFont="1" applyNumberFormat="1">
      <alignment readingOrder="0"/>
    </xf>
    <xf borderId="2" fillId="0" fontId="1" numFmtId="170" xfId="0" applyAlignment="1" applyBorder="1" applyFont="1" applyNumberFormat="1">
      <alignment horizontal="right"/>
    </xf>
    <xf borderId="6" fillId="0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6" fillId="6" fontId="2" numFmtId="170" xfId="0" applyAlignment="1" applyBorder="1" applyFont="1" applyNumberFormat="1">
      <alignment readingOrder="0"/>
    </xf>
    <xf borderId="6" fillId="0" fontId="2" numFmtId="167" xfId="0" applyAlignment="1" applyBorder="1" applyFont="1" applyNumberFormat="1">
      <alignment readingOrder="0"/>
    </xf>
    <xf borderId="6" fillId="0" fontId="2" numFmtId="170" xfId="0" applyBorder="1" applyFont="1" applyNumberFormat="1"/>
    <xf borderId="6" fillId="0" fontId="4" numFmtId="0" xfId="0" applyBorder="1" applyFont="1"/>
    <xf borderId="6" fillId="0" fontId="2" numFmtId="0" xfId="0" applyAlignment="1" applyBorder="1" applyFont="1">
      <alignment horizontal="center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5" t="s">
        <v>4</v>
      </c>
      <c r="L1" s="5" t="s">
        <v>5</v>
      </c>
      <c r="M1" s="5" t="s">
        <v>6</v>
      </c>
      <c r="N1" s="6" t="s">
        <v>7</v>
      </c>
      <c r="O1" s="8" t="s">
        <v>10</v>
      </c>
      <c r="P1" s="3" t="s">
        <v>11</v>
      </c>
      <c r="Q1" s="5" t="s">
        <v>4</v>
      </c>
      <c r="R1" s="5" t="s">
        <v>5</v>
      </c>
      <c r="S1" s="5" t="s">
        <v>6</v>
      </c>
      <c r="T1" s="6" t="s">
        <v>7</v>
      </c>
      <c r="U1" s="8" t="s">
        <v>12</v>
      </c>
      <c r="V1" s="8" t="s">
        <v>13</v>
      </c>
      <c r="W1" s="8" t="s">
        <v>14</v>
      </c>
      <c r="X1" s="7" t="s">
        <v>15</v>
      </c>
      <c r="Y1" s="7" t="s">
        <v>16</v>
      </c>
      <c r="Z1" s="5" t="s">
        <v>4</v>
      </c>
      <c r="AA1" s="5" t="s">
        <v>5</v>
      </c>
      <c r="AB1" s="5" t="s">
        <v>6</v>
      </c>
      <c r="AC1" s="6" t="s">
        <v>7</v>
      </c>
      <c r="AD1" s="9" t="s">
        <v>17</v>
      </c>
      <c r="AE1" s="5" t="s">
        <v>4</v>
      </c>
      <c r="AF1" s="5" t="s">
        <v>5</v>
      </c>
      <c r="AG1" s="5" t="s">
        <v>6</v>
      </c>
      <c r="AH1" s="6" t="s">
        <v>7</v>
      </c>
      <c r="AI1" s="7" t="s">
        <v>18</v>
      </c>
      <c r="AJ1" s="7" t="s">
        <v>19</v>
      </c>
    </row>
    <row r="2">
      <c r="A2" s="10" t="s">
        <v>20</v>
      </c>
      <c r="B2" s="11">
        <v>0.0</v>
      </c>
      <c r="C2" s="12">
        <v>1.0</v>
      </c>
      <c r="D2" s="13">
        <v>0.0</v>
      </c>
      <c r="E2" s="14">
        <v>0.0</v>
      </c>
      <c r="F2" s="15">
        <v>1.0</v>
      </c>
      <c r="G2" s="14">
        <v>0.0</v>
      </c>
      <c r="H2" s="14">
        <v>0.0</v>
      </c>
      <c r="I2" s="16">
        <v>200000.0</v>
      </c>
      <c r="J2" s="16">
        <v>0.0</v>
      </c>
      <c r="K2" s="14">
        <v>0.0</v>
      </c>
      <c r="L2" s="14">
        <v>1.0</v>
      </c>
      <c r="M2" s="14">
        <v>0.0</v>
      </c>
      <c r="N2" s="17">
        <v>200000.0</v>
      </c>
      <c r="O2" s="18" t="s">
        <v>21</v>
      </c>
      <c r="P2" s="18" t="s">
        <v>21</v>
      </c>
      <c r="Q2" s="14">
        <v>0.0</v>
      </c>
      <c r="R2" s="14">
        <v>1.0</v>
      </c>
      <c r="S2" s="14">
        <v>0.0</v>
      </c>
      <c r="T2" s="17">
        <v>0.0</v>
      </c>
      <c r="U2" s="19"/>
      <c r="V2" s="14">
        <f>R2</f>
        <v>1</v>
      </c>
      <c r="W2" s="14"/>
      <c r="X2" s="16">
        <v>0.0</v>
      </c>
      <c r="Y2" s="16">
        <v>0.0</v>
      </c>
      <c r="Z2" s="14">
        <v>0.0</v>
      </c>
      <c r="AA2" s="14">
        <v>1.0</v>
      </c>
      <c r="AB2" s="14">
        <v>0.0</v>
      </c>
      <c r="AC2" s="14">
        <v>0.0</v>
      </c>
      <c r="AD2" s="17">
        <v>0.0</v>
      </c>
      <c r="AE2" s="14">
        <v>0.0</v>
      </c>
      <c r="AF2" s="14">
        <v>1.0</v>
      </c>
      <c r="AG2" s="14">
        <v>0.0</v>
      </c>
      <c r="AH2" s="14">
        <v>0.0</v>
      </c>
      <c r="AI2" s="16">
        <v>0.0</v>
      </c>
      <c r="AJ2" s="16">
        <v>0.0</v>
      </c>
    </row>
    <row r="3">
      <c r="A3" s="10" t="s">
        <v>22</v>
      </c>
      <c r="B3" s="11">
        <v>1.0</v>
      </c>
      <c r="C3" s="20">
        <f t="shared" ref="C3:C7" si="1">V2</f>
        <v>1</v>
      </c>
      <c r="D3" s="17">
        <f t="shared" ref="D3:D4" si="2">I2/C3</f>
        <v>200000</v>
      </c>
      <c r="E3" s="17">
        <f>I2</f>
        <v>200000</v>
      </c>
      <c r="F3" s="15">
        <v>1.0</v>
      </c>
      <c r="G3" s="17">
        <f t="shared" ref="G3:G4" si="3">E3/F3</f>
        <v>200000</v>
      </c>
      <c r="H3" s="17">
        <v>0.0</v>
      </c>
      <c r="I3" s="16">
        <v>50000.0</v>
      </c>
      <c r="J3" s="16">
        <v>0.0</v>
      </c>
      <c r="K3" s="17">
        <f>$E3</f>
        <v>200000</v>
      </c>
      <c r="L3" s="17">
        <f>$F3</f>
        <v>1</v>
      </c>
      <c r="M3" s="17">
        <f>$G3</f>
        <v>200000</v>
      </c>
      <c r="N3" s="17">
        <v>50000.0</v>
      </c>
      <c r="O3" s="18" t="s">
        <v>21</v>
      </c>
      <c r="P3" s="18" t="s">
        <v>21</v>
      </c>
      <c r="Q3" s="17">
        <f>$E3</f>
        <v>200000</v>
      </c>
      <c r="R3" s="17">
        <f>$F3</f>
        <v>1</v>
      </c>
      <c r="S3" s="17">
        <f>$G3</f>
        <v>200000</v>
      </c>
      <c r="T3" s="17">
        <v>0.0</v>
      </c>
      <c r="U3" s="21">
        <v>-100000.0</v>
      </c>
      <c r="V3" s="14">
        <f t="shared" ref="V3:V6" si="4">(Q3+U3)/S3</f>
        <v>0.5</v>
      </c>
      <c r="W3" s="14">
        <v>0.0</v>
      </c>
      <c r="X3" s="16">
        <v>0.0</v>
      </c>
      <c r="Y3" s="16">
        <v>0.0</v>
      </c>
      <c r="Z3" s="17">
        <f>$E3</f>
        <v>200000</v>
      </c>
      <c r="AA3" s="17">
        <f>$F3</f>
        <v>1</v>
      </c>
      <c r="AB3" s="17">
        <f>$G3</f>
        <v>200000</v>
      </c>
      <c r="AC3" s="17">
        <v>0.0</v>
      </c>
      <c r="AD3" s="17">
        <v>0.0</v>
      </c>
      <c r="AE3" s="17">
        <f>$E3</f>
        <v>200000</v>
      </c>
      <c r="AF3" s="17">
        <f>$F3</f>
        <v>1</v>
      </c>
      <c r="AG3" s="17">
        <f>$G3</f>
        <v>200000</v>
      </c>
      <c r="AH3" s="17">
        <v>0.0</v>
      </c>
      <c r="AI3" s="16">
        <v>0.0</v>
      </c>
      <c r="AJ3" s="16">
        <v>0.0</v>
      </c>
    </row>
    <row r="4">
      <c r="A4" s="10" t="s">
        <v>23</v>
      </c>
      <c r="B4" s="11">
        <f t="shared" ref="B4:B7" si="5">1+B3</f>
        <v>2</v>
      </c>
      <c r="C4" s="20">
        <f t="shared" si="1"/>
        <v>0.5</v>
      </c>
      <c r="D4" s="17">
        <f t="shared" si="2"/>
        <v>100000</v>
      </c>
      <c r="E4" s="17">
        <f>AE3+U3+I3+X3+AI3</f>
        <v>150000</v>
      </c>
      <c r="F4" s="15">
        <f>$C4</f>
        <v>0.5</v>
      </c>
      <c r="G4" s="22">
        <f t="shared" si="3"/>
        <v>300000</v>
      </c>
      <c r="H4" s="17">
        <v>0.0</v>
      </c>
      <c r="I4" s="16">
        <v>0.0</v>
      </c>
      <c r="J4" s="16">
        <v>10000.0</v>
      </c>
      <c r="K4" s="17">
        <f t="shared" ref="K4:K7" si="6">L4*M4</f>
        <v>150000</v>
      </c>
      <c r="L4" s="15">
        <f t="shared" ref="L4:L7" si="7">$C4</f>
        <v>0.5</v>
      </c>
      <c r="M4" s="17">
        <f t="shared" ref="M4:M7" si="8">G4</f>
        <v>300000</v>
      </c>
      <c r="N4" s="17">
        <v>0.0</v>
      </c>
      <c r="O4" s="18" t="s">
        <v>21</v>
      </c>
      <c r="P4" s="18" t="s">
        <v>21</v>
      </c>
      <c r="Q4" s="17">
        <f t="shared" ref="Q4:Q7" si="9">R4*S4</f>
        <v>150000</v>
      </c>
      <c r="R4" s="15">
        <f t="shared" ref="R4:R7" si="10">$C4</f>
        <v>0.5</v>
      </c>
      <c r="S4" s="17">
        <f t="shared" ref="S4:S7" si="11">M4</f>
        <v>300000</v>
      </c>
      <c r="T4" s="17">
        <v>0.0</v>
      </c>
      <c r="U4" s="21">
        <v>300000.0</v>
      </c>
      <c r="V4" s="14">
        <f t="shared" si="4"/>
        <v>1.5</v>
      </c>
      <c r="W4" s="14">
        <v>15000.0</v>
      </c>
      <c r="X4" s="16">
        <v>0.0</v>
      </c>
      <c r="Y4" s="16">
        <v>0.0</v>
      </c>
      <c r="Z4" s="17">
        <f t="shared" ref="Z4:Z6" si="12">AA4*AB4</f>
        <v>150000</v>
      </c>
      <c r="AA4" s="15">
        <f t="shared" ref="AA4:AA6" si="13">$C4</f>
        <v>0.5</v>
      </c>
      <c r="AB4" s="17">
        <f t="shared" ref="AB4:AB6" si="14">S4</f>
        <v>300000</v>
      </c>
      <c r="AC4" s="17">
        <v>0.0</v>
      </c>
      <c r="AD4" s="17">
        <f>V4*J4</f>
        <v>15000</v>
      </c>
      <c r="AE4" s="17">
        <f t="shared" ref="AE4:AE6" si="15">AF4*AG4</f>
        <v>150000</v>
      </c>
      <c r="AF4" s="15">
        <f t="shared" ref="AF4:AF6" si="16">$C4</f>
        <v>0.5</v>
      </c>
      <c r="AG4" s="17">
        <f t="shared" ref="AG4:AG6" si="17">AB4</f>
        <v>300000</v>
      </c>
      <c r="AH4" s="17">
        <v>15000.0</v>
      </c>
      <c r="AI4" s="16">
        <v>0.0</v>
      </c>
      <c r="AJ4" s="16">
        <v>0.0</v>
      </c>
    </row>
    <row r="5">
      <c r="A5" s="10" t="s">
        <v>24</v>
      </c>
      <c r="B5" s="11">
        <f t="shared" si="5"/>
        <v>3</v>
      </c>
      <c r="C5" s="20">
        <f t="shared" si="1"/>
        <v>1.5</v>
      </c>
      <c r="D5" s="23">
        <v>-10000.0</v>
      </c>
      <c r="E5" s="17">
        <f t="shared" ref="E5:E7" si="18">F5*G5</f>
        <v>435000</v>
      </c>
      <c r="F5" s="15">
        <f t="shared" ref="F5:F7" si="19">C5</f>
        <v>1.5</v>
      </c>
      <c r="G5" s="17">
        <f>AG4-J4</f>
        <v>290000</v>
      </c>
      <c r="H5" s="17">
        <v>15000.0</v>
      </c>
      <c r="I5" s="16">
        <v>15000.0</v>
      </c>
      <c r="J5" s="16">
        <v>25000.0</v>
      </c>
      <c r="K5" s="17">
        <f t="shared" si="6"/>
        <v>435000</v>
      </c>
      <c r="L5" s="15">
        <f t="shared" si="7"/>
        <v>1.5</v>
      </c>
      <c r="M5" s="17">
        <f t="shared" si="8"/>
        <v>290000</v>
      </c>
      <c r="N5" s="17">
        <f t="shared" ref="N5:N7" si="20">H5+I5</f>
        <v>30000</v>
      </c>
      <c r="O5" s="18" t="s">
        <v>21</v>
      </c>
      <c r="P5" s="18" t="s">
        <v>21</v>
      </c>
      <c r="Q5" s="17">
        <f t="shared" si="9"/>
        <v>435000</v>
      </c>
      <c r="R5" s="15">
        <f t="shared" si="10"/>
        <v>1.5</v>
      </c>
      <c r="S5" s="17">
        <f t="shared" si="11"/>
        <v>290000</v>
      </c>
      <c r="T5" s="17">
        <v>0.0</v>
      </c>
      <c r="U5" s="21">
        <f>-K5/3*1</f>
        <v>-145000</v>
      </c>
      <c r="V5" s="14">
        <f t="shared" si="4"/>
        <v>1</v>
      </c>
      <c r="W5" s="14">
        <f t="shared" ref="W5:W6" si="21">(Y4+AJ4+J5)/V5</f>
        <v>25000</v>
      </c>
      <c r="X5" s="16">
        <v>20000.0</v>
      </c>
      <c r="Y5" s="16">
        <v>10000.0</v>
      </c>
      <c r="Z5" s="17">
        <f t="shared" si="12"/>
        <v>435000</v>
      </c>
      <c r="AA5" s="15">
        <f t="shared" si="13"/>
        <v>1.5</v>
      </c>
      <c r="AB5" s="17">
        <f t="shared" si="14"/>
        <v>290000</v>
      </c>
      <c r="AC5" s="17">
        <v>20000.0</v>
      </c>
      <c r="AD5" s="17">
        <f t="shared" ref="AD5:AD6" si="22">W5</f>
        <v>25000</v>
      </c>
      <c r="AE5" s="17">
        <f t="shared" si="15"/>
        <v>435000</v>
      </c>
      <c r="AF5" s="15">
        <f t="shared" si="16"/>
        <v>1.5</v>
      </c>
      <c r="AG5" s="17">
        <f t="shared" si="17"/>
        <v>290000</v>
      </c>
      <c r="AH5" s="17">
        <f t="shared" ref="AH5:AH6" si="23">AC5+AD5</f>
        <v>45000</v>
      </c>
      <c r="AI5" s="16">
        <v>30000.0</v>
      </c>
      <c r="AJ5" s="16">
        <v>20000.0</v>
      </c>
    </row>
    <row r="6">
      <c r="A6" s="24" t="s">
        <v>25</v>
      </c>
      <c r="B6" s="11">
        <f t="shared" si="5"/>
        <v>4</v>
      </c>
      <c r="C6" s="20">
        <f t="shared" si="1"/>
        <v>1</v>
      </c>
      <c r="D6" s="23">
        <v>-10000.0</v>
      </c>
      <c r="E6" s="17">
        <f t="shared" si="18"/>
        <v>280000</v>
      </c>
      <c r="F6" s="15">
        <f t="shared" si="19"/>
        <v>1</v>
      </c>
      <c r="G6" s="17">
        <f t="shared" ref="G6:G7" si="24">AG5-J5-Y4-AJ4+(I5+X4+AI4)/F6</f>
        <v>280000</v>
      </c>
      <c r="H6" s="17">
        <f t="shared" ref="H6:H7" si="25">AH5+AI5</f>
        <v>75000</v>
      </c>
      <c r="I6" s="16">
        <v>0.0</v>
      </c>
      <c r="J6" s="16">
        <v>0.0</v>
      </c>
      <c r="K6" s="17">
        <f t="shared" si="6"/>
        <v>280000</v>
      </c>
      <c r="L6" s="15">
        <f t="shared" si="7"/>
        <v>1</v>
      </c>
      <c r="M6" s="17">
        <f t="shared" si="8"/>
        <v>280000</v>
      </c>
      <c r="N6" s="17">
        <f t="shared" si="20"/>
        <v>75000</v>
      </c>
      <c r="O6" s="18" t="s">
        <v>21</v>
      </c>
      <c r="P6" s="18" t="s">
        <v>21</v>
      </c>
      <c r="Q6" s="17">
        <f t="shared" si="9"/>
        <v>280000</v>
      </c>
      <c r="R6" s="15">
        <f t="shared" si="10"/>
        <v>1</v>
      </c>
      <c r="S6" s="17">
        <f t="shared" si="11"/>
        <v>280000</v>
      </c>
      <c r="T6" s="23">
        <v>0.0</v>
      </c>
      <c r="U6" s="21">
        <v>0.0</v>
      </c>
      <c r="V6" s="14">
        <f t="shared" si="4"/>
        <v>1</v>
      </c>
      <c r="W6" s="14">
        <f t="shared" si="21"/>
        <v>30000</v>
      </c>
      <c r="X6" s="16">
        <v>0.0</v>
      </c>
      <c r="Y6" s="16">
        <v>0.0</v>
      </c>
      <c r="Z6" s="17">
        <f t="shared" si="12"/>
        <v>280000</v>
      </c>
      <c r="AA6" s="15">
        <f t="shared" si="13"/>
        <v>1</v>
      </c>
      <c r="AB6" s="17">
        <f t="shared" si="14"/>
        <v>280000</v>
      </c>
      <c r="AC6" s="17">
        <v>0.0</v>
      </c>
      <c r="AD6" s="17">
        <f t="shared" si="22"/>
        <v>30000</v>
      </c>
      <c r="AE6" s="17">
        <f t="shared" si="15"/>
        <v>280000</v>
      </c>
      <c r="AF6" s="15">
        <f t="shared" si="16"/>
        <v>1</v>
      </c>
      <c r="AG6" s="17">
        <f t="shared" si="17"/>
        <v>280000</v>
      </c>
      <c r="AH6" s="17">
        <f t="shared" si="23"/>
        <v>30000</v>
      </c>
      <c r="AI6" s="16">
        <v>0.0</v>
      </c>
      <c r="AJ6" s="16">
        <v>0.0</v>
      </c>
    </row>
    <row r="7">
      <c r="A7" s="10" t="s">
        <v>26</v>
      </c>
      <c r="B7" s="11">
        <f t="shared" si="5"/>
        <v>5</v>
      </c>
      <c r="C7" s="20">
        <f t="shared" si="1"/>
        <v>1</v>
      </c>
      <c r="D7" s="23">
        <v>20000.0</v>
      </c>
      <c r="E7" s="17">
        <f t="shared" si="18"/>
        <v>300000</v>
      </c>
      <c r="F7" s="15">
        <f t="shared" si="19"/>
        <v>1</v>
      </c>
      <c r="G7" s="17">
        <f t="shared" si="24"/>
        <v>300000</v>
      </c>
      <c r="H7" s="17">
        <f t="shared" si="25"/>
        <v>30000</v>
      </c>
      <c r="I7" s="16">
        <v>0.0</v>
      </c>
      <c r="J7" s="16">
        <v>0.0</v>
      </c>
      <c r="K7" s="17">
        <f t="shared" si="6"/>
        <v>300000</v>
      </c>
      <c r="L7" s="15">
        <f t="shared" si="7"/>
        <v>1</v>
      </c>
      <c r="M7" s="17">
        <f t="shared" si="8"/>
        <v>300000</v>
      </c>
      <c r="N7" s="17">
        <f t="shared" si="20"/>
        <v>30000</v>
      </c>
      <c r="O7" s="18" t="s">
        <v>21</v>
      </c>
      <c r="P7" s="18" t="s">
        <v>21</v>
      </c>
      <c r="Q7" s="17">
        <f t="shared" si="9"/>
        <v>300000</v>
      </c>
      <c r="R7" s="15">
        <f t="shared" si="10"/>
        <v>1</v>
      </c>
      <c r="S7" s="17">
        <f t="shared" si="11"/>
        <v>300000</v>
      </c>
      <c r="T7" s="17">
        <v>0.0</v>
      </c>
      <c r="U7" s="19"/>
      <c r="V7" s="14"/>
      <c r="W7" s="14"/>
      <c r="X7" s="16">
        <v>0.0</v>
      </c>
      <c r="Y7" s="16">
        <v>0.0</v>
      </c>
      <c r="Z7" s="19"/>
      <c r="AA7" s="25"/>
      <c r="AB7" s="19"/>
      <c r="AC7" s="19"/>
      <c r="AD7" s="19"/>
      <c r="AE7" s="19"/>
      <c r="AF7" s="25"/>
      <c r="AG7" s="19"/>
      <c r="AH7" s="19"/>
      <c r="AI7" s="16">
        <v>0.0</v>
      </c>
      <c r="AJ7" s="16">
        <v>0.0</v>
      </c>
    </row>
    <row r="8"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9"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0.43"/>
    <col customWidth="1" min="3" max="3" width="12.0"/>
    <col customWidth="1" min="4" max="5" width="11.71"/>
    <col customWidth="1" min="6" max="6" width="9.86"/>
    <col customWidth="1" min="7" max="7" width="11.71"/>
    <col customWidth="1" min="8" max="8" width="10.71"/>
    <col customWidth="1" min="9" max="9" width="13.0"/>
    <col customWidth="1" min="10" max="10" width="12.86"/>
    <col customWidth="1" min="11" max="11" width="11.71"/>
    <col customWidth="1" min="12" max="12" width="9.86"/>
    <col customWidth="1" min="13" max="13" width="11.71"/>
    <col customWidth="1" min="14" max="14" width="10.71"/>
    <col customWidth="1" min="15" max="15" width="12.0"/>
    <col customWidth="1" min="16" max="16" width="8.29"/>
    <col customWidth="1" min="17" max="17" width="10.71"/>
    <col customWidth="1" min="18" max="18" width="9.86"/>
    <col customWidth="1" min="19" max="19" width="11.71"/>
    <col customWidth="1" min="20" max="20" width="8.29"/>
    <col customWidth="1" min="21" max="21" width="11.57"/>
    <col customWidth="1" min="22" max="22" width="11.0"/>
    <col customWidth="1" min="23" max="23" width="10.71"/>
    <col customWidth="1" min="24" max="25" width="12.86"/>
    <col customWidth="1" min="26" max="26" width="11.71"/>
    <col customWidth="1" min="27" max="27" width="9.86"/>
    <col customWidth="1" min="28" max="28" width="11.71"/>
    <col customWidth="1" min="29" max="29" width="10.71"/>
    <col customWidth="1" min="30" max="30" width="7.0"/>
    <col customWidth="1" min="31" max="31" width="10.71"/>
    <col customWidth="1" min="32" max="32" width="9.86"/>
    <col customWidth="1" min="33" max="35" width="10.71"/>
    <col customWidth="1" min="36" max="36" width="12.14"/>
  </cols>
  <sheetData>
    <row r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 t="s">
        <v>7</v>
      </c>
      <c r="I1" s="29" t="s">
        <v>8</v>
      </c>
      <c r="J1" s="29" t="s">
        <v>9</v>
      </c>
      <c r="K1" s="30" t="s">
        <v>4</v>
      </c>
      <c r="L1" s="30" t="s">
        <v>5</v>
      </c>
      <c r="M1" s="30" t="s">
        <v>6</v>
      </c>
      <c r="N1" s="31" t="s">
        <v>7</v>
      </c>
      <c r="O1" s="32" t="s">
        <v>10</v>
      </c>
      <c r="P1" s="28" t="s">
        <v>11</v>
      </c>
      <c r="Q1" s="30" t="s">
        <v>4</v>
      </c>
      <c r="R1" s="30" t="s">
        <v>5</v>
      </c>
      <c r="S1" s="30" t="s">
        <v>6</v>
      </c>
      <c r="T1" s="31" t="s">
        <v>7</v>
      </c>
      <c r="U1" s="32" t="s">
        <v>12</v>
      </c>
      <c r="V1" s="32" t="s">
        <v>13</v>
      </c>
      <c r="W1" s="32" t="s">
        <v>14</v>
      </c>
      <c r="X1" s="29" t="s">
        <v>15</v>
      </c>
      <c r="Y1" s="29" t="s">
        <v>16</v>
      </c>
      <c r="Z1" s="30" t="s">
        <v>4</v>
      </c>
      <c r="AA1" s="30" t="s">
        <v>5</v>
      </c>
      <c r="AB1" s="30" t="s">
        <v>6</v>
      </c>
      <c r="AC1" s="31" t="s">
        <v>7</v>
      </c>
      <c r="AD1" s="33" t="s">
        <v>17</v>
      </c>
      <c r="AE1" s="30" t="s">
        <v>4</v>
      </c>
      <c r="AF1" s="30" t="s">
        <v>5</v>
      </c>
      <c r="AG1" s="30" t="s">
        <v>6</v>
      </c>
      <c r="AH1" s="31" t="s">
        <v>7</v>
      </c>
      <c r="AI1" s="29" t="s">
        <v>18</v>
      </c>
      <c r="AJ1" s="29" t="s">
        <v>19</v>
      </c>
      <c r="AM1" s="34" t="s">
        <v>27</v>
      </c>
      <c r="AN1" s="34" t="s">
        <v>28</v>
      </c>
      <c r="AO1" s="34" t="s">
        <v>29</v>
      </c>
      <c r="AP1" s="34" t="s">
        <v>30</v>
      </c>
    </row>
    <row r="2">
      <c r="A2" s="35"/>
      <c r="B2" s="36"/>
      <c r="C2" s="37"/>
      <c r="D2" s="38"/>
      <c r="E2" s="38"/>
      <c r="F2" s="39"/>
      <c r="G2" s="38"/>
      <c r="H2" s="38"/>
      <c r="I2" s="40"/>
      <c r="J2" s="40"/>
      <c r="K2" s="38"/>
      <c r="L2" s="41"/>
      <c r="M2" s="38"/>
      <c r="N2" s="42"/>
      <c r="O2" s="43"/>
      <c r="P2" s="43"/>
      <c r="Q2" s="38"/>
      <c r="R2" s="41"/>
      <c r="S2" s="38"/>
      <c r="T2" s="42"/>
      <c r="U2" s="44"/>
      <c r="V2" s="45"/>
      <c r="W2" s="46"/>
      <c r="X2" s="40"/>
      <c r="Y2" s="40"/>
      <c r="Z2" s="38"/>
      <c r="AA2" s="41"/>
      <c r="AB2" s="38"/>
      <c r="AC2" s="38"/>
      <c r="AD2" s="47"/>
      <c r="AE2" s="38"/>
      <c r="AF2" s="41"/>
      <c r="AG2" s="38"/>
      <c r="AH2" s="38"/>
      <c r="AI2" s="40"/>
      <c r="AJ2" s="40"/>
    </row>
    <row r="3">
      <c r="A3" s="35"/>
      <c r="B3" s="36"/>
      <c r="C3" s="37"/>
      <c r="D3" s="38"/>
      <c r="E3" s="38"/>
      <c r="F3" s="39"/>
      <c r="G3" s="38"/>
      <c r="H3" s="38"/>
      <c r="I3" s="40"/>
      <c r="J3" s="40"/>
      <c r="K3" s="38"/>
      <c r="L3" s="41"/>
      <c r="M3" s="38"/>
      <c r="N3" s="42"/>
      <c r="O3" s="43"/>
      <c r="P3" s="43"/>
      <c r="Q3" s="38"/>
      <c r="R3" s="41"/>
      <c r="S3" s="38"/>
      <c r="T3" s="42"/>
      <c r="U3" s="44"/>
      <c r="V3" s="45"/>
      <c r="W3" s="46"/>
      <c r="X3" s="40"/>
      <c r="Y3" s="40"/>
      <c r="Z3" s="38"/>
      <c r="AA3" s="41"/>
      <c r="AB3" s="38"/>
      <c r="AC3" s="38"/>
      <c r="AD3" s="47"/>
      <c r="AE3" s="38"/>
      <c r="AF3" s="41"/>
      <c r="AG3" s="38"/>
      <c r="AH3" s="38"/>
      <c r="AI3" s="40"/>
      <c r="AJ3" s="40"/>
    </row>
    <row r="4">
      <c r="A4" s="48" t="s">
        <v>31</v>
      </c>
      <c r="B4" s="49">
        <v>0.0</v>
      </c>
      <c r="C4" s="50"/>
      <c r="D4" s="51">
        <v>0.0</v>
      </c>
      <c r="E4" s="51">
        <v>0.0</v>
      </c>
      <c r="F4" s="39">
        <v>1.0</v>
      </c>
      <c r="G4" s="51">
        <v>0.0</v>
      </c>
      <c r="H4" s="51">
        <v>0.0</v>
      </c>
      <c r="I4" s="52">
        <v>200000.0</v>
      </c>
      <c r="J4" s="52">
        <v>0.0</v>
      </c>
      <c r="K4" s="51">
        <f t="shared" ref="K4:K47" si="4">L4*M4</f>
        <v>0</v>
      </c>
      <c r="L4" s="53">
        <f t="shared" ref="L4:M4" si="1">F4</f>
        <v>1</v>
      </c>
      <c r="M4" s="51">
        <f t="shared" si="1"/>
        <v>0</v>
      </c>
      <c r="N4" s="54">
        <f t="shared" ref="N4:N47" si="6"> H4 + I4</f>
        <v>200000</v>
      </c>
      <c r="O4" s="18" t="s">
        <v>21</v>
      </c>
      <c r="P4" s="18" t="s">
        <v>21</v>
      </c>
      <c r="Q4" s="55">
        <v>0.0</v>
      </c>
      <c r="R4" s="56">
        <v>1.0</v>
      </c>
      <c r="S4" s="55">
        <v>0.0</v>
      </c>
      <c r="T4" s="57">
        <v>0.0</v>
      </c>
      <c r="U4" s="58"/>
      <c r="V4" s="59">
        <v>1.0</v>
      </c>
      <c r="W4" s="60"/>
      <c r="X4" s="52">
        <v>0.0</v>
      </c>
      <c r="Y4" s="52">
        <v>0.0</v>
      </c>
      <c r="Z4" s="51">
        <f t="shared" ref="Z4:AB4" si="2">Q4</f>
        <v>0</v>
      </c>
      <c r="AA4" s="61">
        <f t="shared" si="2"/>
        <v>1</v>
      </c>
      <c r="AB4" s="51">
        <f t="shared" si="2"/>
        <v>0</v>
      </c>
      <c r="AC4" s="54">
        <f t="shared" ref="AC4:AC47" si="9"> T4 + X4</f>
        <v>0</v>
      </c>
      <c r="AD4" s="47">
        <v>0.0</v>
      </c>
      <c r="AE4" s="51">
        <f t="shared" ref="AE4:AG4" si="3">Z4</f>
        <v>0</v>
      </c>
      <c r="AF4" s="61">
        <f t="shared" si="3"/>
        <v>1</v>
      </c>
      <c r="AG4" s="51">
        <f t="shared" si="3"/>
        <v>0</v>
      </c>
      <c r="AH4" s="54">
        <f t="shared" ref="AH4:AH47" si="11"> AC4 + AD4</f>
        <v>0</v>
      </c>
      <c r="AI4" s="52">
        <v>0.0</v>
      </c>
      <c r="AJ4" s="52">
        <v>0.0</v>
      </c>
      <c r="AM4" s="62"/>
      <c r="AN4" s="62">
        <f t="shared" ref="AN4:AN47" si="12">V4*G4</f>
        <v>0</v>
      </c>
    </row>
    <row r="5">
      <c r="B5" s="36">
        <f t="shared" ref="B5:B47" si="13">B4+1</f>
        <v>1</v>
      </c>
      <c r="C5" s="63">
        <f t="shared" ref="C5:C47" si="14">V4</f>
        <v>1</v>
      </c>
      <c r="D5" s="47">
        <f t="shared" ref="D5:D47" si="15">((I4+X3+AI3)/C5)-SUM(J4,Y3,AJ3)</f>
        <v>200000</v>
      </c>
      <c r="E5" s="47">
        <f t="shared" ref="E5:E47" si="16">G5*F5</f>
        <v>200000</v>
      </c>
      <c r="F5" s="39">
        <f t="shared" ref="F5:F47" si="17">C5</f>
        <v>1</v>
      </c>
      <c r="G5" s="47">
        <f t="shared" ref="G5:G47" si="18">G4+D5</f>
        <v>200000</v>
      </c>
      <c r="H5" s="47">
        <f t="shared" ref="H5:H7" si="19"> AH4 + AI4</f>
        <v>0</v>
      </c>
      <c r="I5" s="40">
        <v>0.0</v>
      </c>
      <c r="J5" s="40">
        <v>0.0</v>
      </c>
      <c r="K5" s="47">
        <f t="shared" si="4"/>
        <v>200000</v>
      </c>
      <c r="L5" s="64">
        <f t="shared" ref="L5:M5" si="5">F5</f>
        <v>1</v>
      </c>
      <c r="M5" s="47">
        <f t="shared" si="5"/>
        <v>200000</v>
      </c>
      <c r="N5" s="42">
        <f t="shared" si="6"/>
        <v>0</v>
      </c>
      <c r="O5" s="18" t="s">
        <v>21</v>
      </c>
      <c r="P5" s="18" t="s">
        <v>21</v>
      </c>
      <c r="Q5" s="47">
        <f t="shared" ref="Q5:S5" si="7">K5</f>
        <v>200000</v>
      </c>
      <c r="R5" s="64">
        <f t="shared" si="7"/>
        <v>1</v>
      </c>
      <c r="S5" s="47">
        <f t="shared" si="7"/>
        <v>200000</v>
      </c>
      <c r="T5" s="47">
        <v>0.0</v>
      </c>
      <c r="U5" s="44">
        <v>0.0</v>
      </c>
      <c r="V5" s="65">
        <f t="shared" ref="V5:V47" si="22">ROUND((sum(C5*G4,I4,U5,X3,AI3)-(sum(J4,Y3,AJ3)*C5))/S5, 4)</f>
        <v>1</v>
      </c>
      <c r="W5" s="66">
        <f t="shared" ref="W5:W47" si="23">(Y4+AJ4+J5)/V5</f>
        <v>0</v>
      </c>
      <c r="X5" s="40">
        <v>0.0</v>
      </c>
      <c r="Y5" s="40">
        <v>0.0</v>
      </c>
      <c r="Z5" s="42">
        <f t="shared" ref="Z5:AB5" si="8">Q5</f>
        <v>200000</v>
      </c>
      <c r="AA5" s="64">
        <f t="shared" si="8"/>
        <v>1</v>
      </c>
      <c r="AB5" s="47">
        <f t="shared" si="8"/>
        <v>200000</v>
      </c>
      <c r="AC5" s="42">
        <f t="shared" si="9"/>
        <v>0</v>
      </c>
      <c r="AD5" s="47">
        <f t="shared" ref="AD5:AD47" si="25">(Y4+AJ4+J5)*C6</f>
        <v>0</v>
      </c>
      <c r="AE5" s="42">
        <f t="shared" ref="AE5:AG5" si="10">Z5</f>
        <v>200000</v>
      </c>
      <c r="AF5" s="64">
        <f t="shared" si="10"/>
        <v>1</v>
      </c>
      <c r="AG5" s="47">
        <f t="shared" si="10"/>
        <v>200000</v>
      </c>
      <c r="AH5" s="42">
        <f t="shared" si="11"/>
        <v>0</v>
      </c>
      <c r="AI5" s="40">
        <v>0.0</v>
      </c>
      <c r="AJ5" s="40">
        <v>0.0</v>
      </c>
      <c r="AL5" s="67">
        <f t="shared" ref="AL5:AL47" si="27">(sum(C5*G4,I4,U5,X3,AI3)-(sum(J4,Y3,AJ3)*C5))/S5</f>
        <v>1</v>
      </c>
      <c r="AM5" s="62">
        <f t="shared" ref="AM5:AM47" si="28">AN4</f>
        <v>0</v>
      </c>
      <c r="AN5" s="62">
        <f t="shared" si="12"/>
        <v>200000</v>
      </c>
      <c r="AO5" s="68" t="str">
        <f t="shared" ref="AO5:AO47" si="29">AM5-'Version 2'!B1</f>
        <v>#REF!</v>
      </c>
      <c r="AP5" s="68" t="str">
        <f t="shared" ref="AP5:AP47" si="30">AN5-'Version 2'!G1</f>
        <v>#REF!</v>
      </c>
      <c r="AQ5" s="68" t="str">
        <f t="shared" ref="AQ5:AQ47" si="31">AL5-'Version 2'!N1</f>
        <v>#REF!</v>
      </c>
    </row>
    <row r="6" ht="16.5" customHeight="1">
      <c r="A6" s="69"/>
      <c r="B6" s="70">
        <f t="shared" si="13"/>
        <v>2</v>
      </c>
      <c r="C6" s="71">
        <f t="shared" si="14"/>
        <v>1</v>
      </c>
      <c r="D6" s="72">
        <f t="shared" si="15"/>
        <v>0</v>
      </c>
      <c r="E6" s="72">
        <f t="shared" si="16"/>
        <v>200000</v>
      </c>
      <c r="F6" s="73">
        <f t="shared" si="17"/>
        <v>1</v>
      </c>
      <c r="G6" s="72">
        <f t="shared" si="18"/>
        <v>200000</v>
      </c>
      <c r="H6" s="72">
        <f t="shared" si="19"/>
        <v>0</v>
      </c>
      <c r="I6" s="74">
        <v>0.0</v>
      </c>
      <c r="J6" s="74">
        <v>0.0</v>
      </c>
      <c r="K6" s="72">
        <f t="shared" si="4"/>
        <v>200000</v>
      </c>
      <c r="L6" s="75">
        <f t="shared" ref="L6:M6" si="20">F6</f>
        <v>1</v>
      </c>
      <c r="M6" s="72">
        <f t="shared" si="20"/>
        <v>200000</v>
      </c>
      <c r="N6" s="72">
        <f t="shared" si="6"/>
        <v>0</v>
      </c>
      <c r="O6" s="18" t="s">
        <v>21</v>
      </c>
      <c r="P6" s="18" t="s">
        <v>21</v>
      </c>
      <c r="Q6" s="72">
        <f t="shared" ref="Q6:S6" si="21">K6</f>
        <v>200000</v>
      </c>
      <c r="R6" s="75">
        <f t="shared" si="21"/>
        <v>1</v>
      </c>
      <c r="S6" s="72">
        <f t="shared" si="21"/>
        <v>200000</v>
      </c>
      <c r="T6" s="72">
        <v>0.0</v>
      </c>
      <c r="U6" s="76">
        <v>0.0</v>
      </c>
      <c r="V6" s="65">
        <f t="shared" si="22"/>
        <v>1</v>
      </c>
      <c r="W6" s="77">
        <f t="shared" si="23"/>
        <v>0</v>
      </c>
      <c r="X6" s="74">
        <v>0.0</v>
      </c>
      <c r="Y6" s="74">
        <v>0.0</v>
      </c>
      <c r="Z6" s="72">
        <f t="shared" ref="Z6:AB6" si="24">Q6</f>
        <v>200000</v>
      </c>
      <c r="AA6" s="75">
        <f t="shared" si="24"/>
        <v>1</v>
      </c>
      <c r="AB6" s="72">
        <f t="shared" si="24"/>
        <v>200000</v>
      </c>
      <c r="AC6" s="72">
        <f t="shared" si="9"/>
        <v>0</v>
      </c>
      <c r="AD6" s="47">
        <f t="shared" si="25"/>
        <v>0</v>
      </c>
      <c r="AE6" s="72">
        <f t="shared" ref="AE6:AG6" si="26">Z6</f>
        <v>200000</v>
      </c>
      <c r="AF6" s="75">
        <f t="shared" si="26"/>
        <v>1</v>
      </c>
      <c r="AG6" s="72">
        <f t="shared" si="26"/>
        <v>200000</v>
      </c>
      <c r="AH6" s="72">
        <f t="shared" si="11"/>
        <v>0</v>
      </c>
      <c r="AI6" s="74">
        <v>0.0</v>
      </c>
      <c r="AJ6" s="74">
        <v>0.0</v>
      </c>
      <c r="AL6" s="67">
        <f t="shared" si="27"/>
        <v>1</v>
      </c>
      <c r="AM6" s="62">
        <f t="shared" si="28"/>
        <v>200000</v>
      </c>
      <c r="AN6" s="62">
        <f t="shared" si="12"/>
        <v>200000</v>
      </c>
      <c r="AO6" s="68" t="str">
        <f t="shared" si="29"/>
        <v>#REF!</v>
      </c>
      <c r="AP6" s="68" t="str">
        <f t="shared" si="30"/>
        <v>#REF!</v>
      </c>
      <c r="AQ6" s="68" t="str">
        <f t="shared" si="31"/>
        <v>#REF!</v>
      </c>
    </row>
    <row r="7">
      <c r="A7" s="35" t="s">
        <v>32</v>
      </c>
      <c r="B7" s="36">
        <f t="shared" si="13"/>
        <v>3</v>
      </c>
      <c r="C7" s="63">
        <f t="shared" si="14"/>
        <v>1</v>
      </c>
      <c r="D7" s="47">
        <f t="shared" si="15"/>
        <v>0</v>
      </c>
      <c r="E7" s="47">
        <f t="shared" si="16"/>
        <v>200000</v>
      </c>
      <c r="F7" s="39">
        <f t="shared" si="17"/>
        <v>1</v>
      </c>
      <c r="G7" s="47">
        <f t="shared" si="18"/>
        <v>200000</v>
      </c>
      <c r="H7" s="47">
        <f t="shared" si="19"/>
        <v>0</v>
      </c>
      <c r="I7" s="40">
        <v>300000.0</v>
      </c>
      <c r="J7" s="40">
        <v>0.0</v>
      </c>
      <c r="K7" s="47">
        <f t="shared" si="4"/>
        <v>200000</v>
      </c>
      <c r="L7" s="64">
        <f t="shared" ref="L7:M7" si="32">F7</f>
        <v>1</v>
      </c>
      <c r="M7" s="47">
        <f t="shared" si="32"/>
        <v>200000</v>
      </c>
      <c r="N7" s="42">
        <f t="shared" si="6"/>
        <v>300000</v>
      </c>
      <c r="O7" s="18" t="s">
        <v>21</v>
      </c>
      <c r="P7" s="18" t="s">
        <v>21</v>
      </c>
      <c r="Q7" s="42">
        <f t="shared" ref="Q7:S7" si="33">K7</f>
        <v>200000</v>
      </c>
      <c r="R7" s="64">
        <f t="shared" si="33"/>
        <v>1</v>
      </c>
      <c r="S7" s="42">
        <f t="shared" si="33"/>
        <v>200000</v>
      </c>
      <c r="T7" s="42">
        <v>0.0</v>
      </c>
      <c r="U7" s="44">
        <v>0.0</v>
      </c>
      <c r="V7" s="65">
        <f t="shared" si="22"/>
        <v>1</v>
      </c>
      <c r="W7" s="78">
        <f t="shared" si="23"/>
        <v>0</v>
      </c>
      <c r="X7" s="40">
        <v>0.0</v>
      </c>
      <c r="Y7" s="40">
        <v>0.0</v>
      </c>
      <c r="Z7" s="42">
        <f t="shared" ref="Z7:AB7" si="34">Q7</f>
        <v>200000</v>
      </c>
      <c r="AA7" s="64">
        <f t="shared" si="34"/>
        <v>1</v>
      </c>
      <c r="AB7" s="42">
        <f t="shared" si="34"/>
        <v>200000</v>
      </c>
      <c r="AC7" s="42">
        <f t="shared" si="9"/>
        <v>0</v>
      </c>
      <c r="AD7" s="47">
        <f t="shared" si="25"/>
        <v>0</v>
      </c>
      <c r="AE7" s="42">
        <f t="shared" ref="AE7:AG7" si="35">Z7</f>
        <v>200000</v>
      </c>
      <c r="AF7" s="64">
        <f t="shared" si="35"/>
        <v>1</v>
      </c>
      <c r="AG7" s="42">
        <f t="shared" si="35"/>
        <v>200000</v>
      </c>
      <c r="AH7" s="42">
        <f t="shared" si="11"/>
        <v>0</v>
      </c>
      <c r="AI7" s="40">
        <v>0.0</v>
      </c>
      <c r="AJ7" s="40">
        <v>0.0</v>
      </c>
      <c r="AL7" s="67">
        <f t="shared" si="27"/>
        <v>1</v>
      </c>
      <c r="AM7" s="62">
        <f t="shared" si="28"/>
        <v>200000</v>
      </c>
      <c r="AN7" s="62">
        <f t="shared" si="12"/>
        <v>200000</v>
      </c>
      <c r="AO7" s="68" t="str">
        <f t="shared" si="29"/>
        <v>#REF!</v>
      </c>
      <c r="AP7" s="68" t="str">
        <f t="shared" si="30"/>
        <v>#REF!</v>
      </c>
      <c r="AQ7" s="68" t="str">
        <f t="shared" si="31"/>
        <v>#REF!</v>
      </c>
    </row>
    <row r="8">
      <c r="B8" s="36">
        <f t="shared" si="13"/>
        <v>4</v>
      </c>
      <c r="C8" s="79">
        <f t="shared" si="14"/>
        <v>1</v>
      </c>
      <c r="D8" s="42">
        <f t="shared" si="15"/>
        <v>300000</v>
      </c>
      <c r="E8" s="38">
        <f t="shared" si="16"/>
        <v>500000</v>
      </c>
      <c r="F8" s="39">
        <f t="shared" si="17"/>
        <v>1</v>
      </c>
      <c r="G8" s="42">
        <f t="shared" si="18"/>
        <v>500000</v>
      </c>
      <c r="H8" s="42">
        <f> AH5 + AI5</f>
        <v>0</v>
      </c>
      <c r="I8" s="40">
        <v>0.0</v>
      </c>
      <c r="J8" s="40">
        <v>0.0</v>
      </c>
      <c r="K8" s="47">
        <f t="shared" si="4"/>
        <v>500000</v>
      </c>
      <c r="L8" s="64">
        <f t="shared" ref="L8:M8" si="36">F8</f>
        <v>1</v>
      </c>
      <c r="M8" s="42">
        <f t="shared" si="36"/>
        <v>500000</v>
      </c>
      <c r="N8" s="42">
        <f t="shared" si="6"/>
        <v>0</v>
      </c>
      <c r="O8" s="18" t="s">
        <v>21</v>
      </c>
      <c r="P8" s="18" t="s">
        <v>21</v>
      </c>
      <c r="Q8" s="42">
        <f t="shared" ref="Q8:S8" si="37">K8</f>
        <v>500000</v>
      </c>
      <c r="R8" s="64">
        <f t="shared" si="37"/>
        <v>1</v>
      </c>
      <c r="S8" s="42">
        <f t="shared" si="37"/>
        <v>500000</v>
      </c>
      <c r="T8" s="42">
        <v>0.0</v>
      </c>
      <c r="U8" s="44">
        <v>0.0</v>
      </c>
      <c r="V8" s="65">
        <f t="shared" si="22"/>
        <v>1</v>
      </c>
      <c r="W8" s="78">
        <f t="shared" si="23"/>
        <v>0</v>
      </c>
      <c r="X8" s="40">
        <v>0.0</v>
      </c>
      <c r="Y8" s="40">
        <v>0.0</v>
      </c>
      <c r="Z8" s="42">
        <f t="shared" ref="Z8:AB8" si="38">Q8</f>
        <v>500000</v>
      </c>
      <c r="AA8" s="64">
        <f t="shared" si="38"/>
        <v>1</v>
      </c>
      <c r="AB8" s="42">
        <f t="shared" si="38"/>
        <v>500000</v>
      </c>
      <c r="AC8" s="42">
        <f t="shared" si="9"/>
        <v>0</v>
      </c>
      <c r="AD8" s="47">
        <f t="shared" si="25"/>
        <v>0</v>
      </c>
      <c r="AE8" s="42">
        <f t="shared" ref="AE8:AG8" si="39">Z8</f>
        <v>500000</v>
      </c>
      <c r="AF8" s="64">
        <f t="shared" si="39"/>
        <v>1</v>
      </c>
      <c r="AG8" s="42">
        <f t="shared" si="39"/>
        <v>500000</v>
      </c>
      <c r="AH8" s="42">
        <f t="shared" si="11"/>
        <v>0</v>
      </c>
      <c r="AI8" s="40">
        <v>0.0</v>
      </c>
      <c r="AJ8" s="40">
        <v>0.0</v>
      </c>
      <c r="AL8" s="67">
        <f t="shared" si="27"/>
        <v>1</v>
      </c>
      <c r="AM8" s="62">
        <f t="shared" si="28"/>
        <v>200000</v>
      </c>
      <c r="AN8" s="62">
        <f t="shared" si="12"/>
        <v>500000</v>
      </c>
      <c r="AO8" s="68" t="str">
        <f t="shared" si="29"/>
        <v>#REF!</v>
      </c>
      <c r="AP8" s="68" t="str">
        <f t="shared" si="30"/>
        <v>#REF!</v>
      </c>
      <c r="AQ8" s="68" t="str">
        <f t="shared" si="31"/>
        <v>#REF!</v>
      </c>
    </row>
    <row r="9">
      <c r="A9" s="69"/>
      <c r="B9" s="70">
        <f t="shared" si="13"/>
        <v>5</v>
      </c>
      <c r="C9" s="80">
        <f t="shared" si="14"/>
        <v>1</v>
      </c>
      <c r="D9" s="81">
        <f t="shared" si="15"/>
        <v>0</v>
      </c>
      <c r="E9" s="81">
        <f t="shared" si="16"/>
        <v>500000</v>
      </c>
      <c r="F9" s="73">
        <f t="shared" si="17"/>
        <v>1</v>
      </c>
      <c r="G9" s="81">
        <f t="shared" si="18"/>
        <v>500000</v>
      </c>
      <c r="H9" s="81">
        <f t="shared" ref="H9:H47" si="44"> AH8 + AI8</f>
        <v>0</v>
      </c>
      <c r="I9" s="74">
        <v>0.0</v>
      </c>
      <c r="J9" s="74">
        <v>0.0</v>
      </c>
      <c r="K9" s="81">
        <f t="shared" si="4"/>
        <v>500000</v>
      </c>
      <c r="L9" s="75">
        <f t="shared" ref="L9:M9" si="40">F9</f>
        <v>1</v>
      </c>
      <c r="M9" s="81">
        <f t="shared" si="40"/>
        <v>500000</v>
      </c>
      <c r="N9" s="72">
        <f t="shared" si="6"/>
        <v>0</v>
      </c>
      <c r="O9" s="18" t="s">
        <v>21</v>
      </c>
      <c r="P9" s="18" t="s">
        <v>21</v>
      </c>
      <c r="Q9" s="81">
        <f t="shared" ref="Q9:S9" si="41">K9</f>
        <v>500000</v>
      </c>
      <c r="R9" s="75">
        <f t="shared" si="41"/>
        <v>1</v>
      </c>
      <c r="S9" s="81">
        <f t="shared" si="41"/>
        <v>500000</v>
      </c>
      <c r="T9" s="81">
        <v>0.0</v>
      </c>
      <c r="U9" s="76">
        <v>0.0</v>
      </c>
      <c r="V9" s="65">
        <f t="shared" si="22"/>
        <v>1</v>
      </c>
      <c r="W9" s="82">
        <f t="shared" si="23"/>
        <v>0</v>
      </c>
      <c r="X9" s="74">
        <v>0.0</v>
      </c>
      <c r="Y9" s="74">
        <v>0.0</v>
      </c>
      <c r="Z9" s="72">
        <f t="shared" ref="Z9:AB9" si="42">Q9</f>
        <v>500000</v>
      </c>
      <c r="AA9" s="75">
        <f t="shared" si="42"/>
        <v>1</v>
      </c>
      <c r="AB9" s="81">
        <f t="shared" si="42"/>
        <v>500000</v>
      </c>
      <c r="AC9" s="72">
        <f t="shared" si="9"/>
        <v>0</v>
      </c>
      <c r="AD9" s="47">
        <f t="shared" si="25"/>
        <v>0</v>
      </c>
      <c r="AE9" s="72">
        <f t="shared" ref="AE9:AG9" si="43">Z9</f>
        <v>500000</v>
      </c>
      <c r="AF9" s="75">
        <f t="shared" si="43"/>
        <v>1</v>
      </c>
      <c r="AG9" s="81">
        <f t="shared" si="43"/>
        <v>500000</v>
      </c>
      <c r="AH9" s="72">
        <f t="shared" si="11"/>
        <v>0</v>
      </c>
      <c r="AI9" s="74">
        <v>0.0</v>
      </c>
      <c r="AJ9" s="74">
        <v>0.0</v>
      </c>
      <c r="AL9" s="67">
        <f t="shared" si="27"/>
        <v>1</v>
      </c>
      <c r="AM9" s="62">
        <f t="shared" si="28"/>
        <v>500000</v>
      </c>
      <c r="AN9" s="62">
        <f t="shared" si="12"/>
        <v>500000</v>
      </c>
      <c r="AO9" s="68" t="str">
        <f t="shared" si="29"/>
        <v>#REF!</v>
      </c>
      <c r="AP9" s="68" t="str">
        <f t="shared" si="30"/>
        <v>#REF!</v>
      </c>
      <c r="AQ9" s="68" t="str">
        <f t="shared" si="31"/>
        <v>#REF!</v>
      </c>
    </row>
    <row r="10">
      <c r="A10" s="35" t="s">
        <v>33</v>
      </c>
      <c r="B10" s="36">
        <f t="shared" si="13"/>
        <v>6</v>
      </c>
      <c r="C10" s="79">
        <f t="shared" si="14"/>
        <v>1</v>
      </c>
      <c r="D10" s="42">
        <f t="shared" si="15"/>
        <v>0</v>
      </c>
      <c r="E10" s="42">
        <f t="shared" si="16"/>
        <v>500000</v>
      </c>
      <c r="F10" s="39">
        <f t="shared" si="17"/>
        <v>1</v>
      </c>
      <c r="G10" s="42">
        <f t="shared" si="18"/>
        <v>500000</v>
      </c>
      <c r="H10" s="42">
        <f t="shared" si="44"/>
        <v>0</v>
      </c>
      <c r="I10" s="40">
        <v>0.0</v>
      </c>
      <c r="J10" s="40">
        <v>0.0</v>
      </c>
      <c r="K10" s="42">
        <f t="shared" si="4"/>
        <v>500000</v>
      </c>
      <c r="L10" s="64">
        <f t="shared" ref="L10:M10" si="45">F10</f>
        <v>1</v>
      </c>
      <c r="M10" s="42">
        <f t="shared" si="45"/>
        <v>500000</v>
      </c>
      <c r="N10" s="42">
        <f t="shared" si="6"/>
        <v>0</v>
      </c>
      <c r="O10" s="18" t="s">
        <v>21</v>
      </c>
      <c r="P10" s="18" t="s">
        <v>21</v>
      </c>
      <c r="Q10" s="42">
        <f t="shared" ref="Q10:S10" si="46">K10</f>
        <v>500000</v>
      </c>
      <c r="R10" s="64">
        <f t="shared" si="46"/>
        <v>1</v>
      </c>
      <c r="S10" s="42">
        <f t="shared" si="46"/>
        <v>500000</v>
      </c>
      <c r="T10" s="42">
        <v>0.0</v>
      </c>
      <c r="U10" s="44">
        <v>50000.0</v>
      </c>
      <c r="V10" s="65">
        <f t="shared" si="22"/>
        <v>1.1</v>
      </c>
      <c r="W10" s="78">
        <f t="shared" si="23"/>
        <v>0</v>
      </c>
      <c r="X10" s="40">
        <v>0.0</v>
      </c>
      <c r="Y10" s="40">
        <v>0.0</v>
      </c>
      <c r="Z10" s="42">
        <f t="shared" ref="Z10:AB10" si="47">Q10</f>
        <v>500000</v>
      </c>
      <c r="AA10" s="64">
        <f t="shared" si="47"/>
        <v>1</v>
      </c>
      <c r="AB10" s="42">
        <f t="shared" si="47"/>
        <v>500000</v>
      </c>
      <c r="AC10" s="42">
        <f t="shared" si="9"/>
        <v>0</v>
      </c>
      <c r="AD10" s="47">
        <f t="shared" si="25"/>
        <v>0</v>
      </c>
      <c r="AE10" s="42">
        <f t="shared" ref="AE10:AG10" si="48">Z10</f>
        <v>500000</v>
      </c>
      <c r="AF10" s="64">
        <f t="shared" si="48"/>
        <v>1</v>
      </c>
      <c r="AG10" s="42">
        <f t="shared" si="48"/>
        <v>500000</v>
      </c>
      <c r="AH10" s="42">
        <f t="shared" si="11"/>
        <v>0</v>
      </c>
      <c r="AI10" s="40">
        <v>0.0</v>
      </c>
      <c r="AJ10" s="40">
        <v>0.0</v>
      </c>
      <c r="AL10" s="67">
        <f t="shared" si="27"/>
        <v>1.1</v>
      </c>
      <c r="AM10" s="62">
        <f t="shared" si="28"/>
        <v>500000</v>
      </c>
      <c r="AN10" s="62">
        <f t="shared" si="12"/>
        <v>550000</v>
      </c>
      <c r="AO10" s="68" t="str">
        <f t="shared" si="29"/>
        <v>#REF!</v>
      </c>
      <c r="AP10" s="68" t="str">
        <f t="shared" si="30"/>
        <v>#REF!</v>
      </c>
      <c r="AQ10" s="68" t="str">
        <f t="shared" si="31"/>
        <v>#REF!</v>
      </c>
    </row>
    <row r="11">
      <c r="A11" s="69"/>
      <c r="B11" s="70">
        <f t="shared" si="13"/>
        <v>7</v>
      </c>
      <c r="C11" s="80">
        <f t="shared" si="14"/>
        <v>1.1</v>
      </c>
      <c r="D11" s="81">
        <f t="shared" si="15"/>
        <v>0</v>
      </c>
      <c r="E11" s="81">
        <f t="shared" si="16"/>
        <v>550000</v>
      </c>
      <c r="F11" s="73">
        <f t="shared" si="17"/>
        <v>1.1</v>
      </c>
      <c r="G11" s="81">
        <f t="shared" si="18"/>
        <v>500000</v>
      </c>
      <c r="H11" s="81">
        <f t="shared" si="44"/>
        <v>0</v>
      </c>
      <c r="I11" s="74">
        <v>0.0</v>
      </c>
      <c r="J11" s="74">
        <v>0.0</v>
      </c>
      <c r="K11" s="81">
        <f t="shared" si="4"/>
        <v>550000</v>
      </c>
      <c r="L11" s="75">
        <f t="shared" ref="L11:M11" si="49">F11</f>
        <v>1.1</v>
      </c>
      <c r="M11" s="81">
        <f t="shared" si="49"/>
        <v>500000</v>
      </c>
      <c r="N11" s="72">
        <f t="shared" si="6"/>
        <v>0</v>
      </c>
      <c r="O11" s="18" t="s">
        <v>21</v>
      </c>
      <c r="P11" s="18" t="s">
        <v>21</v>
      </c>
      <c r="Q11" s="81">
        <f t="shared" ref="Q11:S11" si="50">K11</f>
        <v>550000</v>
      </c>
      <c r="R11" s="75">
        <f t="shared" si="50"/>
        <v>1.1</v>
      </c>
      <c r="S11" s="81">
        <f t="shared" si="50"/>
        <v>500000</v>
      </c>
      <c r="T11" s="81">
        <v>0.0</v>
      </c>
      <c r="U11" s="76">
        <v>0.0</v>
      </c>
      <c r="V11" s="65">
        <f t="shared" si="22"/>
        <v>1.1</v>
      </c>
      <c r="W11" s="82">
        <f t="shared" si="23"/>
        <v>0</v>
      </c>
      <c r="X11" s="74">
        <v>0.0</v>
      </c>
      <c r="Y11" s="74">
        <v>0.0</v>
      </c>
      <c r="Z11" s="72">
        <f t="shared" ref="Z11:AB11" si="51">Q11</f>
        <v>550000</v>
      </c>
      <c r="AA11" s="75">
        <f t="shared" si="51"/>
        <v>1.1</v>
      </c>
      <c r="AB11" s="81">
        <f t="shared" si="51"/>
        <v>500000</v>
      </c>
      <c r="AC11" s="72">
        <f t="shared" si="9"/>
        <v>0</v>
      </c>
      <c r="AD11" s="47">
        <f t="shared" si="25"/>
        <v>0</v>
      </c>
      <c r="AE11" s="72">
        <f t="shared" ref="AE11:AG11" si="52">Z11</f>
        <v>550000</v>
      </c>
      <c r="AF11" s="75">
        <f t="shared" si="52"/>
        <v>1.1</v>
      </c>
      <c r="AG11" s="81">
        <f t="shared" si="52"/>
        <v>500000</v>
      </c>
      <c r="AH11" s="72">
        <f t="shared" si="11"/>
        <v>0</v>
      </c>
      <c r="AI11" s="74">
        <v>0.0</v>
      </c>
      <c r="AJ11" s="74">
        <v>0.0</v>
      </c>
      <c r="AL11" s="67">
        <f t="shared" si="27"/>
        <v>1.1</v>
      </c>
      <c r="AM11" s="62">
        <f t="shared" si="28"/>
        <v>550000</v>
      </c>
      <c r="AN11" s="62">
        <f t="shared" si="12"/>
        <v>550000</v>
      </c>
      <c r="AO11" s="68" t="str">
        <f t="shared" si="29"/>
        <v>#REF!</v>
      </c>
      <c r="AP11" s="68" t="str">
        <f t="shared" si="30"/>
        <v>#REF!</v>
      </c>
      <c r="AQ11" s="68" t="str">
        <f t="shared" si="31"/>
        <v>#REF!</v>
      </c>
    </row>
    <row r="12">
      <c r="A12" s="35" t="s">
        <v>34</v>
      </c>
      <c r="B12" s="36">
        <f t="shared" si="13"/>
        <v>8</v>
      </c>
      <c r="C12" s="79">
        <f t="shared" si="14"/>
        <v>1.1</v>
      </c>
      <c r="D12" s="42">
        <f t="shared" si="15"/>
        <v>0</v>
      </c>
      <c r="E12" s="42">
        <f t="shared" si="16"/>
        <v>550000</v>
      </c>
      <c r="F12" s="39">
        <f t="shared" si="17"/>
        <v>1.1</v>
      </c>
      <c r="G12" s="42">
        <f t="shared" si="18"/>
        <v>500000</v>
      </c>
      <c r="H12" s="42">
        <f t="shared" si="44"/>
        <v>0</v>
      </c>
      <c r="I12" s="40">
        <v>0.0</v>
      </c>
      <c r="J12" s="40">
        <v>0.0</v>
      </c>
      <c r="K12" s="42">
        <f t="shared" si="4"/>
        <v>550000</v>
      </c>
      <c r="L12" s="64">
        <f t="shared" ref="L12:M12" si="53">F12</f>
        <v>1.1</v>
      </c>
      <c r="M12" s="42">
        <f t="shared" si="53"/>
        <v>500000</v>
      </c>
      <c r="N12" s="42">
        <f t="shared" si="6"/>
        <v>0</v>
      </c>
      <c r="O12" s="18" t="s">
        <v>21</v>
      </c>
      <c r="P12" s="18" t="s">
        <v>21</v>
      </c>
      <c r="Q12" s="42">
        <f t="shared" ref="Q12:S12" si="54">K12</f>
        <v>550000</v>
      </c>
      <c r="R12" s="64">
        <f t="shared" si="54"/>
        <v>1.1</v>
      </c>
      <c r="S12" s="42">
        <f t="shared" si="54"/>
        <v>500000</v>
      </c>
      <c r="T12" s="42">
        <v>0.0</v>
      </c>
      <c r="U12" s="44">
        <v>-50000.0</v>
      </c>
      <c r="V12" s="65">
        <f t="shared" si="22"/>
        <v>1</v>
      </c>
      <c r="W12" s="78">
        <f t="shared" si="23"/>
        <v>0</v>
      </c>
      <c r="X12" s="40">
        <v>0.0</v>
      </c>
      <c r="Y12" s="40">
        <v>0.0</v>
      </c>
      <c r="Z12" s="42">
        <f t="shared" ref="Z12:AB12" si="55">Q12</f>
        <v>550000</v>
      </c>
      <c r="AA12" s="64">
        <f t="shared" si="55"/>
        <v>1.1</v>
      </c>
      <c r="AB12" s="42">
        <f t="shared" si="55"/>
        <v>500000</v>
      </c>
      <c r="AC12" s="42">
        <f t="shared" si="9"/>
        <v>0</v>
      </c>
      <c r="AD12" s="47">
        <f t="shared" si="25"/>
        <v>0</v>
      </c>
      <c r="AE12" s="42">
        <f t="shared" ref="AE12:AG12" si="56">Z12</f>
        <v>550000</v>
      </c>
      <c r="AF12" s="64">
        <f t="shared" si="56"/>
        <v>1.1</v>
      </c>
      <c r="AG12" s="42">
        <f t="shared" si="56"/>
        <v>500000</v>
      </c>
      <c r="AH12" s="42">
        <f t="shared" si="11"/>
        <v>0</v>
      </c>
      <c r="AI12" s="40">
        <v>0.0</v>
      </c>
      <c r="AJ12" s="40">
        <v>0.0</v>
      </c>
      <c r="AL12" s="67">
        <f t="shared" si="27"/>
        <v>1</v>
      </c>
      <c r="AM12" s="62">
        <f t="shared" si="28"/>
        <v>550000</v>
      </c>
      <c r="AN12" s="62">
        <f t="shared" si="12"/>
        <v>500000</v>
      </c>
      <c r="AO12" s="68" t="str">
        <f t="shared" si="29"/>
        <v>#REF!</v>
      </c>
      <c r="AP12" s="68" t="str">
        <f t="shared" si="30"/>
        <v>#REF!</v>
      </c>
      <c r="AQ12" s="68" t="str">
        <f t="shared" si="31"/>
        <v>#REF!</v>
      </c>
    </row>
    <row r="13">
      <c r="A13" s="69"/>
      <c r="B13" s="70">
        <f t="shared" si="13"/>
        <v>9</v>
      </c>
      <c r="C13" s="80">
        <f t="shared" si="14"/>
        <v>1</v>
      </c>
      <c r="D13" s="81">
        <f t="shared" si="15"/>
        <v>0</v>
      </c>
      <c r="E13" s="81">
        <f t="shared" si="16"/>
        <v>500000</v>
      </c>
      <c r="F13" s="73">
        <f t="shared" si="17"/>
        <v>1</v>
      </c>
      <c r="G13" s="81">
        <f t="shared" si="18"/>
        <v>500000</v>
      </c>
      <c r="H13" s="81">
        <f t="shared" si="44"/>
        <v>0</v>
      </c>
      <c r="I13" s="74">
        <v>0.0</v>
      </c>
      <c r="J13" s="74">
        <v>0.0</v>
      </c>
      <c r="K13" s="81">
        <f t="shared" si="4"/>
        <v>500000</v>
      </c>
      <c r="L13" s="75">
        <f t="shared" ref="L13:M13" si="57">F13</f>
        <v>1</v>
      </c>
      <c r="M13" s="81">
        <f t="shared" si="57"/>
        <v>500000</v>
      </c>
      <c r="N13" s="72">
        <f t="shared" si="6"/>
        <v>0</v>
      </c>
      <c r="O13" s="18" t="s">
        <v>21</v>
      </c>
      <c r="P13" s="18" t="s">
        <v>21</v>
      </c>
      <c r="Q13" s="81">
        <f t="shared" ref="Q13:S13" si="58">K13</f>
        <v>500000</v>
      </c>
      <c r="R13" s="75">
        <f t="shared" si="58"/>
        <v>1</v>
      </c>
      <c r="S13" s="81">
        <f t="shared" si="58"/>
        <v>500000</v>
      </c>
      <c r="T13" s="81">
        <v>0.0</v>
      </c>
      <c r="U13" s="76">
        <v>0.0</v>
      </c>
      <c r="V13" s="65">
        <f t="shared" si="22"/>
        <v>1</v>
      </c>
      <c r="W13" s="82">
        <f t="shared" si="23"/>
        <v>0</v>
      </c>
      <c r="X13" s="74">
        <v>0.0</v>
      </c>
      <c r="Y13" s="74">
        <v>0.0</v>
      </c>
      <c r="Z13" s="72">
        <f t="shared" ref="Z13:AB13" si="59">Q13</f>
        <v>500000</v>
      </c>
      <c r="AA13" s="75">
        <f t="shared" si="59"/>
        <v>1</v>
      </c>
      <c r="AB13" s="81">
        <f t="shared" si="59"/>
        <v>500000</v>
      </c>
      <c r="AC13" s="72">
        <f t="shared" si="9"/>
        <v>0</v>
      </c>
      <c r="AD13" s="47">
        <f t="shared" si="25"/>
        <v>0</v>
      </c>
      <c r="AE13" s="72">
        <f t="shared" ref="AE13:AG13" si="60">Z13</f>
        <v>500000</v>
      </c>
      <c r="AF13" s="75">
        <f t="shared" si="60"/>
        <v>1</v>
      </c>
      <c r="AG13" s="81">
        <f t="shared" si="60"/>
        <v>500000</v>
      </c>
      <c r="AH13" s="72">
        <f t="shared" si="11"/>
        <v>0</v>
      </c>
      <c r="AI13" s="74">
        <v>0.0</v>
      </c>
      <c r="AJ13" s="74">
        <v>0.0</v>
      </c>
      <c r="AL13" s="67">
        <f t="shared" si="27"/>
        <v>1</v>
      </c>
      <c r="AM13" s="62">
        <f t="shared" si="28"/>
        <v>500000</v>
      </c>
      <c r="AN13" s="62">
        <f t="shared" si="12"/>
        <v>500000</v>
      </c>
      <c r="AO13" s="68" t="str">
        <f t="shared" si="29"/>
        <v>#REF!</v>
      </c>
      <c r="AP13" s="68" t="str">
        <f t="shared" si="30"/>
        <v>#REF!</v>
      </c>
      <c r="AQ13" s="68" t="str">
        <f t="shared" si="31"/>
        <v>#REF!</v>
      </c>
    </row>
    <row r="14">
      <c r="A14" s="35" t="s">
        <v>35</v>
      </c>
      <c r="B14" s="36">
        <f t="shared" si="13"/>
        <v>10</v>
      </c>
      <c r="C14" s="63">
        <f t="shared" si="14"/>
        <v>1</v>
      </c>
      <c r="D14" s="47">
        <f t="shared" si="15"/>
        <v>0</v>
      </c>
      <c r="E14" s="47">
        <f t="shared" si="16"/>
        <v>500000</v>
      </c>
      <c r="F14" s="39">
        <f t="shared" si="17"/>
        <v>1</v>
      </c>
      <c r="G14" s="47">
        <f t="shared" si="18"/>
        <v>500000</v>
      </c>
      <c r="H14" s="47">
        <f t="shared" si="44"/>
        <v>0</v>
      </c>
      <c r="I14" s="40">
        <v>0.0</v>
      </c>
      <c r="J14" s="40">
        <v>50000.0</v>
      </c>
      <c r="K14" s="47">
        <f t="shared" si="4"/>
        <v>500000</v>
      </c>
      <c r="L14" s="64">
        <f t="shared" ref="L14:M14" si="61">F14</f>
        <v>1</v>
      </c>
      <c r="M14" s="47">
        <f t="shared" si="61"/>
        <v>500000</v>
      </c>
      <c r="N14" s="42">
        <f t="shared" si="6"/>
        <v>0</v>
      </c>
      <c r="O14" s="18" t="s">
        <v>21</v>
      </c>
      <c r="P14" s="18" t="s">
        <v>21</v>
      </c>
      <c r="Q14" s="47">
        <f t="shared" ref="Q14:S14" si="62">K14</f>
        <v>500000</v>
      </c>
      <c r="R14" s="64">
        <f t="shared" si="62"/>
        <v>1</v>
      </c>
      <c r="S14" s="47">
        <f t="shared" si="62"/>
        <v>500000</v>
      </c>
      <c r="T14" s="47">
        <v>0.0</v>
      </c>
      <c r="U14" s="44">
        <v>0.0</v>
      </c>
      <c r="V14" s="65">
        <f t="shared" si="22"/>
        <v>1</v>
      </c>
      <c r="W14" s="66">
        <f t="shared" si="23"/>
        <v>50000</v>
      </c>
      <c r="X14" s="40">
        <v>0.0</v>
      </c>
      <c r="Y14" s="40">
        <v>0.0</v>
      </c>
      <c r="Z14" s="42">
        <f t="shared" ref="Z14:AB14" si="63">Q14</f>
        <v>500000</v>
      </c>
      <c r="AA14" s="64">
        <f t="shared" si="63"/>
        <v>1</v>
      </c>
      <c r="AB14" s="47">
        <f t="shared" si="63"/>
        <v>500000</v>
      </c>
      <c r="AC14" s="42">
        <f t="shared" si="9"/>
        <v>0</v>
      </c>
      <c r="AD14" s="47">
        <f t="shared" si="25"/>
        <v>50000</v>
      </c>
      <c r="AE14" s="42">
        <f t="shared" ref="AE14:AG14" si="64">Z14</f>
        <v>500000</v>
      </c>
      <c r="AF14" s="64">
        <f t="shared" si="64"/>
        <v>1</v>
      </c>
      <c r="AG14" s="47">
        <f t="shared" si="64"/>
        <v>500000</v>
      </c>
      <c r="AH14" s="42">
        <f t="shared" si="11"/>
        <v>50000</v>
      </c>
      <c r="AI14" s="40">
        <v>0.0</v>
      </c>
      <c r="AJ14" s="40">
        <v>0.0</v>
      </c>
      <c r="AL14" s="67">
        <f t="shared" si="27"/>
        <v>1</v>
      </c>
      <c r="AM14" s="62">
        <f t="shared" si="28"/>
        <v>500000</v>
      </c>
      <c r="AN14" s="62">
        <f t="shared" si="12"/>
        <v>500000</v>
      </c>
      <c r="AO14" s="68" t="str">
        <f t="shared" si="29"/>
        <v>#REF!</v>
      </c>
      <c r="AP14" s="68" t="str">
        <f t="shared" si="30"/>
        <v>#REF!</v>
      </c>
      <c r="AQ14" s="68" t="str">
        <f t="shared" si="31"/>
        <v>#REF!</v>
      </c>
    </row>
    <row r="15">
      <c r="B15" s="36">
        <f t="shared" si="13"/>
        <v>11</v>
      </c>
      <c r="C15" s="63">
        <f t="shared" si="14"/>
        <v>1</v>
      </c>
      <c r="D15" s="47">
        <f t="shared" si="15"/>
        <v>-50000</v>
      </c>
      <c r="E15" s="47">
        <f t="shared" si="16"/>
        <v>450000</v>
      </c>
      <c r="F15" s="39">
        <f t="shared" si="17"/>
        <v>1</v>
      </c>
      <c r="G15" s="47">
        <f t="shared" si="18"/>
        <v>450000</v>
      </c>
      <c r="H15" s="47">
        <f t="shared" si="44"/>
        <v>50000</v>
      </c>
      <c r="I15" s="40">
        <v>0.0</v>
      </c>
      <c r="J15" s="40">
        <v>0.0</v>
      </c>
      <c r="K15" s="47">
        <f t="shared" si="4"/>
        <v>450000</v>
      </c>
      <c r="L15" s="64">
        <f t="shared" ref="L15:M15" si="65">F15</f>
        <v>1</v>
      </c>
      <c r="M15" s="47">
        <f t="shared" si="65"/>
        <v>450000</v>
      </c>
      <c r="N15" s="42">
        <f t="shared" si="6"/>
        <v>50000</v>
      </c>
      <c r="O15" s="18" t="s">
        <v>21</v>
      </c>
      <c r="P15" s="18" t="s">
        <v>21</v>
      </c>
      <c r="Q15" s="47">
        <f t="shared" ref="Q15:S15" si="66">K15</f>
        <v>450000</v>
      </c>
      <c r="R15" s="64">
        <f t="shared" si="66"/>
        <v>1</v>
      </c>
      <c r="S15" s="47">
        <f t="shared" si="66"/>
        <v>450000</v>
      </c>
      <c r="T15" s="47">
        <v>0.0</v>
      </c>
      <c r="U15" s="44">
        <v>0.0</v>
      </c>
      <c r="V15" s="65">
        <f t="shared" si="22"/>
        <v>1</v>
      </c>
      <c r="W15" s="66">
        <f t="shared" si="23"/>
        <v>0</v>
      </c>
      <c r="X15" s="40">
        <v>0.0</v>
      </c>
      <c r="Y15" s="40">
        <v>0.0</v>
      </c>
      <c r="Z15" s="42">
        <f t="shared" ref="Z15:AB15" si="67">Q15</f>
        <v>450000</v>
      </c>
      <c r="AA15" s="64">
        <f t="shared" si="67"/>
        <v>1</v>
      </c>
      <c r="AB15" s="47">
        <f t="shared" si="67"/>
        <v>450000</v>
      </c>
      <c r="AC15" s="42">
        <f t="shared" si="9"/>
        <v>0</v>
      </c>
      <c r="AD15" s="47">
        <f t="shared" si="25"/>
        <v>0</v>
      </c>
      <c r="AE15" s="42">
        <f t="shared" ref="AE15:AG15" si="68">Z15</f>
        <v>450000</v>
      </c>
      <c r="AF15" s="64">
        <f t="shared" si="68"/>
        <v>1</v>
      </c>
      <c r="AG15" s="47">
        <f t="shared" si="68"/>
        <v>450000</v>
      </c>
      <c r="AH15" s="42">
        <f t="shared" si="11"/>
        <v>0</v>
      </c>
      <c r="AI15" s="40">
        <v>0.0</v>
      </c>
      <c r="AJ15" s="40">
        <v>0.0</v>
      </c>
      <c r="AL15" s="67">
        <f t="shared" si="27"/>
        <v>1</v>
      </c>
      <c r="AM15" s="62">
        <f t="shared" si="28"/>
        <v>500000</v>
      </c>
      <c r="AN15" s="62">
        <f t="shared" si="12"/>
        <v>450000</v>
      </c>
      <c r="AO15" s="68" t="str">
        <f t="shared" si="29"/>
        <v>#REF!</v>
      </c>
      <c r="AP15" s="68" t="str">
        <f t="shared" si="30"/>
        <v>#REF!</v>
      </c>
      <c r="AQ15" s="68" t="str">
        <f t="shared" si="31"/>
        <v>#REF!</v>
      </c>
    </row>
    <row r="16">
      <c r="A16" s="69"/>
      <c r="B16" s="70">
        <f t="shared" si="13"/>
        <v>12</v>
      </c>
      <c r="C16" s="80">
        <f t="shared" si="14"/>
        <v>1</v>
      </c>
      <c r="D16" s="81">
        <f t="shared" si="15"/>
        <v>0</v>
      </c>
      <c r="E16" s="81">
        <f t="shared" si="16"/>
        <v>450000</v>
      </c>
      <c r="F16" s="73">
        <f t="shared" si="17"/>
        <v>1</v>
      </c>
      <c r="G16" s="81">
        <f t="shared" si="18"/>
        <v>450000</v>
      </c>
      <c r="H16" s="81">
        <f t="shared" si="44"/>
        <v>0</v>
      </c>
      <c r="I16" s="74">
        <v>0.0</v>
      </c>
      <c r="J16" s="74">
        <v>0.0</v>
      </c>
      <c r="K16" s="81">
        <f t="shared" si="4"/>
        <v>450000</v>
      </c>
      <c r="L16" s="75">
        <f t="shared" ref="L16:M16" si="69">F16</f>
        <v>1</v>
      </c>
      <c r="M16" s="81">
        <f t="shared" si="69"/>
        <v>450000</v>
      </c>
      <c r="N16" s="72">
        <f t="shared" si="6"/>
        <v>0</v>
      </c>
      <c r="O16" s="18" t="s">
        <v>21</v>
      </c>
      <c r="P16" s="18" t="s">
        <v>21</v>
      </c>
      <c r="Q16" s="81">
        <f t="shared" ref="Q16:S16" si="70">K16</f>
        <v>450000</v>
      </c>
      <c r="R16" s="75">
        <f t="shared" si="70"/>
        <v>1</v>
      </c>
      <c r="S16" s="81">
        <f t="shared" si="70"/>
        <v>450000</v>
      </c>
      <c r="T16" s="81">
        <v>0.0</v>
      </c>
      <c r="U16" s="76">
        <v>0.0</v>
      </c>
      <c r="V16" s="65">
        <f t="shared" si="22"/>
        <v>1</v>
      </c>
      <c r="W16" s="82">
        <f t="shared" si="23"/>
        <v>0</v>
      </c>
      <c r="X16" s="74">
        <v>0.0</v>
      </c>
      <c r="Y16" s="74">
        <v>0.0</v>
      </c>
      <c r="Z16" s="72">
        <f t="shared" ref="Z16:AB16" si="71">Q16</f>
        <v>450000</v>
      </c>
      <c r="AA16" s="75">
        <f t="shared" si="71"/>
        <v>1</v>
      </c>
      <c r="AB16" s="81">
        <f t="shared" si="71"/>
        <v>450000</v>
      </c>
      <c r="AC16" s="72">
        <f t="shared" si="9"/>
        <v>0</v>
      </c>
      <c r="AD16" s="47">
        <f t="shared" si="25"/>
        <v>0</v>
      </c>
      <c r="AE16" s="72">
        <f t="shared" ref="AE16:AG16" si="72">Z16</f>
        <v>450000</v>
      </c>
      <c r="AF16" s="75">
        <f t="shared" si="72"/>
        <v>1</v>
      </c>
      <c r="AG16" s="81">
        <f t="shared" si="72"/>
        <v>450000</v>
      </c>
      <c r="AH16" s="72">
        <f t="shared" si="11"/>
        <v>0</v>
      </c>
      <c r="AI16" s="74">
        <v>0.0</v>
      </c>
      <c r="AJ16" s="74">
        <v>0.0</v>
      </c>
      <c r="AL16" s="67">
        <f t="shared" si="27"/>
        <v>1</v>
      </c>
      <c r="AM16" s="62">
        <f t="shared" si="28"/>
        <v>450000</v>
      </c>
      <c r="AN16" s="62">
        <f t="shared" si="12"/>
        <v>450000</v>
      </c>
      <c r="AO16" s="68" t="str">
        <f t="shared" si="29"/>
        <v>#REF!</v>
      </c>
      <c r="AP16" s="68" t="str">
        <f t="shared" si="30"/>
        <v>#REF!</v>
      </c>
      <c r="AQ16" s="68" t="str">
        <f t="shared" si="31"/>
        <v>#REF!</v>
      </c>
    </row>
    <row r="17">
      <c r="A17" s="35" t="s">
        <v>36</v>
      </c>
      <c r="B17" s="36">
        <f t="shared" si="13"/>
        <v>13</v>
      </c>
      <c r="C17" s="63">
        <f t="shared" si="14"/>
        <v>1</v>
      </c>
      <c r="D17" s="47">
        <f t="shared" si="15"/>
        <v>0</v>
      </c>
      <c r="E17" s="47">
        <f t="shared" si="16"/>
        <v>450000</v>
      </c>
      <c r="F17" s="39">
        <f t="shared" si="17"/>
        <v>1</v>
      </c>
      <c r="G17" s="47">
        <f t="shared" si="18"/>
        <v>450000</v>
      </c>
      <c r="H17" s="47">
        <f t="shared" si="44"/>
        <v>0</v>
      </c>
      <c r="I17" s="40">
        <v>0.0</v>
      </c>
      <c r="J17" s="40">
        <v>0.0</v>
      </c>
      <c r="K17" s="47">
        <f t="shared" si="4"/>
        <v>450000</v>
      </c>
      <c r="L17" s="64">
        <f t="shared" ref="L17:M17" si="73">F17</f>
        <v>1</v>
      </c>
      <c r="M17" s="47">
        <f t="shared" si="73"/>
        <v>450000</v>
      </c>
      <c r="N17" s="42">
        <f t="shared" si="6"/>
        <v>0</v>
      </c>
      <c r="O17" s="18" t="s">
        <v>21</v>
      </c>
      <c r="P17" s="18" t="s">
        <v>21</v>
      </c>
      <c r="Q17" s="47">
        <f t="shared" ref="Q17:S17" si="74">K17</f>
        <v>450000</v>
      </c>
      <c r="R17" s="64">
        <f t="shared" si="74"/>
        <v>1</v>
      </c>
      <c r="S17" s="47">
        <f t="shared" si="74"/>
        <v>450000</v>
      </c>
      <c r="T17" s="47">
        <v>0.0</v>
      </c>
      <c r="U17" s="44">
        <v>0.0</v>
      </c>
      <c r="V17" s="65">
        <f t="shared" si="22"/>
        <v>1</v>
      </c>
      <c r="W17" s="66">
        <f t="shared" si="23"/>
        <v>0</v>
      </c>
      <c r="X17" s="40">
        <v>250000.0</v>
      </c>
      <c r="Y17" s="40">
        <v>0.0</v>
      </c>
      <c r="Z17" s="42">
        <f t="shared" ref="Z17:AB17" si="75">Q17</f>
        <v>450000</v>
      </c>
      <c r="AA17" s="64">
        <f t="shared" si="75"/>
        <v>1</v>
      </c>
      <c r="AB17" s="47">
        <f t="shared" si="75"/>
        <v>450000</v>
      </c>
      <c r="AC17" s="42">
        <f t="shared" si="9"/>
        <v>250000</v>
      </c>
      <c r="AD17" s="47">
        <f t="shared" si="25"/>
        <v>0</v>
      </c>
      <c r="AE17" s="42">
        <f t="shared" ref="AE17:AG17" si="76">Z17</f>
        <v>450000</v>
      </c>
      <c r="AF17" s="64">
        <f t="shared" si="76"/>
        <v>1</v>
      </c>
      <c r="AG17" s="47">
        <f t="shared" si="76"/>
        <v>450000</v>
      </c>
      <c r="AH17" s="42">
        <f t="shared" si="11"/>
        <v>250000</v>
      </c>
      <c r="AI17" s="40">
        <v>300000.0</v>
      </c>
      <c r="AJ17" s="40">
        <v>0.0</v>
      </c>
      <c r="AL17" s="67">
        <f t="shared" si="27"/>
        <v>1</v>
      </c>
      <c r="AM17" s="62">
        <f t="shared" si="28"/>
        <v>450000</v>
      </c>
      <c r="AN17" s="62">
        <f t="shared" si="12"/>
        <v>450000</v>
      </c>
      <c r="AO17" s="68" t="str">
        <f t="shared" si="29"/>
        <v>#REF!</v>
      </c>
      <c r="AP17" s="68" t="str">
        <f t="shared" si="30"/>
        <v>#REF!</v>
      </c>
      <c r="AQ17" s="68" t="str">
        <f t="shared" si="31"/>
        <v>#REF!</v>
      </c>
    </row>
    <row r="18">
      <c r="B18" s="36">
        <f t="shared" si="13"/>
        <v>14</v>
      </c>
      <c r="C18" s="63">
        <f t="shared" si="14"/>
        <v>1</v>
      </c>
      <c r="D18" s="47">
        <f t="shared" si="15"/>
        <v>0</v>
      </c>
      <c r="E18" s="47">
        <f t="shared" si="16"/>
        <v>450000</v>
      </c>
      <c r="F18" s="39">
        <f t="shared" si="17"/>
        <v>1</v>
      </c>
      <c r="G18" s="47">
        <f t="shared" si="18"/>
        <v>450000</v>
      </c>
      <c r="H18" s="47">
        <f t="shared" si="44"/>
        <v>550000</v>
      </c>
      <c r="I18" s="40">
        <v>0.0</v>
      </c>
      <c r="J18" s="40">
        <v>0.0</v>
      </c>
      <c r="K18" s="47">
        <f t="shared" si="4"/>
        <v>450000</v>
      </c>
      <c r="L18" s="64">
        <f t="shared" ref="L18:M18" si="77">F18</f>
        <v>1</v>
      </c>
      <c r="M18" s="47">
        <f t="shared" si="77"/>
        <v>450000</v>
      </c>
      <c r="N18" s="42">
        <f t="shared" si="6"/>
        <v>550000</v>
      </c>
      <c r="O18" s="18" t="s">
        <v>21</v>
      </c>
      <c r="P18" s="18" t="s">
        <v>21</v>
      </c>
      <c r="Q18" s="47">
        <f t="shared" ref="Q18:S18" si="78">K18</f>
        <v>450000</v>
      </c>
      <c r="R18" s="64">
        <f t="shared" si="78"/>
        <v>1</v>
      </c>
      <c r="S18" s="47">
        <f t="shared" si="78"/>
        <v>450000</v>
      </c>
      <c r="T18" s="47">
        <v>0.0</v>
      </c>
      <c r="U18" s="44">
        <v>0.0</v>
      </c>
      <c r="V18" s="65">
        <f t="shared" si="22"/>
        <v>1</v>
      </c>
      <c r="W18" s="66">
        <f t="shared" si="23"/>
        <v>0</v>
      </c>
      <c r="X18" s="40">
        <v>0.0</v>
      </c>
      <c r="Y18" s="40">
        <v>0.0</v>
      </c>
      <c r="Z18" s="42">
        <f t="shared" ref="Z18:AB18" si="79">Q18</f>
        <v>450000</v>
      </c>
      <c r="AA18" s="64">
        <f t="shared" si="79"/>
        <v>1</v>
      </c>
      <c r="AB18" s="47">
        <f t="shared" si="79"/>
        <v>450000</v>
      </c>
      <c r="AC18" s="42">
        <f t="shared" si="9"/>
        <v>0</v>
      </c>
      <c r="AD18" s="47">
        <f t="shared" si="25"/>
        <v>0</v>
      </c>
      <c r="AE18" s="42">
        <f t="shared" ref="AE18:AG18" si="80">Z18</f>
        <v>450000</v>
      </c>
      <c r="AF18" s="64">
        <f t="shared" si="80"/>
        <v>1</v>
      </c>
      <c r="AG18" s="47">
        <f t="shared" si="80"/>
        <v>450000</v>
      </c>
      <c r="AH18" s="42">
        <f t="shared" si="11"/>
        <v>0</v>
      </c>
      <c r="AI18" s="40">
        <v>0.0</v>
      </c>
      <c r="AJ18" s="40">
        <v>0.0</v>
      </c>
      <c r="AL18" s="67">
        <f t="shared" si="27"/>
        <v>1</v>
      </c>
      <c r="AM18" s="62">
        <f t="shared" si="28"/>
        <v>450000</v>
      </c>
      <c r="AN18" s="62">
        <f t="shared" si="12"/>
        <v>450000</v>
      </c>
      <c r="AO18" s="68" t="str">
        <f t="shared" si="29"/>
        <v>#REF!</v>
      </c>
      <c r="AP18" s="68" t="str">
        <f t="shared" si="30"/>
        <v>#REF!</v>
      </c>
      <c r="AQ18" s="68" t="str">
        <f t="shared" si="31"/>
        <v>#REF!</v>
      </c>
    </row>
    <row r="19">
      <c r="B19" s="36">
        <f t="shared" si="13"/>
        <v>15</v>
      </c>
      <c r="C19" s="63">
        <f t="shared" si="14"/>
        <v>1</v>
      </c>
      <c r="D19" s="47">
        <f t="shared" si="15"/>
        <v>550000</v>
      </c>
      <c r="E19" s="47">
        <f t="shared" si="16"/>
        <v>1000000</v>
      </c>
      <c r="F19" s="39">
        <f t="shared" si="17"/>
        <v>1</v>
      </c>
      <c r="G19" s="47">
        <f t="shared" si="18"/>
        <v>1000000</v>
      </c>
      <c r="H19" s="47">
        <f t="shared" si="44"/>
        <v>0</v>
      </c>
      <c r="I19" s="40">
        <v>0.0</v>
      </c>
      <c r="J19" s="40">
        <v>0.0</v>
      </c>
      <c r="K19" s="47">
        <f t="shared" si="4"/>
        <v>1000000</v>
      </c>
      <c r="L19" s="64">
        <f t="shared" ref="L19:M19" si="81">F19</f>
        <v>1</v>
      </c>
      <c r="M19" s="47">
        <f t="shared" si="81"/>
        <v>1000000</v>
      </c>
      <c r="N19" s="42">
        <f t="shared" si="6"/>
        <v>0</v>
      </c>
      <c r="O19" s="18" t="s">
        <v>21</v>
      </c>
      <c r="P19" s="18" t="s">
        <v>21</v>
      </c>
      <c r="Q19" s="47">
        <f t="shared" ref="Q19:S19" si="82">K19</f>
        <v>1000000</v>
      </c>
      <c r="R19" s="64">
        <f t="shared" si="82"/>
        <v>1</v>
      </c>
      <c r="S19" s="47">
        <f t="shared" si="82"/>
        <v>1000000</v>
      </c>
      <c r="T19" s="47">
        <v>0.0</v>
      </c>
      <c r="U19" s="44">
        <v>0.0</v>
      </c>
      <c r="V19" s="65">
        <f t="shared" si="22"/>
        <v>1</v>
      </c>
      <c r="W19" s="66">
        <f t="shared" si="23"/>
        <v>0</v>
      </c>
      <c r="X19" s="40">
        <v>0.0</v>
      </c>
      <c r="Y19" s="40">
        <v>0.0</v>
      </c>
      <c r="Z19" s="42">
        <f t="shared" ref="Z19:AB19" si="83">Q19</f>
        <v>1000000</v>
      </c>
      <c r="AA19" s="64">
        <f t="shared" si="83"/>
        <v>1</v>
      </c>
      <c r="AB19" s="47">
        <f t="shared" si="83"/>
        <v>1000000</v>
      </c>
      <c r="AC19" s="42">
        <f t="shared" si="9"/>
        <v>0</v>
      </c>
      <c r="AD19" s="47">
        <f t="shared" si="25"/>
        <v>0</v>
      </c>
      <c r="AE19" s="42">
        <f t="shared" ref="AE19:AG19" si="84">Z19</f>
        <v>1000000</v>
      </c>
      <c r="AF19" s="64">
        <f t="shared" si="84"/>
        <v>1</v>
      </c>
      <c r="AG19" s="47">
        <f t="shared" si="84"/>
        <v>1000000</v>
      </c>
      <c r="AH19" s="42">
        <f t="shared" si="11"/>
        <v>0</v>
      </c>
      <c r="AI19" s="40">
        <v>0.0</v>
      </c>
      <c r="AJ19" s="40">
        <v>0.0</v>
      </c>
      <c r="AL19" s="67">
        <f t="shared" si="27"/>
        <v>1</v>
      </c>
      <c r="AM19" s="62">
        <f t="shared" si="28"/>
        <v>450000</v>
      </c>
      <c r="AN19" s="62">
        <f t="shared" si="12"/>
        <v>1000000</v>
      </c>
      <c r="AO19" s="68" t="str">
        <f t="shared" si="29"/>
        <v>#REF!</v>
      </c>
      <c r="AP19" s="68" t="str">
        <f t="shared" si="30"/>
        <v>#REF!</v>
      </c>
      <c r="AQ19" s="68" t="str">
        <f t="shared" si="31"/>
        <v>#REF!</v>
      </c>
    </row>
    <row r="20">
      <c r="A20" s="69"/>
      <c r="B20" s="70">
        <f t="shared" si="13"/>
        <v>16</v>
      </c>
      <c r="C20" s="80">
        <f t="shared" si="14"/>
        <v>1</v>
      </c>
      <c r="D20" s="81">
        <f t="shared" si="15"/>
        <v>0</v>
      </c>
      <c r="E20" s="81">
        <f t="shared" si="16"/>
        <v>1000000</v>
      </c>
      <c r="F20" s="73">
        <f t="shared" si="17"/>
        <v>1</v>
      </c>
      <c r="G20" s="81">
        <f t="shared" si="18"/>
        <v>1000000</v>
      </c>
      <c r="H20" s="81">
        <f t="shared" si="44"/>
        <v>0</v>
      </c>
      <c r="I20" s="74">
        <v>0.0</v>
      </c>
      <c r="J20" s="74">
        <v>0.0</v>
      </c>
      <c r="K20" s="81">
        <f t="shared" si="4"/>
        <v>1000000</v>
      </c>
      <c r="L20" s="75">
        <f t="shared" ref="L20:M20" si="85">F20</f>
        <v>1</v>
      </c>
      <c r="M20" s="81">
        <f t="shared" si="85"/>
        <v>1000000</v>
      </c>
      <c r="N20" s="72">
        <f t="shared" si="6"/>
        <v>0</v>
      </c>
      <c r="O20" s="18" t="s">
        <v>21</v>
      </c>
      <c r="P20" s="18" t="s">
        <v>21</v>
      </c>
      <c r="Q20" s="81">
        <f t="shared" ref="Q20:S20" si="86">K20</f>
        <v>1000000</v>
      </c>
      <c r="R20" s="75">
        <f t="shared" si="86"/>
        <v>1</v>
      </c>
      <c r="S20" s="81">
        <f t="shared" si="86"/>
        <v>1000000</v>
      </c>
      <c r="T20" s="81">
        <v>0.0</v>
      </c>
      <c r="U20" s="76">
        <v>0.0</v>
      </c>
      <c r="V20" s="65">
        <f t="shared" si="22"/>
        <v>1</v>
      </c>
      <c r="W20" s="82">
        <f t="shared" si="23"/>
        <v>0</v>
      </c>
      <c r="X20" s="74">
        <v>0.0</v>
      </c>
      <c r="Y20" s="74">
        <v>0.0</v>
      </c>
      <c r="Z20" s="72">
        <f t="shared" ref="Z20:AB20" si="87">Q20</f>
        <v>1000000</v>
      </c>
      <c r="AA20" s="75">
        <f t="shared" si="87"/>
        <v>1</v>
      </c>
      <c r="AB20" s="81">
        <f t="shared" si="87"/>
        <v>1000000</v>
      </c>
      <c r="AC20" s="72">
        <f t="shared" si="9"/>
        <v>0</v>
      </c>
      <c r="AD20" s="47">
        <f t="shared" si="25"/>
        <v>0</v>
      </c>
      <c r="AE20" s="72">
        <f t="shared" ref="AE20:AG20" si="88">Z20</f>
        <v>1000000</v>
      </c>
      <c r="AF20" s="75">
        <f t="shared" si="88"/>
        <v>1</v>
      </c>
      <c r="AG20" s="81">
        <f t="shared" si="88"/>
        <v>1000000</v>
      </c>
      <c r="AH20" s="72">
        <f t="shared" si="11"/>
        <v>0</v>
      </c>
      <c r="AI20" s="74">
        <v>0.0</v>
      </c>
      <c r="AJ20" s="74">
        <v>0.0</v>
      </c>
      <c r="AL20" s="67">
        <f t="shared" si="27"/>
        <v>1</v>
      </c>
      <c r="AM20" s="62">
        <f t="shared" si="28"/>
        <v>1000000</v>
      </c>
      <c r="AN20" s="62">
        <f t="shared" si="12"/>
        <v>1000000</v>
      </c>
      <c r="AO20" s="68" t="str">
        <f t="shared" si="29"/>
        <v>#REF!</v>
      </c>
      <c r="AP20" s="68" t="str">
        <f t="shared" si="30"/>
        <v>#REF!</v>
      </c>
      <c r="AQ20" s="68" t="str">
        <f t="shared" si="31"/>
        <v>#REF!</v>
      </c>
    </row>
    <row r="21">
      <c r="A21" s="35" t="s">
        <v>37</v>
      </c>
      <c r="B21" s="36">
        <f t="shared" si="13"/>
        <v>17</v>
      </c>
      <c r="C21" s="63">
        <f t="shared" si="14"/>
        <v>1</v>
      </c>
      <c r="D21" s="47">
        <f t="shared" si="15"/>
        <v>0</v>
      </c>
      <c r="E21" s="47">
        <f t="shared" si="16"/>
        <v>1000000</v>
      </c>
      <c r="F21" s="39">
        <f t="shared" si="17"/>
        <v>1</v>
      </c>
      <c r="G21" s="47">
        <f t="shared" si="18"/>
        <v>1000000</v>
      </c>
      <c r="H21" s="47">
        <f t="shared" si="44"/>
        <v>0</v>
      </c>
      <c r="I21" s="40">
        <v>0.0</v>
      </c>
      <c r="J21" s="40">
        <v>0.0</v>
      </c>
      <c r="K21" s="47">
        <f t="shared" si="4"/>
        <v>1000000</v>
      </c>
      <c r="L21" s="64">
        <f t="shared" ref="L21:M21" si="89">F21</f>
        <v>1</v>
      </c>
      <c r="M21" s="47">
        <f t="shared" si="89"/>
        <v>1000000</v>
      </c>
      <c r="N21" s="42">
        <f t="shared" si="6"/>
        <v>0</v>
      </c>
      <c r="O21" s="18" t="s">
        <v>21</v>
      </c>
      <c r="P21" s="18" t="s">
        <v>21</v>
      </c>
      <c r="Q21" s="47">
        <f t="shared" ref="Q21:S21" si="90">K21</f>
        <v>1000000</v>
      </c>
      <c r="R21" s="64">
        <f t="shared" si="90"/>
        <v>1</v>
      </c>
      <c r="S21" s="47">
        <f t="shared" si="90"/>
        <v>1000000</v>
      </c>
      <c r="T21" s="47">
        <v>0.0</v>
      </c>
      <c r="U21" s="44">
        <v>0.0</v>
      </c>
      <c r="V21" s="65">
        <f t="shared" si="22"/>
        <v>1</v>
      </c>
      <c r="W21" s="66">
        <f t="shared" si="23"/>
        <v>0</v>
      </c>
      <c r="X21" s="40">
        <v>0.0</v>
      </c>
      <c r="Y21" s="40">
        <v>100000.0</v>
      </c>
      <c r="Z21" s="42">
        <f t="shared" ref="Z21:AB21" si="91">Q21</f>
        <v>1000000</v>
      </c>
      <c r="AA21" s="64">
        <f t="shared" si="91"/>
        <v>1</v>
      </c>
      <c r="AB21" s="47">
        <f t="shared" si="91"/>
        <v>1000000</v>
      </c>
      <c r="AC21" s="42">
        <f t="shared" si="9"/>
        <v>0</v>
      </c>
      <c r="AD21" s="47">
        <f t="shared" si="25"/>
        <v>0</v>
      </c>
      <c r="AE21" s="42">
        <f t="shared" ref="AE21:AG21" si="92">Z21</f>
        <v>1000000</v>
      </c>
      <c r="AF21" s="64">
        <f t="shared" si="92"/>
        <v>1</v>
      </c>
      <c r="AG21" s="47">
        <f t="shared" si="92"/>
        <v>1000000</v>
      </c>
      <c r="AH21" s="42">
        <f t="shared" si="11"/>
        <v>0</v>
      </c>
      <c r="AI21" s="40">
        <v>0.0</v>
      </c>
      <c r="AJ21" s="40">
        <v>100000.0</v>
      </c>
      <c r="AL21" s="67">
        <f t="shared" si="27"/>
        <v>1</v>
      </c>
      <c r="AM21" s="62">
        <f t="shared" si="28"/>
        <v>1000000</v>
      </c>
      <c r="AN21" s="62">
        <f t="shared" si="12"/>
        <v>1000000</v>
      </c>
      <c r="AO21" s="68" t="str">
        <f t="shared" si="29"/>
        <v>#REF!</v>
      </c>
      <c r="AP21" s="68" t="str">
        <f t="shared" si="30"/>
        <v>#REF!</v>
      </c>
      <c r="AQ21" s="68" t="str">
        <f t="shared" si="31"/>
        <v>#REF!</v>
      </c>
    </row>
    <row r="22">
      <c r="B22" s="36">
        <f t="shared" si="13"/>
        <v>18</v>
      </c>
      <c r="C22" s="63">
        <f t="shared" si="14"/>
        <v>1</v>
      </c>
      <c r="D22" s="47">
        <f t="shared" si="15"/>
        <v>0</v>
      </c>
      <c r="E22" s="47">
        <f t="shared" si="16"/>
        <v>1000000</v>
      </c>
      <c r="F22" s="39">
        <f t="shared" si="17"/>
        <v>1</v>
      </c>
      <c r="G22" s="47">
        <f t="shared" si="18"/>
        <v>1000000</v>
      </c>
      <c r="H22" s="47">
        <f t="shared" si="44"/>
        <v>0</v>
      </c>
      <c r="I22" s="40">
        <v>0.0</v>
      </c>
      <c r="J22" s="40">
        <v>0.0</v>
      </c>
      <c r="K22" s="47">
        <f t="shared" si="4"/>
        <v>1000000</v>
      </c>
      <c r="L22" s="64">
        <f t="shared" ref="L22:M22" si="93">F22</f>
        <v>1</v>
      </c>
      <c r="M22" s="47">
        <f t="shared" si="93"/>
        <v>1000000</v>
      </c>
      <c r="N22" s="42">
        <f t="shared" si="6"/>
        <v>0</v>
      </c>
      <c r="O22" s="18" t="s">
        <v>21</v>
      </c>
      <c r="P22" s="18" t="s">
        <v>21</v>
      </c>
      <c r="Q22" s="47">
        <f t="shared" ref="Q22:S22" si="94">K22</f>
        <v>1000000</v>
      </c>
      <c r="R22" s="64">
        <f t="shared" si="94"/>
        <v>1</v>
      </c>
      <c r="S22" s="47">
        <f t="shared" si="94"/>
        <v>1000000</v>
      </c>
      <c r="T22" s="47">
        <v>0.0</v>
      </c>
      <c r="U22" s="44">
        <v>0.0</v>
      </c>
      <c r="V22" s="65">
        <f t="shared" si="22"/>
        <v>1</v>
      </c>
      <c r="W22" s="66">
        <f t="shared" si="23"/>
        <v>200000</v>
      </c>
      <c r="X22" s="40">
        <v>0.0</v>
      </c>
      <c r="Y22" s="40">
        <v>0.0</v>
      </c>
      <c r="Z22" s="42">
        <f t="shared" ref="Z22:AB22" si="95">Q22</f>
        <v>1000000</v>
      </c>
      <c r="AA22" s="64">
        <f t="shared" si="95"/>
        <v>1</v>
      </c>
      <c r="AB22" s="47">
        <f t="shared" si="95"/>
        <v>1000000</v>
      </c>
      <c r="AC22" s="42">
        <f t="shared" si="9"/>
        <v>0</v>
      </c>
      <c r="AD22" s="47">
        <f t="shared" si="25"/>
        <v>200000</v>
      </c>
      <c r="AE22" s="42">
        <f t="shared" ref="AE22:AG22" si="96">Z22</f>
        <v>1000000</v>
      </c>
      <c r="AF22" s="64">
        <f t="shared" si="96"/>
        <v>1</v>
      </c>
      <c r="AG22" s="47">
        <f t="shared" si="96"/>
        <v>1000000</v>
      </c>
      <c r="AH22" s="42">
        <f t="shared" si="11"/>
        <v>200000</v>
      </c>
      <c r="AI22" s="40">
        <v>0.0</v>
      </c>
      <c r="AJ22" s="40">
        <v>0.0</v>
      </c>
      <c r="AL22" s="67">
        <f t="shared" si="27"/>
        <v>1</v>
      </c>
      <c r="AM22" s="62">
        <f t="shared" si="28"/>
        <v>1000000</v>
      </c>
      <c r="AN22" s="62">
        <f t="shared" si="12"/>
        <v>1000000</v>
      </c>
      <c r="AO22" s="68" t="str">
        <f t="shared" si="29"/>
        <v>#REF!</v>
      </c>
      <c r="AP22" s="68" t="str">
        <f t="shared" si="30"/>
        <v>#REF!</v>
      </c>
      <c r="AQ22" s="68" t="str">
        <f t="shared" si="31"/>
        <v>#REF!</v>
      </c>
    </row>
    <row r="23">
      <c r="B23" s="36">
        <f t="shared" si="13"/>
        <v>19</v>
      </c>
      <c r="C23" s="63">
        <f t="shared" si="14"/>
        <v>1</v>
      </c>
      <c r="D23" s="47">
        <f t="shared" si="15"/>
        <v>-200000</v>
      </c>
      <c r="E23" s="47">
        <f t="shared" si="16"/>
        <v>800000</v>
      </c>
      <c r="F23" s="39">
        <f t="shared" si="17"/>
        <v>1</v>
      </c>
      <c r="G23" s="47">
        <f t="shared" si="18"/>
        <v>800000</v>
      </c>
      <c r="H23" s="47">
        <f t="shared" si="44"/>
        <v>200000</v>
      </c>
      <c r="I23" s="40">
        <v>0.0</v>
      </c>
      <c r="J23" s="40">
        <v>0.0</v>
      </c>
      <c r="K23" s="47">
        <f t="shared" si="4"/>
        <v>800000</v>
      </c>
      <c r="L23" s="64">
        <f t="shared" ref="L23:M23" si="97">F23</f>
        <v>1</v>
      </c>
      <c r="M23" s="47">
        <f t="shared" si="97"/>
        <v>800000</v>
      </c>
      <c r="N23" s="42">
        <f t="shared" si="6"/>
        <v>200000</v>
      </c>
      <c r="O23" s="18" t="s">
        <v>21</v>
      </c>
      <c r="P23" s="18" t="s">
        <v>21</v>
      </c>
      <c r="Q23" s="47">
        <f t="shared" ref="Q23:S23" si="98">K23</f>
        <v>800000</v>
      </c>
      <c r="R23" s="64">
        <f t="shared" si="98"/>
        <v>1</v>
      </c>
      <c r="S23" s="47">
        <f t="shared" si="98"/>
        <v>800000</v>
      </c>
      <c r="T23" s="47">
        <v>0.0</v>
      </c>
      <c r="U23" s="44">
        <v>0.0</v>
      </c>
      <c r="V23" s="65">
        <f t="shared" si="22"/>
        <v>1</v>
      </c>
      <c r="W23" s="66">
        <f t="shared" si="23"/>
        <v>0</v>
      </c>
      <c r="X23" s="40">
        <v>0.0</v>
      </c>
      <c r="Y23" s="40">
        <v>0.0</v>
      </c>
      <c r="Z23" s="42">
        <f t="shared" ref="Z23:AB23" si="99">Q23</f>
        <v>800000</v>
      </c>
      <c r="AA23" s="64">
        <f t="shared" si="99"/>
        <v>1</v>
      </c>
      <c r="AB23" s="47">
        <f t="shared" si="99"/>
        <v>800000</v>
      </c>
      <c r="AC23" s="42">
        <f t="shared" si="9"/>
        <v>0</v>
      </c>
      <c r="AD23" s="47">
        <f t="shared" si="25"/>
        <v>0</v>
      </c>
      <c r="AE23" s="42">
        <f t="shared" ref="AE23:AG23" si="100">Z23</f>
        <v>800000</v>
      </c>
      <c r="AF23" s="64">
        <f t="shared" si="100"/>
        <v>1</v>
      </c>
      <c r="AG23" s="47">
        <f t="shared" si="100"/>
        <v>800000</v>
      </c>
      <c r="AH23" s="42">
        <f t="shared" si="11"/>
        <v>0</v>
      </c>
      <c r="AI23" s="40">
        <v>0.0</v>
      </c>
      <c r="AJ23" s="40">
        <v>0.0</v>
      </c>
      <c r="AL23" s="67">
        <f t="shared" si="27"/>
        <v>1</v>
      </c>
      <c r="AM23" s="62">
        <f t="shared" si="28"/>
        <v>1000000</v>
      </c>
      <c r="AN23" s="62">
        <f t="shared" si="12"/>
        <v>800000</v>
      </c>
      <c r="AO23" s="68" t="str">
        <f t="shared" si="29"/>
        <v>#REF!</v>
      </c>
      <c r="AP23" s="68" t="str">
        <f t="shared" si="30"/>
        <v>#REF!</v>
      </c>
      <c r="AQ23" s="68" t="str">
        <f t="shared" si="31"/>
        <v>#REF!</v>
      </c>
    </row>
    <row r="24">
      <c r="A24" s="69"/>
      <c r="B24" s="70">
        <f t="shared" si="13"/>
        <v>20</v>
      </c>
      <c r="C24" s="80">
        <f t="shared" si="14"/>
        <v>1</v>
      </c>
      <c r="D24" s="81">
        <f t="shared" si="15"/>
        <v>0</v>
      </c>
      <c r="E24" s="81">
        <f t="shared" si="16"/>
        <v>800000</v>
      </c>
      <c r="F24" s="73">
        <f t="shared" si="17"/>
        <v>1</v>
      </c>
      <c r="G24" s="81">
        <f t="shared" si="18"/>
        <v>800000</v>
      </c>
      <c r="H24" s="81">
        <f t="shared" si="44"/>
        <v>0</v>
      </c>
      <c r="I24" s="74">
        <v>0.0</v>
      </c>
      <c r="J24" s="74">
        <v>0.0</v>
      </c>
      <c r="K24" s="81">
        <f t="shared" si="4"/>
        <v>800000</v>
      </c>
      <c r="L24" s="75">
        <f t="shared" ref="L24:M24" si="101">F24</f>
        <v>1</v>
      </c>
      <c r="M24" s="81">
        <f t="shared" si="101"/>
        <v>800000</v>
      </c>
      <c r="N24" s="72">
        <f t="shared" si="6"/>
        <v>0</v>
      </c>
      <c r="O24" s="18" t="s">
        <v>21</v>
      </c>
      <c r="P24" s="18" t="s">
        <v>21</v>
      </c>
      <c r="Q24" s="81">
        <f t="shared" ref="Q24:S24" si="102">K24</f>
        <v>800000</v>
      </c>
      <c r="R24" s="75">
        <f t="shared" si="102"/>
        <v>1</v>
      </c>
      <c r="S24" s="81">
        <f t="shared" si="102"/>
        <v>800000</v>
      </c>
      <c r="T24" s="81">
        <v>0.0</v>
      </c>
      <c r="U24" s="76">
        <v>0.0</v>
      </c>
      <c r="V24" s="65">
        <f t="shared" si="22"/>
        <v>1</v>
      </c>
      <c r="W24" s="82">
        <f t="shared" si="23"/>
        <v>0</v>
      </c>
      <c r="X24" s="74">
        <v>0.0</v>
      </c>
      <c r="Y24" s="74">
        <v>0.0</v>
      </c>
      <c r="Z24" s="72">
        <f t="shared" ref="Z24:AB24" si="103">Q24</f>
        <v>800000</v>
      </c>
      <c r="AA24" s="75">
        <f t="shared" si="103"/>
        <v>1</v>
      </c>
      <c r="AB24" s="81">
        <f t="shared" si="103"/>
        <v>800000</v>
      </c>
      <c r="AC24" s="72">
        <f t="shared" si="9"/>
        <v>0</v>
      </c>
      <c r="AD24" s="47">
        <f t="shared" si="25"/>
        <v>0</v>
      </c>
      <c r="AE24" s="72">
        <f t="shared" ref="AE24:AG24" si="104">Z24</f>
        <v>800000</v>
      </c>
      <c r="AF24" s="75">
        <f t="shared" si="104"/>
        <v>1</v>
      </c>
      <c r="AG24" s="81">
        <f t="shared" si="104"/>
        <v>800000</v>
      </c>
      <c r="AH24" s="72">
        <f t="shared" si="11"/>
        <v>0</v>
      </c>
      <c r="AI24" s="74">
        <v>0.0</v>
      </c>
      <c r="AJ24" s="74">
        <v>0.0</v>
      </c>
      <c r="AL24" s="67">
        <f t="shared" si="27"/>
        <v>1</v>
      </c>
      <c r="AM24" s="62">
        <f t="shared" si="28"/>
        <v>800000</v>
      </c>
      <c r="AN24" s="62">
        <f t="shared" si="12"/>
        <v>800000</v>
      </c>
      <c r="AO24" s="68" t="str">
        <f t="shared" si="29"/>
        <v>#REF!</v>
      </c>
      <c r="AP24" s="68" t="str">
        <f t="shared" si="30"/>
        <v>#REF!</v>
      </c>
      <c r="AQ24" s="68" t="str">
        <f t="shared" si="31"/>
        <v>#REF!</v>
      </c>
    </row>
    <row r="25">
      <c r="A25" s="35" t="s">
        <v>38</v>
      </c>
      <c r="B25" s="36">
        <f t="shared" si="13"/>
        <v>21</v>
      </c>
      <c r="C25" s="63">
        <f t="shared" si="14"/>
        <v>1</v>
      </c>
      <c r="D25" s="47">
        <f t="shared" si="15"/>
        <v>0</v>
      </c>
      <c r="E25" s="47">
        <f t="shared" si="16"/>
        <v>800000</v>
      </c>
      <c r="F25" s="39">
        <f t="shared" si="17"/>
        <v>1</v>
      </c>
      <c r="G25" s="47">
        <f t="shared" si="18"/>
        <v>800000</v>
      </c>
      <c r="H25" s="47">
        <f t="shared" si="44"/>
        <v>0</v>
      </c>
      <c r="I25" s="40">
        <v>500000.0</v>
      </c>
      <c r="J25" s="40">
        <v>0.0</v>
      </c>
      <c r="K25" s="47">
        <f t="shared" si="4"/>
        <v>800000</v>
      </c>
      <c r="L25" s="64">
        <f t="shared" ref="L25:M25" si="105">F25</f>
        <v>1</v>
      </c>
      <c r="M25" s="47">
        <f t="shared" si="105"/>
        <v>800000</v>
      </c>
      <c r="N25" s="42">
        <f t="shared" si="6"/>
        <v>500000</v>
      </c>
      <c r="O25" s="18" t="s">
        <v>21</v>
      </c>
      <c r="P25" s="18" t="s">
        <v>21</v>
      </c>
      <c r="Q25" s="47">
        <f t="shared" ref="Q25:S25" si="106">K25</f>
        <v>800000</v>
      </c>
      <c r="R25" s="64">
        <f t="shared" si="106"/>
        <v>1</v>
      </c>
      <c r="S25" s="47">
        <f t="shared" si="106"/>
        <v>800000</v>
      </c>
      <c r="T25" s="47">
        <v>0.0</v>
      </c>
      <c r="U25" s="44">
        <v>25000.0</v>
      </c>
      <c r="V25" s="65">
        <f t="shared" si="22"/>
        <v>1.0313</v>
      </c>
      <c r="W25" s="66">
        <f t="shared" si="23"/>
        <v>0</v>
      </c>
      <c r="X25" s="40">
        <v>0.0</v>
      </c>
      <c r="Y25" s="40">
        <v>0.0</v>
      </c>
      <c r="Z25" s="42">
        <f t="shared" ref="Z25:AB25" si="107">Q25</f>
        <v>800000</v>
      </c>
      <c r="AA25" s="64">
        <f t="shared" si="107"/>
        <v>1</v>
      </c>
      <c r="AB25" s="47">
        <f t="shared" si="107"/>
        <v>800000</v>
      </c>
      <c r="AC25" s="42">
        <f t="shared" si="9"/>
        <v>0</v>
      </c>
      <c r="AD25" s="47">
        <f t="shared" si="25"/>
        <v>0</v>
      </c>
      <c r="AE25" s="42">
        <f t="shared" ref="AE25:AG25" si="108">Z25</f>
        <v>800000</v>
      </c>
      <c r="AF25" s="64">
        <f t="shared" si="108"/>
        <v>1</v>
      </c>
      <c r="AG25" s="47">
        <f t="shared" si="108"/>
        <v>800000</v>
      </c>
      <c r="AH25" s="42">
        <f t="shared" si="11"/>
        <v>0</v>
      </c>
      <c r="AI25" s="40">
        <v>0.0</v>
      </c>
      <c r="AJ25" s="40">
        <v>0.0</v>
      </c>
      <c r="AL25" s="67">
        <f t="shared" si="27"/>
        <v>1.03125</v>
      </c>
      <c r="AM25" s="62">
        <f t="shared" si="28"/>
        <v>800000</v>
      </c>
      <c r="AN25" s="62">
        <f t="shared" si="12"/>
        <v>825040</v>
      </c>
      <c r="AO25" s="68" t="str">
        <f t="shared" si="29"/>
        <v>#REF!</v>
      </c>
      <c r="AP25" s="68" t="str">
        <f t="shared" si="30"/>
        <v>#REF!</v>
      </c>
      <c r="AQ25" s="68" t="str">
        <f t="shared" si="31"/>
        <v>#REF!</v>
      </c>
    </row>
    <row r="26">
      <c r="B26" s="36">
        <f t="shared" si="13"/>
        <v>22</v>
      </c>
      <c r="C26" s="63">
        <f t="shared" si="14"/>
        <v>1.0313</v>
      </c>
      <c r="D26" s="47">
        <f t="shared" si="15"/>
        <v>484824.9782</v>
      </c>
      <c r="E26" s="47">
        <f t="shared" si="16"/>
        <v>1325040</v>
      </c>
      <c r="F26" s="39">
        <f t="shared" si="17"/>
        <v>1.0313</v>
      </c>
      <c r="G26" s="47">
        <f t="shared" si="18"/>
        <v>1284824.978</v>
      </c>
      <c r="H26" s="47">
        <f t="shared" si="44"/>
        <v>0</v>
      </c>
      <c r="I26" s="40">
        <v>0.0</v>
      </c>
      <c r="J26" s="40">
        <v>0.0</v>
      </c>
      <c r="K26" s="47">
        <f t="shared" si="4"/>
        <v>1325040</v>
      </c>
      <c r="L26" s="64">
        <f t="shared" ref="L26:M26" si="109">F26</f>
        <v>1.0313</v>
      </c>
      <c r="M26" s="47">
        <f t="shared" si="109"/>
        <v>1284824.978</v>
      </c>
      <c r="N26" s="42">
        <f t="shared" si="6"/>
        <v>0</v>
      </c>
      <c r="O26" s="18" t="s">
        <v>21</v>
      </c>
      <c r="P26" s="18" t="s">
        <v>21</v>
      </c>
      <c r="Q26" s="47">
        <f t="shared" ref="Q26:S26" si="110">K26</f>
        <v>1325040</v>
      </c>
      <c r="R26" s="64">
        <f t="shared" si="110"/>
        <v>1.0313</v>
      </c>
      <c r="S26" s="47">
        <f t="shared" si="110"/>
        <v>1284824.978</v>
      </c>
      <c r="T26" s="47">
        <v>0.0</v>
      </c>
      <c r="U26" s="44">
        <v>25000.0</v>
      </c>
      <c r="V26" s="65">
        <f t="shared" si="22"/>
        <v>1.0508</v>
      </c>
      <c r="W26" s="66">
        <f t="shared" si="23"/>
        <v>0</v>
      </c>
      <c r="X26" s="40">
        <v>0.0</v>
      </c>
      <c r="Y26" s="40">
        <v>0.0</v>
      </c>
      <c r="Z26" s="42">
        <f t="shared" ref="Z26:AB26" si="111">Q26</f>
        <v>1325040</v>
      </c>
      <c r="AA26" s="64">
        <f t="shared" si="111"/>
        <v>1.0313</v>
      </c>
      <c r="AB26" s="47">
        <f t="shared" si="111"/>
        <v>1284824.978</v>
      </c>
      <c r="AC26" s="42">
        <f t="shared" si="9"/>
        <v>0</v>
      </c>
      <c r="AD26" s="47">
        <f t="shared" si="25"/>
        <v>0</v>
      </c>
      <c r="AE26" s="42">
        <f t="shared" ref="AE26:AG26" si="112">Z26</f>
        <v>1325040</v>
      </c>
      <c r="AF26" s="64">
        <f t="shared" si="112"/>
        <v>1.0313</v>
      </c>
      <c r="AG26" s="47">
        <f t="shared" si="112"/>
        <v>1284824.978</v>
      </c>
      <c r="AH26" s="42">
        <f t="shared" si="11"/>
        <v>0</v>
      </c>
      <c r="AI26" s="40">
        <v>0.0</v>
      </c>
      <c r="AJ26" s="40">
        <v>0.0</v>
      </c>
      <c r="AL26" s="67">
        <f t="shared" si="27"/>
        <v>1.050757903</v>
      </c>
      <c r="AM26" s="62">
        <f t="shared" si="28"/>
        <v>825040</v>
      </c>
      <c r="AN26" s="62">
        <f t="shared" si="12"/>
        <v>1350094.087</v>
      </c>
      <c r="AO26" s="68" t="str">
        <f t="shared" si="29"/>
        <v>#REF!</v>
      </c>
      <c r="AP26" s="68" t="str">
        <f t="shared" si="30"/>
        <v>#REF!</v>
      </c>
      <c r="AQ26" s="68" t="str">
        <f t="shared" si="31"/>
        <v>#REF!</v>
      </c>
    </row>
    <row r="27">
      <c r="A27" s="69"/>
      <c r="B27" s="70">
        <f t="shared" si="13"/>
        <v>23</v>
      </c>
      <c r="C27" s="80">
        <f t="shared" si="14"/>
        <v>1.0508</v>
      </c>
      <c r="D27" s="81">
        <f t="shared" si="15"/>
        <v>0</v>
      </c>
      <c r="E27" s="81">
        <f t="shared" si="16"/>
        <v>1350094.087</v>
      </c>
      <c r="F27" s="73">
        <f t="shared" si="17"/>
        <v>1.0508</v>
      </c>
      <c r="G27" s="81">
        <f t="shared" si="18"/>
        <v>1284824.978</v>
      </c>
      <c r="H27" s="81">
        <f t="shared" si="44"/>
        <v>0</v>
      </c>
      <c r="I27" s="74">
        <v>0.0</v>
      </c>
      <c r="J27" s="74">
        <v>0.0</v>
      </c>
      <c r="K27" s="81">
        <f t="shared" si="4"/>
        <v>1350094.087</v>
      </c>
      <c r="L27" s="75">
        <f t="shared" ref="L27:M27" si="113">F27</f>
        <v>1.0508</v>
      </c>
      <c r="M27" s="81">
        <f t="shared" si="113"/>
        <v>1284824.978</v>
      </c>
      <c r="N27" s="72">
        <f t="shared" si="6"/>
        <v>0</v>
      </c>
      <c r="O27" s="18" t="s">
        <v>21</v>
      </c>
      <c r="P27" s="18" t="s">
        <v>21</v>
      </c>
      <c r="Q27" s="81">
        <f t="shared" ref="Q27:S27" si="114">K27</f>
        <v>1350094.087</v>
      </c>
      <c r="R27" s="75">
        <f t="shared" si="114"/>
        <v>1.0508</v>
      </c>
      <c r="S27" s="81">
        <f t="shared" si="114"/>
        <v>1284824.978</v>
      </c>
      <c r="T27" s="81">
        <v>0.0</v>
      </c>
      <c r="U27" s="76">
        <v>0.0</v>
      </c>
      <c r="V27" s="65">
        <f t="shared" si="22"/>
        <v>1.0508</v>
      </c>
      <c r="W27" s="82">
        <f t="shared" si="23"/>
        <v>0</v>
      </c>
      <c r="X27" s="74">
        <v>0.0</v>
      </c>
      <c r="Y27" s="74">
        <v>0.0</v>
      </c>
      <c r="Z27" s="72">
        <f t="shared" ref="Z27:AB27" si="115">Q27</f>
        <v>1350094.087</v>
      </c>
      <c r="AA27" s="75">
        <f t="shared" si="115"/>
        <v>1.0508</v>
      </c>
      <c r="AB27" s="81">
        <f t="shared" si="115"/>
        <v>1284824.978</v>
      </c>
      <c r="AC27" s="72">
        <f t="shared" si="9"/>
        <v>0</v>
      </c>
      <c r="AD27" s="47">
        <f t="shared" si="25"/>
        <v>0</v>
      </c>
      <c r="AE27" s="72">
        <f t="shared" ref="AE27:AG27" si="116">Z27</f>
        <v>1350094.087</v>
      </c>
      <c r="AF27" s="75">
        <f t="shared" si="116"/>
        <v>1.0508</v>
      </c>
      <c r="AG27" s="81">
        <f t="shared" si="116"/>
        <v>1284824.978</v>
      </c>
      <c r="AH27" s="72">
        <f t="shared" si="11"/>
        <v>0</v>
      </c>
      <c r="AI27" s="74">
        <v>0.0</v>
      </c>
      <c r="AJ27" s="74">
        <v>0.0</v>
      </c>
      <c r="AL27" s="67">
        <f t="shared" si="27"/>
        <v>1.0508</v>
      </c>
      <c r="AM27" s="62">
        <f t="shared" si="28"/>
        <v>1350094.087</v>
      </c>
      <c r="AN27" s="62">
        <f t="shared" si="12"/>
        <v>1350094.087</v>
      </c>
      <c r="AO27" s="68" t="str">
        <f t="shared" si="29"/>
        <v>#REF!</v>
      </c>
      <c r="AP27" s="68" t="str">
        <f t="shared" si="30"/>
        <v>#REF!</v>
      </c>
      <c r="AQ27" s="68" t="str">
        <f t="shared" si="31"/>
        <v>#REF!</v>
      </c>
    </row>
    <row r="28">
      <c r="A28" s="35" t="s">
        <v>39</v>
      </c>
      <c r="B28" s="36">
        <f t="shared" si="13"/>
        <v>24</v>
      </c>
      <c r="C28" s="63">
        <f t="shared" si="14"/>
        <v>1.0508</v>
      </c>
      <c r="D28" s="47">
        <f t="shared" si="15"/>
        <v>0</v>
      </c>
      <c r="E28" s="47">
        <f t="shared" si="16"/>
        <v>1350094.087</v>
      </c>
      <c r="F28" s="39">
        <f t="shared" si="17"/>
        <v>1.0508</v>
      </c>
      <c r="G28" s="47">
        <f t="shared" si="18"/>
        <v>1284824.978</v>
      </c>
      <c r="H28" s="47">
        <f t="shared" si="44"/>
        <v>0</v>
      </c>
      <c r="I28" s="40">
        <v>0.0</v>
      </c>
      <c r="J28" s="40">
        <v>200000.0</v>
      </c>
      <c r="K28" s="47">
        <f t="shared" si="4"/>
        <v>1350094.087</v>
      </c>
      <c r="L28" s="64">
        <f t="shared" ref="L28:M28" si="117">F28</f>
        <v>1.0508</v>
      </c>
      <c r="M28" s="47">
        <f t="shared" si="117"/>
        <v>1284824.978</v>
      </c>
      <c r="N28" s="42">
        <f t="shared" si="6"/>
        <v>0</v>
      </c>
      <c r="O28" s="18" t="s">
        <v>21</v>
      </c>
      <c r="P28" s="18" t="s">
        <v>21</v>
      </c>
      <c r="Q28" s="47">
        <f t="shared" ref="Q28:S28" si="118">K28</f>
        <v>1350094.087</v>
      </c>
      <c r="R28" s="64">
        <f t="shared" si="118"/>
        <v>1.0508</v>
      </c>
      <c r="S28" s="47">
        <f t="shared" si="118"/>
        <v>1284824.978</v>
      </c>
      <c r="T28" s="47">
        <v>0.0</v>
      </c>
      <c r="U28" s="44">
        <v>-50000.0</v>
      </c>
      <c r="V28" s="65">
        <f t="shared" si="22"/>
        <v>1.0119</v>
      </c>
      <c r="W28" s="66">
        <f t="shared" si="23"/>
        <v>197647.9889</v>
      </c>
      <c r="X28" s="40">
        <v>0.0</v>
      </c>
      <c r="Y28" s="40">
        <v>0.0</v>
      </c>
      <c r="Z28" s="42">
        <f t="shared" ref="Z28:AB28" si="119">Q28</f>
        <v>1350094.087</v>
      </c>
      <c r="AA28" s="64">
        <f t="shared" si="119"/>
        <v>1.0508</v>
      </c>
      <c r="AB28" s="47">
        <f t="shared" si="119"/>
        <v>1284824.978</v>
      </c>
      <c r="AC28" s="42">
        <f t="shared" si="9"/>
        <v>0</v>
      </c>
      <c r="AD28" s="47">
        <f t="shared" si="25"/>
        <v>202380</v>
      </c>
      <c r="AE28" s="42">
        <f t="shared" ref="AE28:AG28" si="120">Z28</f>
        <v>1350094.087</v>
      </c>
      <c r="AF28" s="64">
        <f t="shared" si="120"/>
        <v>1.0508</v>
      </c>
      <c r="AG28" s="47">
        <f t="shared" si="120"/>
        <v>1284824.978</v>
      </c>
      <c r="AH28" s="42">
        <f t="shared" si="11"/>
        <v>202380</v>
      </c>
      <c r="AI28" s="40">
        <v>0.0</v>
      </c>
      <c r="AJ28" s="40">
        <v>0.0</v>
      </c>
      <c r="AL28" s="67">
        <f t="shared" si="27"/>
        <v>1.011884194</v>
      </c>
      <c r="AM28" s="62">
        <f t="shared" si="28"/>
        <v>1350094.087</v>
      </c>
      <c r="AN28" s="62">
        <f t="shared" si="12"/>
        <v>1300114.395</v>
      </c>
      <c r="AO28" s="68" t="str">
        <f t="shared" si="29"/>
        <v>#REF!</v>
      </c>
      <c r="AP28" s="68" t="str">
        <f t="shared" si="30"/>
        <v>#REF!</v>
      </c>
      <c r="AQ28" s="68" t="str">
        <f t="shared" si="31"/>
        <v>#REF!</v>
      </c>
    </row>
    <row r="29">
      <c r="B29" s="36">
        <f t="shared" si="13"/>
        <v>25</v>
      </c>
      <c r="C29" s="63">
        <f t="shared" si="14"/>
        <v>1.0119</v>
      </c>
      <c r="D29" s="47">
        <f t="shared" si="15"/>
        <v>-200000</v>
      </c>
      <c r="E29" s="47">
        <f t="shared" si="16"/>
        <v>1097734.395</v>
      </c>
      <c r="F29" s="39">
        <f t="shared" si="17"/>
        <v>1.0119</v>
      </c>
      <c r="G29" s="47">
        <f t="shared" si="18"/>
        <v>1084824.978</v>
      </c>
      <c r="H29" s="47">
        <f t="shared" si="44"/>
        <v>202380</v>
      </c>
      <c r="I29" s="40">
        <v>0.0</v>
      </c>
      <c r="J29" s="40">
        <v>0.0</v>
      </c>
      <c r="K29" s="47">
        <f t="shared" si="4"/>
        <v>1097734.395</v>
      </c>
      <c r="L29" s="64">
        <f t="shared" ref="L29:M29" si="121">F29</f>
        <v>1.0119</v>
      </c>
      <c r="M29" s="47">
        <f t="shared" si="121"/>
        <v>1084824.978</v>
      </c>
      <c r="N29" s="42">
        <f t="shared" si="6"/>
        <v>202380</v>
      </c>
      <c r="O29" s="18" t="s">
        <v>21</v>
      </c>
      <c r="P29" s="18" t="s">
        <v>21</v>
      </c>
      <c r="Q29" s="47">
        <f t="shared" ref="Q29:S29" si="122">K29</f>
        <v>1097734.395</v>
      </c>
      <c r="R29" s="64">
        <f t="shared" si="122"/>
        <v>1.0119</v>
      </c>
      <c r="S29" s="47">
        <f t="shared" si="122"/>
        <v>1084824.978</v>
      </c>
      <c r="T29" s="47">
        <v>0.0</v>
      </c>
      <c r="U29" s="44">
        <v>-50000.0</v>
      </c>
      <c r="V29" s="65">
        <f t="shared" si="22"/>
        <v>0.9658</v>
      </c>
      <c r="W29" s="66">
        <f t="shared" si="23"/>
        <v>0</v>
      </c>
      <c r="X29" s="40">
        <v>0.0</v>
      </c>
      <c r="Y29" s="40">
        <v>0.0</v>
      </c>
      <c r="Z29" s="42">
        <f t="shared" ref="Z29:AB29" si="123">Q29</f>
        <v>1097734.395</v>
      </c>
      <c r="AA29" s="64">
        <f t="shared" si="123"/>
        <v>1.0119</v>
      </c>
      <c r="AB29" s="47">
        <f t="shared" si="123"/>
        <v>1084824.978</v>
      </c>
      <c r="AC29" s="42">
        <f t="shared" si="9"/>
        <v>0</v>
      </c>
      <c r="AD29" s="47">
        <f t="shared" si="25"/>
        <v>0</v>
      </c>
      <c r="AE29" s="42">
        <f t="shared" ref="AE29:AG29" si="124">Z29</f>
        <v>1097734.395</v>
      </c>
      <c r="AF29" s="64">
        <f t="shared" si="124"/>
        <v>1.0119</v>
      </c>
      <c r="AG29" s="47">
        <f t="shared" si="124"/>
        <v>1084824.978</v>
      </c>
      <c r="AH29" s="42">
        <f t="shared" si="11"/>
        <v>0</v>
      </c>
      <c r="AI29" s="40">
        <v>0.0</v>
      </c>
      <c r="AJ29" s="40">
        <v>0.0</v>
      </c>
      <c r="AL29" s="67">
        <f t="shared" si="27"/>
        <v>0.9658096158</v>
      </c>
      <c r="AM29" s="62">
        <f t="shared" si="28"/>
        <v>1300114.395</v>
      </c>
      <c r="AN29" s="62">
        <f t="shared" si="12"/>
        <v>1047723.964</v>
      </c>
      <c r="AO29" s="68" t="str">
        <f t="shared" si="29"/>
        <v>#REF!</v>
      </c>
      <c r="AP29" s="68" t="str">
        <f t="shared" si="30"/>
        <v>#REF!</v>
      </c>
      <c r="AQ29" s="68" t="str">
        <f t="shared" si="31"/>
        <v>#REF!</v>
      </c>
    </row>
    <row r="30">
      <c r="A30" s="69"/>
      <c r="B30" s="70">
        <f t="shared" si="13"/>
        <v>26</v>
      </c>
      <c r="C30" s="80">
        <f t="shared" si="14"/>
        <v>0.9658</v>
      </c>
      <c r="D30" s="81">
        <f t="shared" si="15"/>
        <v>0</v>
      </c>
      <c r="E30" s="81">
        <f t="shared" si="16"/>
        <v>1047723.964</v>
      </c>
      <c r="F30" s="73">
        <f t="shared" si="17"/>
        <v>0.9658</v>
      </c>
      <c r="G30" s="81">
        <f t="shared" si="18"/>
        <v>1084824.978</v>
      </c>
      <c r="H30" s="81">
        <f t="shared" si="44"/>
        <v>0</v>
      </c>
      <c r="I30" s="74">
        <v>0.0</v>
      </c>
      <c r="J30" s="74">
        <v>0.0</v>
      </c>
      <c r="K30" s="81">
        <f t="shared" si="4"/>
        <v>1047723.964</v>
      </c>
      <c r="L30" s="75">
        <f t="shared" ref="L30:M30" si="125">F30</f>
        <v>0.9658</v>
      </c>
      <c r="M30" s="81">
        <f t="shared" si="125"/>
        <v>1084824.978</v>
      </c>
      <c r="N30" s="72">
        <f t="shared" si="6"/>
        <v>0</v>
      </c>
      <c r="O30" s="18" t="s">
        <v>21</v>
      </c>
      <c r="P30" s="18" t="s">
        <v>21</v>
      </c>
      <c r="Q30" s="81">
        <f t="shared" ref="Q30:S30" si="126">K30</f>
        <v>1047723.964</v>
      </c>
      <c r="R30" s="75">
        <f t="shared" si="126"/>
        <v>0.9658</v>
      </c>
      <c r="S30" s="81">
        <f t="shared" si="126"/>
        <v>1084824.978</v>
      </c>
      <c r="T30" s="81">
        <v>0.0</v>
      </c>
      <c r="U30" s="76">
        <v>0.0</v>
      </c>
      <c r="V30" s="65">
        <f t="shared" si="22"/>
        <v>0.9658</v>
      </c>
      <c r="W30" s="82">
        <f t="shared" si="23"/>
        <v>0</v>
      </c>
      <c r="X30" s="74">
        <v>0.0</v>
      </c>
      <c r="Y30" s="74">
        <v>0.0</v>
      </c>
      <c r="Z30" s="72">
        <f t="shared" ref="Z30:AB30" si="127">Q30</f>
        <v>1047723.964</v>
      </c>
      <c r="AA30" s="75">
        <f t="shared" si="127"/>
        <v>0.9658</v>
      </c>
      <c r="AB30" s="81">
        <f t="shared" si="127"/>
        <v>1084824.978</v>
      </c>
      <c r="AC30" s="72">
        <f t="shared" si="9"/>
        <v>0</v>
      </c>
      <c r="AD30" s="47">
        <f t="shared" si="25"/>
        <v>0</v>
      </c>
      <c r="AE30" s="72">
        <f t="shared" ref="AE30:AG30" si="128">Z30</f>
        <v>1047723.964</v>
      </c>
      <c r="AF30" s="75">
        <f t="shared" si="128"/>
        <v>0.9658</v>
      </c>
      <c r="AG30" s="81">
        <f t="shared" si="128"/>
        <v>1084824.978</v>
      </c>
      <c r="AH30" s="72">
        <f t="shared" si="11"/>
        <v>0</v>
      </c>
      <c r="AI30" s="74">
        <v>0.0</v>
      </c>
      <c r="AJ30" s="74">
        <v>0.0</v>
      </c>
      <c r="AL30" s="67">
        <f t="shared" si="27"/>
        <v>0.9658</v>
      </c>
      <c r="AM30" s="62">
        <f t="shared" si="28"/>
        <v>1047723.964</v>
      </c>
      <c r="AN30" s="62">
        <f t="shared" si="12"/>
        <v>1047723.964</v>
      </c>
      <c r="AO30" s="68" t="str">
        <f t="shared" si="29"/>
        <v>#REF!</v>
      </c>
      <c r="AP30" s="68" t="str">
        <f t="shared" si="30"/>
        <v>#REF!</v>
      </c>
      <c r="AQ30" s="68" t="str">
        <f t="shared" si="31"/>
        <v>#REF!</v>
      </c>
    </row>
    <row r="31">
      <c r="A31" s="35" t="s">
        <v>40</v>
      </c>
      <c r="B31" s="36">
        <f t="shared" si="13"/>
        <v>27</v>
      </c>
      <c r="C31" s="63">
        <f t="shared" si="14"/>
        <v>0.9658</v>
      </c>
      <c r="D31" s="47">
        <f t="shared" si="15"/>
        <v>0</v>
      </c>
      <c r="E31" s="47">
        <f t="shared" si="16"/>
        <v>1047723.964</v>
      </c>
      <c r="F31" s="39">
        <f t="shared" si="17"/>
        <v>0.9658</v>
      </c>
      <c r="G31" s="47">
        <f t="shared" si="18"/>
        <v>1084824.978</v>
      </c>
      <c r="H31" s="47">
        <f t="shared" si="44"/>
        <v>0</v>
      </c>
      <c r="I31" s="40">
        <v>1000000.0</v>
      </c>
      <c r="J31" s="40">
        <v>100000.0</v>
      </c>
      <c r="K31" s="47">
        <f t="shared" si="4"/>
        <v>1047723.964</v>
      </c>
      <c r="L31" s="64">
        <f t="shared" ref="L31:M31" si="129">F31</f>
        <v>0.9658</v>
      </c>
      <c r="M31" s="47">
        <f t="shared" si="129"/>
        <v>1084824.978</v>
      </c>
      <c r="N31" s="42">
        <f t="shared" si="6"/>
        <v>1000000</v>
      </c>
      <c r="O31" s="18" t="s">
        <v>21</v>
      </c>
      <c r="P31" s="18" t="s">
        <v>21</v>
      </c>
      <c r="Q31" s="47">
        <f t="shared" ref="Q31:S31" si="130">K31</f>
        <v>1047723.964</v>
      </c>
      <c r="R31" s="64">
        <f t="shared" si="130"/>
        <v>0.9658</v>
      </c>
      <c r="S31" s="47">
        <f t="shared" si="130"/>
        <v>1084824.978</v>
      </c>
      <c r="T31" s="47">
        <v>0.0</v>
      </c>
      <c r="U31" s="44">
        <v>50000.0</v>
      </c>
      <c r="V31" s="65">
        <f t="shared" si="22"/>
        <v>1.0119</v>
      </c>
      <c r="W31" s="66">
        <f t="shared" si="23"/>
        <v>98823.99447</v>
      </c>
      <c r="X31" s="40">
        <v>0.0</v>
      </c>
      <c r="Y31" s="40">
        <v>0.0</v>
      </c>
      <c r="Z31" s="42">
        <f t="shared" ref="Z31:AB31" si="131">Q31</f>
        <v>1047723.964</v>
      </c>
      <c r="AA31" s="64">
        <f t="shared" si="131"/>
        <v>0.9658</v>
      </c>
      <c r="AB31" s="47">
        <f t="shared" si="131"/>
        <v>1084824.978</v>
      </c>
      <c r="AC31" s="42">
        <f t="shared" si="9"/>
        <v>0</v>
      </c>
      <c r="AD31" s="47">
        <f t="shared" si="25"/>
        <v>101190</v>
      </c>
      <c r="AE31" s="42">
        <f t="shared" ref="AE31:AG31" si="132">Z31</f>
        <v>1047723.964</v>
      </c>
      <c r="AF31" s="64">
        <f t="shared" si="132"/>
        <v>0.9658</v>
      </c>
      <c r="AG31" s="47">
        <f t="shared" si="132"/>
        <v>1084824.978</v>
      </c>
      <c r="AH31" s="42">
        <f t="shared" si="11"/>
        <v>101190</v>
      </c>
      <c r="AI31" s="40">
        <v>0.0</v>
      </c>
      <c r="AJ31" s="40">
        <v>0.0</v>
      </c>
      <c r="AL31" s="67">
        <f t="shared" si="27"/>
        <v>1.011890384</v>
      </c>
      <c r="AM31" s="62">
        <f t="shared" si="28"/>
        <v>1047723.964</v>
      </c>
      <c r="AN31" s="62">
        <f t="shared" si="12"/>
        <v>1097734.395</v>
      </c>
      <c r="AO31" s="68" t="str">
        <f t="shared" si="29"/>
        <v>#REF!</v>
      </c>
      <c r="AP31" s="68" t="str">
        <f t="shared" si="30"/>
        <v>#REF!</v>
      </c>
      <c r="AQ31" s="68" t="str">
        <f t="shared" si="31"/>
        <v>#REF!</v>
      </c>
    </row>
    <row r="32">
      <c r="B32" s="36">
        <f t="shared" si="13"/>
        <v>28</v>
      </c>
      <c r="C32" s="63">
        <f t="shared" si="14"/>
        <v>1.0119</v>
      </c>
      <c r="D32" s="47">
        <f t="shared" si="15"/>
        <v>888239.9447</v>
      </c>
      <c r="E32" s="47">
        <f t="shared" si="16"/>
        <v>1996544.395</v>
      </c>
      <c r="F32" s="39">
        <f t="shared" si="17"/>
        <v>1.0119</v>
      </c>
      <c r="G32" s="47">
        <f t="shared" si="18"/>
        <v>1973064.923</v>
      </c>
      <c r="H32" s="47">
        <f t="shared" si="44"/>
        <v>101190</v>
      </c>
      <c r="I32" s="40">
        <v>0.0</v>
      </c>
      <c r="J32" s="40">
        <v>0.0</v>
      </c>
      <c r="K32" s="47">
        <f t="shared" si="4"/>
        <v>1996544.395</v>
      </c>
      <c r="L32" s="64">
        <f t="shared" ref="L32:M32" si="133">F32</f>
        <v>1.0119</v>
      </c>
      <c r="M32" s="47">
        <f t="shared" si="133"/>
        <v>1973064.923</v>
      </c>
      <c r="N32" s="42">
        <f t="shared" si="6"/>
        <v>101190</v>
      </c>
      <c r="O32" s="18" t="s">
        <v>21</v>
      </c>
      <c r="P32" s="18" t="s">
        <v>21</v>
      </c>
      <c r="Q32" s="47">
        <f t="shared" ref="Q32:S32" si="134">K32</f>
        <v>1996544.395</v>
      </c>
      <c r="R32" s="64">
        <f t="shared" si="134"/>
        <v>1.0119</v>
      </c>
      <c r="S32" s="47">
        <f t="shared" si="134"/>
        <v>1973064.923</v>
      </c>
      <c r="T32" s="47">
        <v>0.0</v>
      </c>
      <c r="U32" s="44">
        <v>-25000.0</v>
      </c>
      <c r="V32" s="65">
        <f t="shared" si="22"/>
        <v>0.9992</v>
      </c>
      <c r="W32" s="66">
        <f t="shared" si="23"/>
        <v>0</v>
      </c>
      <c r="X32" s="40">
        <v>0.0</v>
      </c>
      <c r="Y32" s="40">
        <v>0.0</v>
      </c>
      <c r="Z32" s="42">
        <f t="shared" ref="Z32:AB32" si="135">Q32</f>
        <v>1996544.395</v>
      </c>
      <c r="AA32" s="64">
        <f t="shared" si="135"/>
        <v>1.0119</v>
      </c>
      <c r="AB32" s="47">
        <f t="shared" si="135"/>
        <v>1973064.923</v>
      </c>
      <c r="AC32" s="42">
        <f t="shared" si="9"/>
        <v>0</v>
      </c>
      <c r="AD32" s="47">
        <f t="shared" si="25"/>
        <v>0</v>
      </c>
      <c r="AE32" s="42">
        <f t="shared" ref="AE32:AG32" si="136">Z32</f>
        <v>1996544.395</v>
      </c>
      <c r="AF32" s="64">
        <f t="shared" si="136"/>
        <v>1.0119</v>
      </c>
      <c r="AG32" s="47">
        <f t="shared" si="136"/>
        <v>1973064.923</v>
      </c>
      <c r="AH32" s="42">
        <f t="shared" si="11"/>
        <v>0</v>
      </c>
      <c r="AI32" s="40">
        <v>0.0</v>
      </c>
      <c r="AJ32" s="40">
        <v>0.0</v>
      </c>
      <c r="AL32" s="67">
        <f t="shared" si="27"/>
        <v>0.9992293576</v>
      </c>
      <c r="AM32" s="62">
        <f t="shared" si="28"/>
        <v>1097734.395</v>
      </c>
      <c r="AN32" s="62">
        <f t="shared" si="12"/>
        <v>1971486.471</v>
      </c>
      <c r="AO32" s="68" t="str">
        <f t="shared" si="29"/>
        <v>#REF!</v>
      </c>
      <c r="AP32" s="68" t="str">
        <f t="shared" si="30"/>
        <v>#REF!</v>
      </c>
      <c r="AQ32" s="68" t="str">
        <f t="shared" si="31"/>
        <v>#REF!</v>
      </c>
    </row>
    <row r="33">
      <c r="A33" s="69"/>
      <c r="B33" s="70">
        <f t="shared" si="13"/>
        <v>29</v>
      </c>
      <c r="C33" s="80">
        <f t="shared" si="14"/>
        <v>0.9992</v>
      </c>
      <c r="D33" s="81">
        <f t="shared" si="15"/>
        <v>0</v>
      </c>
      <c r="E33" s="81">
        <f t="shared" si="16"/>
        <v>1971486.471</v>
      </c>
      <c r="F33" s="73">
        <f t="shared" si="17"/>
        <v>0.9992</v>
      </c>
      <c r="G33" s="81">
        <f t="shared" si="18"/>
        <v>1973064.923</v>
      </c>
      <c r="H33" s="81">
        <f t="shared" si="44"/>
        <v>0</v>
      </c>
      <c r="I33" s="74">
        <v>0.0</v>
      </c>
      <c r="J33" s="74">
        <v>0.0</v>
      </c>
      <c r="K33" s="81">
        <f t="shared" si="4"/>
        <v>1971486.471</v>
      </c>
      <c r="L33" s="75">
        <f t="shared" ref="L33:M33" si="137">F33</f>
        <v>0.9992</v>
      </c>
      <c r="M33" s="81">
        <f t="shared" si="137"/>
        <v>1973064.923</v>
      </c>
      <c r="N33" s="72">
        <f t="shared" si="6"/>
        <v>0</v>
      </c>
      <c r="O33" s="18" t="s">
        <v>21</v>
      </c>
      <c r="P33" s="18" t="s">
        <v>21</v>
      </c>
      <c r="Q33" s="81">
        <f t="shared" ref="Q33:S33" si="138">K33</f>
        <v>1971486.471</v>
      </c>
      <c r="R33" s="75">
        <f t="shared" si="138"/>
        <v>0.9992</v>
      </c>
      <c r="S33" s="81">
        <f t="shared" si="138"/>
        <v>1973064.923</v>
      </c>
      <c r="T33" s="81">
        <v>0.0</v>
      </c>
      <c r="U33" s="76">
        <v>0.0</v>
      </c>
      <c r="V33" s="65">
        <f t="shared" si="22"/>
        <v>0.9992</v>
      </c>
      <c r="W33" s="82">
        <f t="shared" si="23"/>
        <v>0</v>
      </c>
      <c r="X33" s="74">
        <v>0.0</v>
      </c>
      <c r="Y33" s="74">
        <v>0.0</v>
      </c>
      <c r="Z33" s="72">
        <f t="shared" ref="Z33:AB33" si="139">Q33</f>
        <v>1971486.471</v>
      </c>
      <c r="AA33" s="75">
        <f t="shared" si="139"/>
        <v>0.9992</v>
      </c>
      <c r="AB33" s="81">
        <f t="shared" si="139"/>
        <v>1973064.923</v>
      </c>
      <c r="AC33" s="72">
        <f t="shared" si="9"/>
        <v>0</v>
      </c>
      <c r="AD33" s="47">
        <f t="shared" si="25"/>
        <v>0</v>
      </c>
      <c r="AE33" s="72">
        <f t="shared" ref="AE33:AG33" si="140">Z33</f>
        <v>1971486.471</v>
      </c>
      <c r="AF33" s="75">
        <f t="shared" si="140"/>
        <v>0.9992</v>
      </c>
      <c r="AG33" s="81">
        <f t="shared" si="140"/>
        <v>1973064.923</v>
      </c>
      <c r="AH33" s="72">
        <f t="shared" si="11"/>
        <v>0</v>
      </c>
      <c r="AI33" s="74">
        <v>0.0</v>
      </c>
      <c r="AJ33" s="74">
        <v>0.0</v>
      </c>
      <c r="AL33" s="67">
        <f t="shared" si="27"/>
        <v>0.9992</v>
      </c>
      <c r="AM33" s="62">
        <f t="shared" si="28"/>
        <v>1971486.471</v>
      </c>
      <c r="AN33" s="62">
        <f t="shared" si="12"/>
        <v>1971486.471</v>
      </c>
      <c r="AO33" s="68" t="str">
        <f t="shared" si="29"/>
        <v>#REF!</v>
      </c>
      <c r="AP33" s="68" t="str">
        <f t="shared" si="30"/>
        <v>#REF!</v>
      </c>
      <c r="AQ33" s="68" t="str">
        <f t="shared" si="31"/>
        <v>#REF!</v>
      </c>
    </row>
    <row r="34">
      <c r="A34" s="83" t="s">
        <v>41</v>
      </c>
      <c r="B34" s="36">
        <f t="shared" si="13"/>
        <v>30</v>
      </c>
      <c r="C34" s="63">
        <f t="shared" si="14"/>
        <v>0.9992</v>
      </c>
      <c r="D34" s="47">
        <f t="shared" si="15"/>
        <v>0</v>
      </c>
      <c r="E34" s="47">
        <f t="shared" si="16"/>
        <v>1971486.471</v>
      </c>
      <c r="F34" s="39">
        <f t="shared" si="17"/>
        <v>0.9992</v>
      </c>
      <c r="G34" s="47">
        <f t="shared" si="18"/>
        <v>1973064.923</v>
      </c>
      <c r="H34" s="47">
        <f t="shared" si="44"/>
        <v>0</v>
      </c>
      <c r="I34" s="40">
        <v>1000000.0</v>
      </c>
      <c r="J34" s="40">
        <v>250000.0</v>
      </c>
      <c r="K34" s="47">
        <f t="shared" si="4"/>
        <v>1971486.471</v>
      </c>
      <c r="L34" s="64">
        <f t="shared" ref="L34:M34" si="141">F34</f>
        <v>0.9992</v>
      </c>
      <c r="M34" s="47">
        <f t="shared" si="141"/>
        <v>1973064.923</v>
      </c>
      <c r="N34" s="42">
        <f t="shared" si="6"/>
        <v>1000000</v>
      </c>
      <c r="O34" s="18" t="s">
        <v>21</v>
      </c>
      <c r="P34" s="18" t="s">
        <v>21</v>
      </c>
      <c r="Q34" s="47">
        <f t="shared" ref="Q34:S34" si="142">K34</f>
        <v>1971486.471</v>
      </c>
      <c r="R34" s="64">
        <f t="shared" si="142"/>
        <v>0.9992</v>
      </c>
      <c r="S34" s="47">
        <f t="shared" si="142"/>
        <v>1973064.923</v>
      </c>
      <c r="T34" s="47">
        <v>0.0</v>
      </c>
      <c r="U34" s="44">
        <v>-30000.0</v>
      </c>
      <c r="V34" s="65">
        <f t="shared" si="22"/>
        <v>0.984</v>
      </c>
      <c r="W34" s="66">
        <f t="shared" si="23"/>
        <v>254065.0407</v>
      </c>
      <c r="X34" s="40">
        <v>500000.0</v>
      </c>
      <c r="Y34" s="40">
        <v>100000.0</v>
      </c>
      <c r="Z34" s="42">
        <f t="shared" ref="Z34:AB34" si="143">Q34</f>
        <v>1971486.471</v>
      </c>
      <c r="AA34" s="64">
        <f t="shared" si="143"/>
        <v>0.9992</v>
      </c>
      <c r="AB34" s="47">
        <f t="shared" si="143"/>
        <v>1973064.923</v>
      </c>
      <c r="AC34" s="42">
        <f t="shared" si="9"/>
        <v>500000</v>
      </c>
      <c r="AD34" s="47">
        <f t="shared" si="25"/>
        <v>246000</v>
      </c>
      <c r="AE34" s="42">
        <f t="shared" ref="AE34:AG34" si="144">Z34</f>
        <v>1971486.471</v>
      </c>
      <c r="AF34" s="64">
        <f t="shared" si="144"/>
        <v>0.9992</v>
      </c>
      <c r="AG34" s="47">
        <f t="shared" si="144"/>
        <v>1973064.923</v>
      </c>
      <c r="AH34" s="42">
        <f t="shared" si="11"/>
        <v>746000</v>
      </c>
      <c r="AI34" s="40">
        <v>750000.0</v>
      </c>
      <c r="AJ34" s="40">
        <v>50000.0</v>
      </c>
      <c r="AL34" s="67">
        <f t="shared" si="27"/>
        <v>0.9839952292</v>
      </c>
      <c r="AM34" s="62">
        <f t="shared" si="28"/>
        <v>1971486.471</v>
      </c>
      <c r="AN34" s="62">
        <f t="shared" si="12"/>
        <v>1941495.884</v>
      </c>
      <c r="AO34" s="68" t="str">
        <f t="shared" si="29"/>
        <v>#REF!</v>
      </c>
      <c r="AP34" s="68" t="str">
        <f t="shared" si="30"/>
        <v>#REF!</v>
      </c>
      <c r="AQ34" s="68" t="str">
        <f t="shared" si="31"/>
        <v>#REF!</v>
      </c>
    </row>
    <row r="35">
      <c r="B35" s="36">
        <f t="shared" si="13"/>
        <v>31</v>
      </c>
      <c r="C35" s="63">
        <f t="shared" si="14"/>
        <v>0.984</v>
      </c>
      <c r="D35" s="47">
        <f t="shared" si="15"/>
        <v>766260.1626</v>
      </c>
      <c r="E35" s="47">
        <f t="shared" si="16"/>
        <v>2695495.884</v>
      </c>
      <c r="F35" s="39">
        <f t="shared" si="17"/>
        <v>0.984</v>
      </c>
      <c r="G35" s="47">
        <f t="shared" si="18"/>
        <v>2739325.085</v>
      </c>
      <c r="H35" s="47">
        <f t="shared" si="44"/>
        <v>1496000</v>
      </c>
      <c r="I35" s="40">
        <v>0.0</v>
      </c>
      <c r="J35" s="40">
        <v>0.0</v>
      </c>
      <c r="K35" s="47">
        <f t="shared" si="4"/>
        <v>2695495.884</v>
      </c>
      <c r="L35" s="64">
        <f t="shared" ref="L35:M35" si="145">F35</f>
        <v>0.984</v>
      </c>
      <c r="M35" s="47">
        <f t="shared" si="145"/>
        <v>2739325.085</v>
      </c>
      <c r="N35" s="42">
        <f t="shared" si="6"/>
        <v>1496000</v>
      </c>
      <c r="O35" s="18" t="s">
        <v>21</v>
      </c>
      <c r="P35" s="18" t="s">
        <v>21</v>
      </c>
      <c r="Q35" s="47">
        <f t="shared" ref="Q35:S35" si="146">K35</f>
        <v>2695495.884</v>
      </c>
      <c r="R35" s="64">
        <f t="shared" si="146"/>
        <v>0.984</v>
      </c>
      <c r="S35" s="47">
        <f t="shared" si="146"/>
        <v>2739325.085</v>
      </c>
      <c r="T35" s="47">
        <v>0.0</v>
      </c>
      <c r="U35" s="44">
        <v>5000.0</v>
      </c>
      <c r="V35" s="65">
        <f t="shared" si="22"/>
        <v>0.9858</v>
      </c>
      <c r="W35" s="66">
        <f t="shared" si="23"/>
        <v>152160.6817</v>
      </c>
      <c r="X35" s="40">
        <v>0.0</v>
      </c>
      <c r="Y35" s="40">
        <v>0.0</v>
      </c>
      <c r="Z35" s="42">
        <f t="shared" ref="Z35:AB35" si="147">Q35</f>
        <v>2695495.884</v>
      </c>
      <c r="AA35" s="64">
        <f t="shared" si="147"/>
        <v>0.984</v>
      </c>
      <c r="AB35" s="47">
        <f t="shared" si="147"/>
        <v>2739325.085</v>
      </c>
      <c r="AC35" s="42">
        <f t="shared" si="9"/>
        <v>0</v>
      </c>
      <c r="AD35" s="47">
        <f t="shared" si="25"/>
        <v>147870</v>
      </c>
      <c r="AE35" s="42">
        <f t="shared" ref="AE35:AG35" si="148">Z35</f>
        <v>2695495.884</v>
      </c>
      <c r="AF35" s="64">
        <f t="shared" si="148"/>
        <v>0.984</v>
      </c>
      <c r="AG35" s="47">
        <f t="shared" si="148"/>
        <v>2739325.085</v>
      </c>
      <c r="AH35" s="42">
        <f t="shared" si="11"/>
        <v>147870</v>
      </c>
      <c r="AI35" s="40">
        <v>0.0</v>
      </c>
      <c r="AJ35" s="40">
        <v>0.0</v>
      </c>
      <c r="AL35" s="67">
        <f t="shared" si="27"/>
        <v>0.9858252671</v>
      </c>
      <c r="AM35" s="62">
        <f t="shared" si="28"/>
        <v>1941495.884</v>
      </c>
      <c r="AN35" s="62">
        <f t="shared" si="12"/>
        <v>2700426.669</v>
      </c>
      <c r="AO35" s="68" t="str">
        <f t="shared" si="29"/>
        <v>#REF!</v>
      </c>
      <c r="AP35" s="68" t="str">
        <f t="shared" si="30"/>
        <v>#REF!</v>
      </c>
      <c r="AQ35" s="68" t="str">
        <f t="shared" si="31"/>
        <v>#REF!</v>
      </c>
    </row>
    <row r="36">
      <c r="B36" s="36">
        <f t="shared" si="13"/>
        <v>32</v>
      </c>
      <c r="C36" s="63">
        <f t="shared" si="14"/>
        <v>0.9858</v>
      </c>
      <c r="D36" s="47">
        <f t="shared" si="15"/>
        <v>1118005.681</v>
      </c>
      <c r="E36" s="47">
        <f t="shared" si="16"/>
        <v>3802556.669</v>
      </c>
      <c r="F36" s="39">
        <f t="shared" si="17"/>
        <v>0.9858</v>
      </c>
      <c r="G36" s="47">
        <f t="shared" si="18"/>
        <v>3857330.766</v>
      </c>
      <c r="H36" s="47">
        <f t="shared" si="44"/>
        <v>147870</v>
      </c>
      <c r="I36" s="40">
        <v>0.0</v>
      </c>
      <c r="J36" s="40">
        <v>0.0</v>
      </c>
      <c r="K36" s="47">
        <f t="shared" si="4"/>
        <v>3802556.669</v>
      </c>
      <c r="L36" s="64">
        <f t="shared" ref="L36:M36" si="149">F36</f>
        <v>0.9858</v>
      </c>
      <c r="M36" s="47">
        <f t="shared" si="149"/>
        <v>3857330.766</v>
      </c>
      <c r="N36" s="42">
        <f t="shared" si="6"/>
        <v>147870</v>
      </c>
      <c r="O36" s="18" t="s">
        <v>21</v>
      </c>
      <c r="P36" s="18" t="s">
        <v>21</v>
      </c>
      <c r="Q36" s="47">
        <f t="shared" ref="Q36:S36" si="150">K36</f>
        <v>3802556.669</v>
      </c>
      <c r="R36" s="64">
        <f t="shared" si="150"/>
        <v>0.9858</v>
      </c>
      <c r="S36" s="47">
        <f t="shared" si="150"/>
        <v>3857330.766</v>
      </c>
      <c r="T36" s="47">
        <v>0.0</v>
      </c>
      <c r="U36" s="44">
        <v>60000.0</v>
      </c>
      <c r="V36" s="65">
        <f t="shared" si="22"/>
        <v>1.0014</v>
      </c>
      <c r="W36" s="66">
        <f t="shared" si="23"/>
        <v>0</v>
      </c>
      <c r="X36" s="40">
        <v>0.0</v>
      </c>
      <c r="Y36" s="40">
        <v>0.0</v>
      </c>
      <c r="Z36" s="42">
        <f t="shared" ref="Z36:AB36" si="151">Q36</f>
        <v>3802556.669</v>
      </c>
      <c r="AA36" s="64">
        <f t="shared" si="151"/>
        <v>0.9858</v>
      </c>
      <c r="AB36" s="47">
        <f t="shared" si="151"/>
        <v>3857330.766</v>
      </c>
      <c r="AC36" s="42">
        <f t="shared" si="9"/>
        <v>0</v>
      </c>
      <c r="AD36" s="47">
        <f t="shared" si="25"/>
        <v>0</v>
      </c>
      <c r="AE36" s="42">
        <f t="shared" ref="AE36:AG36" si="152">Z36</f>
        <v>3802556.669</v>
      </c>
      <c r="AF36" s="64">
        <f t="shared" si="152"/>
        <v>0.9858</v>
      </c>
      <c r="AG36" s="47">
        <f t="shared" si="152"/>
        <v>3857330.766</v>
      </c>
      <c r="AH36" s="42">
        <f t="shared" si="11"/>
        <v>0</v>
      </c>
      <c r="AI36" s="40">
        <v>0.0</v>
      </c>
      <c r="AJ36" s="40">
        <v>0.0</v>
      </c>
      <c r="AL36" s="67">
        <f t="shared" si="27"/>
        <v>1.001354798</v>
      </c>
      <c r="AM36" s="62">
        <f t="shared" si="28"/>
        <v>2700426.669</v>
      </c>
      <c r="AN36" s="62">
        <f t="shared" si="12"/>
        <v>3862731.029</v>
      </c>
      <c r="AO36" s="68" t="str">
        <f t="shared" si="29"/>
        <v>#REF!</v>
      </c>
      <c r="AP36" s="68" t="str">
        <f t="shared" si="30"/>
        <v>#REF!</v>
      </c>
      <c r="AQ36" s="68" t="str">
        <f t="shared" si="31"/>
        <v>#REF!</v>
      </c>
    </row>
    <row r="37">
      <c r="A37" s="69"/>
      <c r="B37" s="70">
        <f t="shared" si="13"/>
        <v>33</v>
      </c>
      <c r="C37" s="80">
        <f t="shared" si="14"/>
        <v>1.0014</v>
      </c>
      <c r="D37" s="81">
        <f t="shared" si="15"/>
        <v>0</v>
      </c>
      <c r="E37" s="81">
        <f t="shared" si="16"/>
        <v>3862731.029</v>
      </c>
      <c r="F37" s="73">
        <f t="shared" si="17"/>
        <v>1.0014</v>
      </c>
      <c r="G37" s="81">
        <f t="shared" si="18"/>
        <v>3857330.766</v>
      </c>
      <c r="H37" s="81">
        <f t="shared" si="44"/>
        <v>0</v>
      </c>
      <c r="I37" s="74">
        <v>0.0</v>
      </c>
      <c r="J37" s="74">
        <v>0.0</v>
      </c>
      <c r="K37" s="81">
        <f t="shared" si="4"/>
        <v>3862731.029</v>
      </c>
      <c r="L37" s="75">
        <f t="shared" ref="L37:M37" si="153">F37</f>
        <v>1.0014</v>
      </c>
      <c r="M37" s="81">
        <f t="shared" si="153"/>
        <v>3857330.766</v>
      </c>
      <c r="N37" s="72">
        <f t="shared" si="6"/>
        <v>0</v>
      </c>
      <c r="O37" s="18" t="s">
        <v>21</v>
      </c>
      <c r="P37" s="18" t="s">
        <v>21</v>
      </c>
      <c r="Q37" s="81">
        <f t="shared" ref="Q37:S37" si="154">K37</f>
        <v>3862731.029</v>
      </c>
      <c r="R37" s="75">
        <f t="shared" si="154"/>
        <v>1.0014</v>
      </c>
      <c r="S37" s="81">
        <f t="shared" si="154"/>
        <v>3857330.766</v>
      </c>
      <c r="T37" s="81">
        <v>0.0</v>
      </c>
      <c r="U37" s="76">
        <v>0.0</v>
      </c>
      <c r="V37" s="65">
        <f t="shared" si="22"/>
        <v>1.0014</v>
      </c>
      <c r="W37" s="82">
        <f t="shared" si="23"/>
        <v>0</v>
      </c>
      <c r="X37" s="74">
        <v>0.0</v>
      </c>
      <c r="Y37" s="74">
        <v>0.0</v>
      </c>
      <c r="Z37" s="72">
        <f t="shared" ref="Z37:AB37" si="155">Q37</f>
        <v>3862731.029</v>
      </c>
      <c r="AA37" s="75">
        <f t="shared" si="155"/>
        <v>1.0014</v>
      </c>
      <c r="AB37" s="81">
        <f t="shared" si="155"/>
        <v>3857330.766</v>
      </c>
      <c r="AC37" s="72">
        <f t="shared" si="9"/>
        <v>0</v>
      </c>
      <c r="AD37" s="47">
        <f t="shared" si="25"/>
        <v>0</v>
      </c>
      <c r="AE37" s="72">
        <f t="shared" ref="AE37:AG37" si="156">Z37</f>
        <v>3862731.029</v>
      </c>
      <c r="AF37" s="75">
        <f t="shared" si="156"/>
        <v>1.0014</v>
      </c>
      <c r="AG37" s="81">
        <f t="shared" si="156"/>
        <v>3857330.766</v>
      </c>
      <c r="AH37" s="72">
        <f t="shared" si="11"/>
        <v>0</v>
      </c>
      <c r="AI37" s="74">
        <v>0.0</v>
      </c>
      <c r="AJ37" s="74">
        <v>0.0</v>
      </c>
      <c r="AL37" s="67">
        <f t="shared" si="27"/>
        <v>1.0014</v>
      </c>
      <c r="AM37" s="62">
        <f t="shared" si="28"/>
        <v>3862731.029</v>
      </c>
      <c r="AN37" s="62">
        <f t="shared" si="12"/>
        <v>3862731.029</v>
      </c>
      <c r="AO37" s="68" t="str">
        <f t="shared" si="29"/>
        <v>#REF!</v>
      </c>
      <c r="AP37" s="68" t="str">
        <f t="shared" si="30"/>
        <v>#REF!</v>
      </c>
      <c r="AQ37" s="68" t="str">
        <f t="shared" si="31"/>
        <v>#REF!</v>
      </c>
    </row>
    <row r="38">
      <c r="A38" s="84" t="s">
        <v>42</v>
      </c>
      <c r="B38" s="36">
        <f t="shared" si="13"/>
        <v>34</v>
      </c>
      <c r="C38" s="63">
        <f t="shared" si="14"/>
        <v>1.0014</v>
      </c>
      <c r="D38" s="47">
        <f t="shared" si="15"/>
        <v>0</v>
      </c>
      <c r="E38" s="47">
        <f t="shared" si="16"/>
        <v>3862731.029</v>
      </c>
      <c r="F38" s="39">
        <f t="shared" si="17"/>
        <v>1.0014</v>
      </c>
      <c r="G38" s="47">
        <f t="shared" si="18"/>
        <v>3857330.766</v>
      </c>
      <c r="H38" s="47">
        <f t="shared" si="44"/>
        <v>0</v>
      </c>
      <c r="I38" s="40">
        <v>0.0</v>
      </c>
      <c r="J38" s="40">
        <v>0.0</v>
      </c>
      <c r="K38" s="47">
        <f t="shared" si="4"/>
        <v>3862731.029</v>
      </c>
      <c r="L38" s="64">
        <f t="shared" ref="L38:M38" si="157">F38</f>
        <v>1.0014</v>
      </c>
      <c r="M38" s="47">
        <f t="shared" si="157"/>
        <v>3857330.766</v>
      </c>
      <c r="N38" s="42">
        <f t="shared" si="6"/>
        <v>0</v>
      </c>
      <c r="O38" s="18" t="s">
        <v>21</v>
      </c>
      <c r="P38" s="18" t="s">
        <v>21</v>
      </c>
      <c r="Q38" s="47">
        <f t="shared" ref="Q38:S38" si="158">K38</f>
        <v>3862731.029</v>
      </c>
      <c r="R38" s="64">
        <f t="shared" si="158"/>
        <v>1.0014</v>
      </c>
      <c r="S38" s="47">
        <f t="shared" si="158"/>
        <v>3857330.766</v>
      </c>
      <c r="T38" s="47">
        <v>0.0</v>
      </c>
      <c r="U38" s="44">
        <v>0.0</v>
      </c>
      <c r="V38" s="65">
        <f t="shared" si="22"/>
        <v>1.0014</v>
      </c>
      <c r="W38" s="66">
        <f t="shared" si="23"/>
        <v>0</v>
      </c>
      <c r="X38" s="40">
        <v>0.0</v>
      </c>
      <c r="Y38" s="40">
        <v>0.0</v>
      </c>
      <c r="Z38" s="42">
        <f t="shared" ref="Z38:AB38" si="159">Q38</f>
        <v>3862731.029</v>
      </c>
      <c r="AA38" s="64">
        <f t="shared" si="159"/>
        <v>1.0014</v>
      </c>
      <c r="AB38" s="47">
        <f t="shared" si="159"/>
        <v>3857330.766</v>
      </c>
      <c r="AC38" s="42">
        <f t="shared" si="9"/>
        <v>0</v>
      </c>
      <c r="AD38" s="47">
        <f t="shared" si="25"/>
        <v>0</v>
      </c>
      <c r="AE38" s="42">
        <f t="shared" ref="AE38:AG38" si="160">Z38</f>
        <v>3862731.029</v>
      </c>
      <c r="AF38" s="64">
        <f t="shared" si="160"/>
        <v>1.0014</v>
      </c>
      <c r="AG38" s="47">
        <f t="shared" si="160"/>
        <v>3857330.766</v>
      </c>
      <c r="AH38" s="42">
        <f t="shared" si="11"/>
        <v>0</v>
      </c>
      <c r="AI38" s="40">
        <v>0.0</v>
      </c>
      <c r="AJ38" s="40">
        <v>0.0</v>
      </c>
      <c r="AL38" s="67">
        <f t="shared" si="27"/>
        <v>1.0014</v>
      </c>
      <c r="AM38" s="62">
        <f t="shared" si="28"/>
        <v>3862731.029</v>
      </c>
      <c r="AN38" s="62">
        <f t="shared" si="12"/>
        <v>3862731.029</v>
      </c>
      <c r="AO38" s="68" t="str">
        <f t="shared" si="29"/>
        <v>#REF!</v>
      </c>
      <c r="AP38" s="68" t="str">
        <f t="shared" si="30"/>
        <v>#REF!</v>
      </c>
      <c r="AQ38" s="68" t="str">
        <f t="shared" si="31"/>
        <v>#REF!</v>
      </c>
    </row>
    <row r="39">
      <c r="B39" s="36">
        <f t="shared" si="13"/>
        <v>35</v>
      </c>
      <c r="C39" s="63">
        <f t="shared" si="14"/>
        <v>1.0014</v>
      </c>
      <c r="D39" s="47">
        <f t="shared" si="15"/>
        <v>0</v>
      </c>
      <c r="E39" s="47">
        <f t="shared" si="16"/>
        <v>3862731.029</v>
      </c>
      <c r="F39" s="39">
        <f t="shared" si="17"/>
        <v>1.0014</v>
      </c>
      <c r="G39" s="47">
        <f t="shared" si="18"/>
        <v>3857330.766</v>
      </c>
      <c r="H39" s="47">
        <f t="shared" si="44"/>
        <v>0</v>
      </c>
      <c r="I39" s="40">
        <v>0.0</v>
      </c>
      <c r="J39" s="40">
        <v>0.0</v>
      </c>
      <c r="K39" s="47">
        <f t="shared" si="4"/>
        <v>3862731.029</v>
      </c>
      <c r="L39" s="64">
        <f t="shared" ref="L39:M39" si="161">F39</f>
        <v>1.0014</v>
      </c>
      <c r="M39" s="47">
        <f t="shared" si="161"/>
        <v>3857330.766</v>
      </c>
      <c r="N39" s="42">
        <f t="shared" si="6"/>
        <v>0</v>
      </c>
      <c r="O39" s="18" t="s">
        <v>21</v>
      </c>
      <c r="P39" s="18" t="s">
        <v>21</v>
      </c>
      <c r="Q39" s="47">
        <f t="shared" ref="Q39:S39" si="162">K39</f>
        <v>3862731.029</v>
      </c>
      <c r="R39" s="64">
        <f t="shared" si="162"/>
        <v>1.0014</v>
      </c>
      <c r="S39" s="47">
        <f t="shared" si="162"/>
        <v>3857330.766</v>
      </c>
      <c r="T39" s="47">
        <v>0.0</v>
      </c>
      <c r="U39" s="44">
        <v>0.0</v>
      </c>
      <c r="V39" s="65">
        <f t="shared" si="22"/>
        <v>1.0014</v>
      </c>
      <c r="W39" s="66">
        <f t="shared" si="23"/>
        <v>0</v>
      </c>
      <c r="X39" s="40">
        <v>0.0</v>
      </c>
      <c r="Y39" s="40">
        <v>0.0</v>
      </c>
      <c r="Z39" s="42">
        <f t="shared" ref="Z39:AB39" si="163">Q39</f>
        <v>3862731.029</v>
      </c>
      <c r="AA39" s="64">
        <f t="shared" si="163"/>
        <v>1.0014</v>
      </c>
      <c r="AB39" s="47">
        <f t="shared" si="163"/>
        <v>3857330.766</v>
      </c>
      <c r="AC39" s="42">
        <f t="shared" si="9"/>
        <v>0</v>
      </c>
      <c r="AD39" s="47">
        <f t="shared" si="25"/>
        <v>0</v>
      </c>
      <c r="AE39" s="42">
        <f t="shared" ref="AE39:AG39" si="164">Z39</f>
        <v>3862731.029</v>
      </c>
      <c r="AF39" s="64">
        <f t="shared" si="164"/>
        <v>1.0014</v>
      </c>
      <c r="AG39" s="47">
        <f t="shared" si="164"/>
        <v>3857330.766</v>
      </c>
      <c r="AH39" s="42">
        <f t="shared" si="11"/>
        <v>0</v>
      </c>
      <c r="AI39" s="40">
        <v>0.0</v>
      </c>
      <c r="AJ39" s="40">
        <v>0.0</v>
      </c>
      <c r="AL39" s="67">
        <f t="shared" si="27"/>
        <v>1.0014</v>
      </c>
      <c r="AM39" s="62">
        <f t="shared" si="28"/>
        <v>3862731.029</v>
      </c>
      <c r="AN39" s="62">
        <f t="shared" si="12"/>
        <v>3862731.029</v>
      </c>
      <c r="AO39" s="68" t="str">
        <f t="shared" si="29"/>
        <v>#REF!</v>
      </c>
      <c r="AP39" s="68" t="str">
        <f t="shared" si="30"/>
        <v>#REF!</v>
      </c>
      <c r="AQ39" s="68" t="str">
        <f t="shared" si="31"/>
        <v>#REF!</v>
      </c>
    </row>
    <row r="40">
      <c r="B40" s="36">
        <f t="shared" si="13"/>
        <v>36</v>
      </c>
      <c r="C40" s="63">
        <f t="shared" si="14"/>
        <v>1.0014</v>
      </c>
      <c r="D40" s="47">
        <f t="shared" si="15"/>
        <v>0</v>
      </c>
      <c r="E40" s="47">
        <f t="shared" si="16"/>
        <v>3862731.029</v>
      </c>
      <c r="F40" s="39">
        <f t="shared" si="17"/>
        <v>1.0014</v>
      </c>
      <c r="G40" s="47">
        <f t="shared" si="18"/>
        <v>3857330.766</v>
      </c>
      <c r="H40" s="47">
        <f t="shared" si="44"/>
        <v>0</v>
      </c>
      <c r="I40" s="40">
        <v>0.0</v>
      </c>
      <c r="J40" s="40">
        <v>0.0</v>
      </c>
      <c r="K40" s="47">
        <f t="shared" si="4"/>
        <v>3862731.029</v>
      </c>
      <c r="L40" s="64">
        <f t="shared" ref="L40:M40" si="165">F40</f>
        <v>1.0014</v>
      </c>
      <c r="M40" s="47">
        <f t="shared" si="165"/>
        <v>3857330.766</v>
      </c>
      <c r="N40" s="42">
        <f t="shared" si="6"/>
        <v>0</v>
      </c>
      <c r="O40" s="18" t="s">
        <v>21</v>
      </c>
      <c r="P40" s="18" t="s">
        <v>21</v>
      </c>
      <c r="Q40" s="47">
        <f t="shared" ref="Q40:S40" si="166">K40</f>
        <v>3862731.029</v>
      </c>
      <c r="R40" s="64">
        <f t="shared" si="166"/>
        <v>1.0014</v>
      </c>
      <c r="S40" s="47">
        <f t="shared" si="166"/>
        <v>3857330.766</v>
      </c>
      <c r="T40" s="47">
        <v>0.0</v>
      </c>
      <c r="U40" s="44">
        <v>0.0</v>
      </c>
      <c r="V40" s="65">
        <f t="shared" si="22"/>
        <v>1.0014</v>
      </c>
      <c r="W40" s="66">
        <f t="shared" si="23"/>
        <v>0</v>
      </c>
      <c r="X40" s="40">
        <v>0.0</v>
      </c>
      <c r="Y40" s="40">
        <v>0.0</v>
      </c>
      <c r="Z40" s="42">
        <f t="shared" ref="Z40:AB40" si="167">Q40</f>
        <v>3862731.029</v>
      </c>
      <c r="AA40" s="64">
        <f t="shared" si="167"/>
        <v>1.0014</v>
      </c>
      <c r="AB40" s="47">
        <f t="shared" si="167"/>
        <v>3857330.766</v>
      </c>
      <c r="AC40" s="42">
        <f t="shared" si="9"/>
        <v>0</v>
      </c>
      <c r="AD40" s="47">
        <f t="shared" si="25"/>
        <v>0</v>
      </c>
      <c r="AE40" s="42">
        <f t="shared" ref="AE40:AG40" si="168">Z40</f>
        <v>3862731.029</v>
      </c>
      <c r="AF40" s="64">
        <f t="shared" si="168"/>
        <v>1.0014</v>
      </c>
      <c r="AG40" s="47">
        <f t="shared" si="168"/>
        <v>3857330.766</v>
      </c>
      <c r="AH40" s="42">
        <f t="shared" si="11"/>
        <v>0</v>
      </c>
      <c r="AI40" s="40">
        <v>0.0</v>
      </c>
      <c r="AJ40" s="40">
        <v>0.0</v>
      </c>
      <c r="AL40" s="67">
        <f t="shared" si="27"/>
        <v>1.0014</v>
      </c>
      <c r="AM40" s="62">
        <f t="shared" si="28"/>
        <v>3862731.029</v>
      </c>
      <c r="AN40" s="62">
        <f t="shared" si="12"/>
        <v>3862731.029</v>
      </c>
      <c r="AO40" s="68" t="str">
        <f t="shared" si="29"/>
        <v>#REF!</v>
      </c>
      <c r="AP40" s="68" t="str">
        <f t="shared" si="30"/>
        <v>#REF!</v>
      </c>
      <c r="AQ40" s="68" t="str">
        <f t="shared" si="31"/>
        <v>#REF!</v>
      </c>
    </row>
    <row r="41">
      <c r="B41" s="36">
        <f t="shared" si="13"/>
        <v>37</v>
      </c>
      <c r="C41" s="63">
        <f t="shared" si="14"/>
        <v>1.0014</v>
      </c>
      <c r="D41" s="47">
        <f t="shared" si="15"/>
        <v>0</v>
      </c>
      <c r="E41" s="47">
        <f t="shared" si="16"/>
        <v>3862731.029</v>
      </c>
      <c r="F41" s="39">
        <f t="shared" si="17"/>
        <v>1.0014</v>
      </c>
      <c r="G41" s="47">
        <f t="shared" si="18"/>
        <v>3857330.766</v>
      </c>
      <c r="H41" s="47">
        <f t="shared" si="44"/>
        <v>0</v>
      </c>
      <c r="I41" s="40">
        <v>0.0</v>
      </c>
      <c r="J41" s="40">
        <v>0.0</v>
      </c>
      <c r="K41" s="47">
        <f t="shared" si="4"/>
        <v>3862731.029</v>
      </c>
      <c r="L41" s="64">
        <f t="shared" ref="L41:M41" si="169">F41</f>
        <v>1.0014</v>
      </c>
      <c r="M41" s="47">
        <f t="shared" si="169"/>
        <v>3857330.766</v>
      </c>
      <c r="N41" s="42">
        <f t="shared" si="6"/>
        <v>0</v>
      </c>
      <c r="O41" s="18" t="s">
        <v>21</v>
      </c>
      <c r="P41" s="18" t="s">
        <v>21</v>
      </c>
      <c r="Q41" s="47">
        <f t="shared" ref="Q41:S41" si="170">K41</f>
        <v>3862731.029</v>
      </c>
      <c r="R41" s="64">
        <f t="shared" si="170"/>
        <v>1.0014</v>
      </c>
      <c r="S41" s="47">
        <f t="shared" si="170"/>
        <v>3857330.766</v>
      </c>
      <c r="T41" s="47">
        <v>0.0</v>
      </c>
      <c r="U41" s="44">
        <v>0.0</v>
      </c>
      <c r="V41" s="65">
        <f t="shared" si="22"/>
        <v>1.0014</v>
      </c>
      <c r="W41" s="66">
        <f t="shared" si="23"/>
        <v>0</v>
      </c>
      <c r="X41" s="40">
        <v>0.0</v>
      </c>
      <c r="Y41" s="40">
        <v>0.0</v>
      </c>
      <c r="Z41" s="42">
        <f t="shared" ref="Z41:AB41" si="171">Q41</f>
        <v>3862731.029</v>
      </c>
      <c r="AA41" s="64">
        <f t="shared" si="171"/>
        <v>1.0014</v>
      </c>
      <c r="AB41" s="47">
        <f t="shared" si="171"/>
        <v>3857330.766</v>
      </c>
      <c r="AC41" s="42">
        <f t="shared" si="9"/>
        <v>0</v>
      </c>
      <c r="AD41" s="47">
        <f t="shared" si="25"/>
        <v>0</v>
      </c>
      <c r="AE41" s="42">
        <f t="shared" ref="AE41:AG41" si="172">Z41</f>
        <v>3862731.029</v>
      </c>
      <c r="AF41" s="64">
        <f t="shared" si="172"/>
        <v>1.0014</v>
      </c>
      <c r="AG41" s="47">
        <f t="shared" si="172"/>
        <v>3857330.766</v>
      </c>
      <c r="AH41" s="42">
        <f t="shared" si="11"/>
        <v>0</v>
      </c>
      <c r="AI41" s="40">
        <v>0.0</v>
      </c>
      <c r="AJ41" s="40">
        <v>0.0</v>
      </c>
      <c r="AL41" s="67">
        <f t="shared" si="27"/>
        <v>1.0014</v>
      </c>
      <c r="AM41" s="62">
        <f t="shared" si="28"/>
        <v>3862731.029</v>
      </c>
      <c r="AN41" s="62">
        <f t="shared" si="12"/>
        <v>3862731.029</v>
      </c>
      <c r="AO41" s="68" t="str">
        <f t="shared" si="29"/>
        <v>#REF!</v>
      </c>
      <c r="AP41" s="68" t="str">
        <f t="shared" si="30"/>
        <v>#REF!</v>
      </c>
      <c r="AQ41" s="68" t="str">
        <f t="shared" si="31"/>
        <v>#REF!</v>
      </c>
    </row>
    <row r="42">
      <c r="B42" s="36">
        <f t="shared" si="13"/>
        <v>38</v>
      </c>
      <c r="C42" s="63">
        <f t="shared" si="14"/>
        <v>1.0014</v>
      </c>
      <c r="D42" s="47">
        <f t="shared" si="15"/>
        <v>0</v>
      </c>
      <c r="E42" s="47">
        <f t="shared" si="16"/>
        <v>3862731.029</v>
      </c>
      <c r="F42" s="39">
        <f t="shared" si="17"/>
        <v>1.0014</v>
      </c>
      <c r="G42" s="47">
        <f t="shared" si="18"/>
        <v>3857330.766</v>
      </c>
      <c r="H42" s="47">
        <f t="shared" si="44"/>
        <v>0</v>
      </c>
      <c r="I42" s="40">
        <v>0.0</v>
      </c>
      <c r="J42" s="40">
        <v>0.0</v>
      </c>
      <c r="K42" s="47">
        <f t="shared" si="4"/>
        <v>3862731.029</v>
      </c>
      <c r="L42" s="64">
        <f t="shared" ref="L42:M42" si="173">F42</f>
        <v>1.0014</v>
      </c>
      <c r="M42" s="47">
        <f t="shared" si="173"/>
        <v>3857330.766</v>
      </c>
      <c r="N42" s="42">
        <f t="shared" si="6"/>
        <v>0</v>
      </c>
      <c r="O42" s="18" t="s">
        <v>21</v>
      </c>
      <c r="P42" s="18" t="s">
        <v>21</v>
      </c>
      <c r="Q42" s="47">
        <f t="shared" ref="Q42:S42" si="174">K42</f>
        <v>3862731.029</v>
      </c>
      <c r="R42" s="64">
        <f t="shared" si="174"/>
        <v>1.0014</v>
      </c>
      <c r="S42" s="47">
        <f t="shared" si="174"/>
        <v>3857330.766</v>
      </c>
      <c r="T42" s="47">
        <v>0.0</v>
      </c>
      <c r="U42" s="44">
        <v>0.0</v>
      </c>
      <c r="V42" s="65">
        <f t="shared" si="22"/>
        <v>1.0014</v>
      </c>
      <c r="W42" s="66">
        <f t="shared" si="23"/>
        <v>0</v>
      </c>
      <c r="X42" s="40">
        <v>0.0</v>
      </c>
      <c r="Y42" s="40">
        <v>0.0</v>
      </c>
      <c r="Z42" s="42">
        <f t="shared" ref="Z42:AB42" si="175">Q42</f>
        <v>3862731.029</v>
      </c>
      <c r="AA42" s="64">
        <f t="shared" si="175"/>
        <v>1.0014</v>
      </c>
      <c r="AB42" s="47">
        <f t="shared" si="175"/>
        <v>3857330.766</v>
      </c>
      <c r="AC42" s="42">
        <f t="shared" si="9"/>
        <v>0</v>
      </c>
      <c r="AD42" s="47">
        <f t="shared" si="25"/>
        <v>0</v>
      </c>
      <c r="AE42" s="42">
        <f t="shared" ref="AE42:AG42" si="176">Z42</f>
        <v>3862731.029</v>
      </c>
      <c r="AF42" s="64">
        <f t="shared" si="176"/>
        <v>1.0014</v>
      </c>
      <c r="AG42" s="47">
        <f t="shared" si="176"/>
        <v>3857330.766</v>
      </c>
      <c r="AH42" s="42">
        <f t="shared" si="11"/>
        <v>0</v>
      </c>
      <c r="AI42" s="40">
        <v>0.0</v>
      </c>
      <c r="AJ42" s="40">
        <v>0.0</v>
      </c>
      <c r="AL42" s="67">
        <f t="shared" si="27"/>
        <v>1.0014</v>
      </c>
      <c r="AM42" s="62">
        <f t="shared" si="28"/>
        <v>3862731.029</v>
      </c>
      <c r="AN42" s="62">
        <f t="shared" si="12"/>
        <v>3862731.029</v>
      </c>
      <c r="AO42" s="68" t="str">
        <f t="shared" si="29"/>
        <v>#REF!</v>
      </c>
      <c r="AP42" s="68" t="str">
        <f t="shared" si="30"/>
        <v>#REF!</v>
      </c>
      <c r="AQ42" s="68" t="str">
        <f t="shared" si="31"/>
        <v>#REF!</v>
      </c>
    </row>
    <row r="43">
      <c r="A43" s="69"/>
      <c r="B43" s="70">
        <f t="shared" si="13"/>
        <v>39</v>
      </c>
      <c r="C43" s="80">
        <f t="shared" si="14"/>
        <v>1.0014</v>
      </c>
      <c r="D43" s="81">
        <f t="shared" si="15"/>
        <v>0</v>
      </c>
      <c r="E43" s="81">
        <f t="shared" si="16"/>
        <v>3862731.029</v>
      </c>
      <c r="F43" s="73">
        <f t="shared" si="17"/>
        <v>1.0014</v>
      </c>
      <c r="G43" s="81">
        <f t="shared" si="18"/>
        <v>3857330.766</v>
      </c>
      <c r="H43" s="81">
        <f t="shared" si="44"/>
        <v>0</v>
      </c>
      <c r="I43" s="74">
        <v>0.0</v>
      </c>
      <c r="J43" s="74">
        <v>0.0</v>
      </c>
      <c r="K43" s="81">
        <f t="shared" si="4"/>
        <v>3862731.029</v>
      </c>
      <c r="L43" s="75">
        <f t="shared" ref="L43:M43" si="177">F43</f>
        <v>1.0014</v>
      </c>
      <c r="M43" s="81">
        <f t="shared" si="177"/>
        <v>3857330.766</v>
      </c>
      <c r="N43" s="72">
        <f t="shared" si="6"/>
        <v>0</v>
      </c>
      <c r="O43" s="18" t="s">
        <v>21</v>
      </c>
      <c r="P43" s="18" t="s">
        <v>21</v>
      </c>
      <c r="Q43" s="81">
        <f t="shared" ref="Q43:S43" si="178">K43</f>
        <v>3862731.029</v>
      </c>
      <c r="R43" s="75">
        <f t="shared" si="178"/>
        <v>1.0014</v>
      </c>
      <c r="S43" s="81">
        <f t="shared" si="178"/>
        <v>3857330.766</v>
      </c>
      <c r="T43" s="81">
        <v>0.0</v>
      </c>
      <c r="U43" s="76">
        <v>0.0</v>
      </c>
      <c r="V43" s="65">
        <f t="shared" si="22"/>
        <v>1.0014</v>
      </c>
      <c r="W43" s="82">
        <f t="shared" si="23"/>
        <v>0</v>
      </c>
      <c r="X43" s="74">
        <v>0.0</v>
      </c>
      <c r="Y43" s="74">
        <v>0.0</v>
      </c>
      <c r="Z43" s="72">
        <f t="shared" ref="Z43:AB43" si="179">Q43</f>
        <v>3862731.029</v>
      </c>
      <c r="AA43" s="75">
        <f t="shared" si="179"/>
        <v>1.0014</v>
      </c>
      <c r="AB43" s="81">
        <f t="shared" si="179"/>
        <v>3857330.766</v>
      </c>
      <c r="AC43" s="72">
        <f t="shared" si="9"/>
        <v>0</v>
      </c>
      <c r="AD43" s="47">
        <f t="shared" si="25"/>
        <v>0</v>
      </c>
      <c r="AE43" s="72">
        <f t="shared" ref="AE43:AG43" si="180">Z43</f>
        <v>3862731.029</v>
      </c>
      <c r="AF43" s="75">
        <f t="shared" si="180"/>
        <v>1.0014</v>
      </c>
      <c r="AG43" s="81">
        <f t="shared" si="180"/>
        <v>3857330.766</v>
      </c>
      <c r="AH43" s="72">
        <f t="shared" si="11"/>
        <v>0</v>
      </c>
      <c r="AI43" s="74">
        <v>0.0</v>
      </c>
      <c r="AJ43" s="74">
        <v>0.0</v>
      </c>
      <c r="AL43" s="67">
        <f t="shared" si="27"/>
        <v>1.0014</v>
      </c>
      <c r="AM43" s="62">
        <f t="shared" si="28"/>
        <v>3862731.029</v>
      </c>
      <c r="AN43" s="62">
        <f t="shared" si="12"/>
        <v>3862731.029</v>
      </c>
      <c r="AO43" s="68" t="str">
        <f t="shared" si="29"/>
        <v>#REF!</v>
      </c>
      <c r="AP43" s="68" t="str">
        <f t="shared" si="30"/>
        <v>#REF!</v>
      </c>
      <c r="AQ43" s="68" t="str">
        <f t="shared" si="31"/>
        <v>#REF!</v>
      </c>
    </row>
    <row r="44">
      <c r="A44" s="84" t="s">
        <v>43</v>
      </c>
      <c r="B44" s="36">
        <f t="shared" si="13"/>
        <v>40</v>
      </c>
      <c r="C44" s="63">
        <f t="shared" si="14"/>
        <v>1.0014</v>
      </c>
      <c r="D44" s="47">
        <f t="shared" si="15"/>
        <v>0</v>
      </c>
      <c r="E44" s="47">
        <f t="shared" si="16"/>
        <v>3862731.029</v>
      </c>
      <c r="F44" s="39">
        <f t="shared" si="17"/>
        <v>1.0014</v>
      </c>
      <c r="G44" s="47">
        <f t="shared" si="18"/>
        <v>3857330.766</v>
      </c>
      <c r="H44" s="47">
        <f t="shared" si="44"/>
        <v>0</v>
      </c>
      <c r="I44" s="40">
        <v>0.0</v>
      </c>
      <c r="J44" s="40">
        <v>0.0</v>
      </c>
      <c r="K44" s="47">
        <f t="shared" si="4"/>
        <v>3862731.029</v>
      </c>
      <c r="L44" s="64">
        <f t="shared" ref="L44:M44" si="181">F44</f>
        <v>1.0014</v>
      </c>
      <c r="M44" s="47">
        <f t="shared" si="181"/>
        <v>3857330.766</v>
      </c>
      <c r="N44" s="42">
        <f t="shared" si="6"/>
        <v>0</v>
      </c>
      <c r="O44" s="18" t="s">
        <v>21</v>
      </c>
      <c r="P44" s="18" t="s">
        <v>21</v>
      </c>
      <c r="Q44" s="47">
        <f t="shared" ref="Q44:S44" si="182">K44</f>
        <v>3862731.029</v>
      </c>
      <c r="R44" s="64">
        <f t="shared" si="182"/>
        <v>1.0014</v>
      </c>
      <c r="S44" s="47">
        <f t="shared" si="182"/>
        <v>3857330.766</v>
      </c>
      <c r="T44" s="47">
        <v>0.0</v>
      </c>
      <c r="U44" s="44">
        <v>0.0</v>
      </c>
      <c r="V44" s="65">
        <f t="shared" si="22"/>
        <v>1.0014</v>
      </c>
      <c r="W44" s="66">
        <f t="shared" si="23"/>
        <v>0</v>
      </c>
      <c r="X44" s="40">
        <v>0.0</v>
      </c>
      <c r="Y44" s="40">
        <v>0.0</v>
      </c>
      <c r="Z44" s="42">
        <f t="shared" ref="Z44:AB44" si="183">Q44</f>
        <v>3862731.029</v>
      </c>
      <c r="AA44" s="64">
        <f t="shared" si="183"/>
        <v>1.0014</v>
      </c>
      <c r="AB44" s="47">
        <f t="shared" si="183"/>
        <v>3857330.766</v>
      </c>
      <c r="AC44" s="42">
        <f t="shared" si="9"/>
        <v>0</v>
      </c>
      <c r="AD44" s="47">
        <f t="shared" si="25"/>
        <v>0</v>
      </c>
      <c r="AE44" s="42">
        <f t="shared" ref="AE44:AG44" si="184">Z44</f>
        <v>3862731.029</v>
      </c>
      <c r="AF44" s="64">
        <f t="shared" si="184"/>
        <v>1.0014</v>
      </c>
      <c r="AG44" s="47">
        <f t="shared" si="184"/>
        <v>3857330.766</v>
      </c>
      <c r="AH44" s="42">
        <f t="shared" si="11"/>
        <v>0</v>
      </c>
      <c r="AI44" s="40">
        <v>0.0</v>
      </c>
      <c r="AJ44" s="40">
        <v>0.0</v>
      </c>
      <c r="AL44" s="67">
        <f t="shared" si="27"/>
        <v>1.0014</v>
      </c>
      <c r="AM44" s="62">
        <f t="shared" si="28"/>
        <v>3862731.029</v>
      </c>
      <c r="AN44" s="62">
        <f t="shared" si="12"/>
        <v>3862731.029</v>
      </c>
      <c r="AO44" s="68" t="str">
        <f t="shared" si="29"/>
        <v>#REF!</v>
      </c>
      <c r="AP44" s="68" t="str">
        <f t="shared" si="30"/>
        <v>#REF!</v>
      </c>
      <c r="AQ44" s="68" t="str">
        <f t="shared" si="31"/>
        <v>#REF!</v>
      </c>
    </row>
    <row r="45">
      <c r="B45" s="36">
        <f t="shared" si="13"/>
        <v>41</v>
      </c>
      <c r="C45" s="63">
        <f t="shared" si="14"/>
        <v>1.0014</v>
      </c>
      <c r="D45" s="47">
        <f t="shared" si="15"/>
        <v>0</v>
      </c>
      <c r="E45" s="47">
        <f t="shared" si="16"/>
        <v>3862731.029</v>
      </c>
      <c r="F45" s="39">
        <f t="shared" si="17"/>
        <v>1.0014</v>
      </c>
      <c r="G45" s="47">
        <f t="shared" si="18"/>
        <v>3857330.766</v>
      </c>
      <c r="H45" s="47">
        <f t="shared" si="44"/>
        <v>0</v>
      </c>
      <c r="I45" s="40">
        <v>0.0</v>
      </c>
      <c r="J45" s="40">
        <v>0.0</v>
      </c>
      <c r="K45" s="47">
        <f t="shared" si="4"/>
        <v>3862731.029</v>
      </c>
      <c r="L45" s="64">
        <f t="shared" ref="L45:M45" si="185">F45</f>
        <v>1.0014</v>
      </c>
      <c r="M45" s="47">
        <f t="shared" si="185"/>
        <v>3857330.766</v>
      </c>
      <c r="N45" s="42">
        <f t="shared" si="6"/>
        <v>0</v>
      </c>
      <c r="O45" s="18" t="s">
        <v>21</v>
      </c>
      <c r="P45" s="18" t="s">
        <v>21</v>
      </c>
      <c r="Q45" s="47">
        <f t="shared" ref="Q45:S45" si="186">K45</f>
        <v>3862731.029</v>
      </c>
      <c r="R45" s="64">
        <f t="shared" si="186"/>
        <v>1.0014</v>
      </c>
      <c r="S45" s="47">
        <f t="shared" si="186"/>
        <v>3857330.766</v>
      </c>
      <c r="T45" s="47">
        <v>0.0</v>
      </c>
      <c r="U45" s="44">
        <v>0.0</v>
      </c>
      <c r="V45" s="65">
        <f t="shared" si="22"/>
        <v>1.0014</v>
      </c>
      <c r="W45" s="66">
        <f t="shared" si="23"/>
        <v>0</v>
      </c>
      <c r="X45" s="40">
        <v>0.0</v>
      </c>
      <c r="Y45" s="40">
        <v>0.0</v>
      </c>
      <c r="Z45" s="42">
        <f t="shared" ref="Z45:AB45" si="187">Q45</f>
        <v>3862731.029</v>
      </c>
      <c r="AA45" s="64">
        <f t="shared" si="187"/>
        <v>1.0014</v>
      </c>
      <c r="AB45" s="47">
        <f t="shared" si="187"/>
        <v>3857330.766</v>
      </c>
      <c r="AC45" s="42">
        <f t="shared" si="9"/>
        <v>0</v>
      </c>
      <c r="AD45" s="47">
        <f t="shared" si="25"/>
        <v>0</v>
      </c>
      <c r="AE45" s="42">
        <f t="shared" ref="AE45:AG45" si="188">Z45</f>
        <v>3862731.029</v>
      </c>
      <c r="AF45" s="64">
        <f t="shared" si="188"/>
        <v>1.0014</v>
      </c>
      <c r="AG45" s="47">
        <f t="shared" si="188"/>
        <v>3857330.766</v>
      </c>
      <c r="AH45" s="42">
        <f t="shared" si="11"/>
        <v>0</v>
      </c>
      <c r="AI45" s="40">
        <v>0.0</v>
      </c>
      <c r="AJ45" s="40">
        <v>0.0</v>
      </c>
      <c r="AL45" s="67">
        <f t="shared" si="27"/>
        <v>1.0014</v>
      </c>
      <c r="AM45" s="62">
        <f t="shared" si="28"/>
        <v>3862731.029</v>
      </c>
      <c r="AN45" s="62">
        <f t="shared" si="12"/>
        <v>3862731.029</v>
      </c>
      <c r="AO45" s="68" t="str">
        <f t="shared" si="29"/>
        <v>#REF!</v>
      </c>
      <c r="AP45" s="68" t="str">
        <f t="shared" si="30"/>
        <v>#REF!</v>
      </c>
      <c r="AQ45" s="68" t="str">
        <f t="shared" si="31"/>
        <v>#REF!</v>
      </c>
    </row>
    <row r="46">
      <c r="B46" s="36">
        <f t="shared" si="13"/>
        <v>42</v>
      </c>
      <c r="C46" s="63">
        <f t="shared" si="14"/>
        <v>1.0014</v>
      </c>
      <c r="D46" s="47">
        <f t="shared" si="15"/>
        <v>0</v>
      </c>
      <c r="E46" s="47">
        <f t="shared" si="16"/>
        <v>3862731.029</v>
      </c>
      <c r="F46" s="39">
        <f t="shared" si="17"/>
        <v>1.0014</v>
      </c>
      <c r="G46" s="47">
        <f t="shared" si="18"/>
        <v>3857330.766</v>
      </c>
      <c r="H46" s="47">
        <f t="shared" si="44"/>
        <v>0</v>
      </c>
      <c r="I46" s="40">
        <v>0.0</v>
      </c>
      <c r="J46" s="40">
        <v>0.0</v>
      </c>
      <c r="K46" s="47">
        <f t="shared" si="4"/>
        <v>3862731.029</v>
      </c>
      <c r="L46" s="64">
        <f t="shared" ref="L46:M46" si="189">F46</f>
        <v>1.0014</v>
      </c>
      <c r="M46" s="47">
        <f t="shared" si="189"/>
        <v>3857330.766</v>
      </c>
      <c r="N46" s="42">
        <f t="shared" si="6"/>
        <v>0</v>
      </c>
      <c r="O46" s="18" t="s">
        <v>21</v>
      </c>
      <c r="P46" s="18" t="s">
        <v>21</v>
      </c>
      <c r="Q46" s="47">
        <f t="shared" ref="Q46:S46" si="190">K46</f>
        <v>3862731.029</v>
      </c>
      <c r="R46" s="64">
        <f t="shared" si="190"/>
        <v>1.0014</v>
      </c>
      <c r="S46" s="47">
        <f t="shared" si="190"/>
        <v>3857330.766</v>
      </c>
      <c r="T46" s="47">
        <v>0.0</v>
      </c>
      <c r="U46" s="44">
        <v>0.0</v>
      </c>
      <c r="V46" s="65">
        <f t="shared" si="22"/>
        <v>1.0014</v>
      </c>
      <c r="W46" s="66">
        <f t="shared" si="23"/>
        <v>0</v>
      </c>
      <c r="X46" s="40">
        <v>0.0</v>
      </c>
      <c r="Y46" s="40">
        <v>0.0</v>
      </c>
      <c r="Z46" s="42">
        <f t="shared" ref="Z46:AB46" si="191">Q46</f>
        <v>3862731.029</v>
      </c>
      <c r="AA46" s="64">
        <f t="shared" si="191"/>
        <v>1.0014</v>
      </c>
      <c r="AB46" s="47">
        <f t="shared" si="191"/>
        <v>3857330.766</v>
      </c>
      <c r="AC46" s="42">
        <f t="shared" si="9"/>
        <v>0</v>
      </c>
      <c r="AD46" s="47">
        <f t="shared" si="25"/>
        <v>0</v>
      </c>
      <c r="AE46" s="42">
        <f t="shared" ref="AE46:AG46" si="192">Z46</f>
        <v>3862731.029</v>
      </c>
      <c r="AF46" s="64">
        <f t="shared" si="192"/>
        <v>1.0014</v>
      </c>
      <c r="AG46" s="47">
        <f t="shared" si="192"/>
        <v>3857330.766</v>
      </c>
      <c r="AH46" s="42">
        <f t="shared" si="11"/>
        <v>0</v>
      </c>
      <c r="AI46" s="40">
        <v>0.0</v>
      </c>
      <c r="AJ46" s="40">
        <v>0.0</v>
      </c>
      <c r="AL46" s="67">
        <f t="shared" si="27"/>
        <v>1.0014</v>
      </c>
      <c r="AM46" s="62">
        <f t="shared" si="28"/>
        <v>3862731.029</v>
      </c>
      <c r="AN46" s="62">
        <f t="shared" si="12"/>
        <v>3862731.029</v>
      </c>
      <c r="AO46" s="68" t="str">
        <f t="shared" si="29"/>
        <v>#REF!</v>
      </c>
      <c r="AP46" s="68" t="str">
        <f t="shared" si="30"/>
        <v>#REF!</v>
      </c>
      <c r="AQ46" s="68" t="str">
        <f t="shared" si="31"/>
        <v>#REF!</v>
      </c>
    </row>
    <row r="47">
      <c r="A47" s="69"/>
      <c r="B47" s="70">
        <f t="shared" si="13"/>
        <v>43</v>
      </c>
      <c r="C47" s="80">
        <f t="shared" si="14"/>
        <v>1.0014</v>
      </c>
      <c r="D47" s="81">
        <f t="shared" si="15"/>
        <v>0</v>
      </c>
      <c r="E47" s="81">
        <f t="shared" si="16"/>
        <v>3862731.029</v>
      </c>
      <c r="F47" s="73">
        <f t="shared" si="17"/>
        <v>1.0014</v>
      </c>
      <c r="G47" s="81">
        <f t="shared" si="18"/>
        <v>3857330.766</v>
      </c>
      <c r="H47" s="81">
        <f t="shared" si="44"/>
        <v>0</v>
      </c>
      <c r="I47" s="74">
        <v>0.0</v>
      </c>
      <c r="J47" s="74">
        <v>0.0</v>
      </c>
      <c r="K47" s="81">
        <f t="shared" si="4"/>
        <v>3862731.029</v>
      </c>
      <c r="L47" s="75">
        <f t="shared" ref="L47:M47" si="193">F47</f>
        <v>1.0014</v>
      </c>
      <c r="M47" s="81">
        <f t="shared" si="193"/>
        <v>3857330.766</v>
      </c>
      <c r="N47" s="72">
        <f t="shared" si="6"/>
        <v>0</v>
      </c>
      <c r="O47" s="18" t="s">
        <v>21</v>
      </c>
      <c r="P47" s="18" t="s">
        <v>21</v>
      </c>
      <c r="Q47" s="81">
        <f t="shared" ref="Q47:S47" si="194">K47</f>
        <v>3862731.029</v>
      </c>
      <c r="R47" s="75">
        <f t="shared" si="194"/>
        <v>1.0014</v>
      </c>
      <c r="S47" s="81">
        <f t="shared" si="194"/>
        <v>3857330.766</v>
      </c>
      <c r="T47" s="81">
        <v>0.0</v>
      </c>
      <c r="U47" s="76">
        <v>0.0</v>
      </c>
      <c r="V47" s="65">
        <f t="shared" si="22"/>
        <v>1.0014</v>
      </c>
      <c r="W47" s="82">
        <f t="shared" si="23"/>
        <v>0</v>
      </c>
      <c r="X47" s="74">
        <v>0.0</v>
      </c>
      <c r="Y47" s="74">
        <v>0.0</v>
      </c>
      <c r="Z47" s="72">
        <f t="shared" ref="Z47:AB47" si="195">Q47</f>
        <v>3862731.029</v>
      </c>
      <c r="AA47" s="75">
        <f t="shared" si="195"/>
        <v>1.0014</v>
      </c>
      <c r="AB47" s="81">
        <f t="shared" si="195"/>
        <v>3857330.766</v>
      </c>
      <c r="AC47" s="72">
        <f t="shared" si="9"/>
        <v>0</v>
      </c>
      <c r="AD47" s="47">
        <f t="shared" si="25"/>
        <v>0</v>
      </c>
      <c r="AE47" s="72">
        <f t="shared" ref="AE47:AG47" si="196">Z47</f>
        <v>3862731.029</v>
      </c>
      <c r="AF47" s="75">
        <f t="shared" si="196"/>
        <v>1.0014</v>
      </c>
      <c r="AG47" s="81">
        <f t="shared" si="196"/>
        <v>3857330.766</v>
      </c>
      <c r="AH47" s="72">
        <f t="shared" si="11"/>
        <v>0</v>
      </c>
      <c r="AI47" s="74">
        <v>0.0</v>
      </c>
      <c r="AJ47" s="74">
        <v>0.0</v>
      </c>
      <c r="AL47" s="67">
        <f t="shared" si="27"/>
        <v>1.0014</v>
      </c>
      <c r="AM47" s="62">
        <f t="shared" si="28"/>
        <v>3862731.029</v>
      </c>
      <c r="AN47" s="62">
        <f t="shared" si="12"/>
        <v>3862731.029</v>
      </c>
      <c r="AO47" s="68" t="str">
        <f t="shared" si="29"/>
        <v>#REF!</v>
      </c>
      <c r="AP47" s="68" t="str">
        <f t="shared" si="30"/>
        <v>#REF!</v>
      </c>
      <c r="AQ47" s="68" t="str">
        <f t="shared" si="31"/>
        <v>#REF!</v>
      </c>
    </row>
    <row r="57"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85"/>
      <c r="AE57" s="85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</row>
    <row r="58"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</row>
    <row r="59"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</row>
    <row r="60"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</row>
    <row r="61">
      <c r="P61" s="24"/>
      <c r="Q61" s="24"/>
      <c r="R61" s="24"/>
      <c r="S61" s="86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</row>
    <row r="62">
      <c r="P62" s="24"/>
      <c r="Q62" s="24"/>
      <c r="R62" s="24"/>
      <c r="S62" s="86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</row>
    <row r="63">
      <c r="P63" s="24"/>
      <c r="Q63" s="24"/>
      <c r="R63" s="24"/>
      <c r="S63" s="86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</row>
    <row r="64"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</row>
    <row r="65">
      <c r="A65" s="86"/>
      <c r="B65" s="87"/>
      <c r="C65" s="88"/>
      <c r="D65" s="89"/>
      <c r="E65" s="89"/>
      <c r="F65" s="90"/>
      <c r="G65" s="89"/>
      <c r="H65" s="89"/>
      <c r="I65" s="89"/>
      <c r="J65" s="89"/>
      <c r="K65" s="89"/>
      <c r="L65" s="88"/>
      <c r="M65" s="89"/>
      <c r="N65" s="89"/>
      <c r="O65" s="91"/>
      <c r="P65" s="89"/>
      <c r="Q65" s="89"/>
      <c r="R65" s="88"/>
      <c r="S65" s="89"/>
      <c r="T65" s="89"/>
      <c r="U65" s="89"/>
      <c r="V65" s="88"/>
      <c r="W65" s="92"/>
      <c r="X65" s="89"/>
      <c r="Y65" s="89"/>
      <c r="Z65" s="86"/>
      <c r="AA65" s="88"/>
      <c r="AB65" s="89"/>
      <c r="AC65" s="86"/>
      <c r="AD65" s="89"/>
      <c r="AE65" s="86"/>
      <c r="AF65" s="88"/>
      <c r="AG65" s="89"/>
      <c r="AH65" s="86"/>
      <c r="AI65" s="89"/>
      <c r="AJ65" s="89"/>
      <c r="AK65" s="24"/>
      <c r="AL65" s="93"/>
      <c r="AM65" s="92"/>
      <c r="AN65" s="92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</row>
    <row r="66">
      <c r="A66" s="86"/>
      <c r="B66" s="87"/>
      <c r="C66" s="88"/>
      <c r="D66" s="89"/>
      <c r="E66" s="89"/>
      <c r="F66" s="90"/>
      <c r="G66" s="89"/>
      <c r="H66" s="89"/>
      <c r="I66" s="89"/>
      <c r="J66" s="89"/>
      <c r="K66" s="89"/>
      <c r="L66" s="88"/>
      <c r="M66" s="89"/>
      <c r="N66" s="89"/>
      <c r="O66" s="89"/>
      <c r="P66" s="89"/>
      <c r="Q66" s="89"/>
      <c r="R66" s="88"/>
      <c r="S66" s="89"/>
      <c r="T66" s="89"/>
      <c r="U66" s="89"/>
      <c r="V66" s="88"/>
      <c r="W66" s="92"/>
      <c r="X66" s="89"/>
      <c r="Y66" s="89"/>
      <c r="Z66" s="86"/>
      <c r="AA66" s="88"/>
      <c r="AB66" s="89"/>
      <c r="AC66" s="86"/>
      <c r="AD66" s="89"/>
      <c r="AE66" s="86"/>
      <c r="AF66" s="88"/>
      <c r="AG66" s="89"/>
      <c r="AH66" s="86"/>
      <c r="AI66" s="89"/>
      <c r="AJ66" s="89"/>
      <c r="AK66" s="24"/>
      <c r="AL66" s="93"/>
      <c r="AM66" s="92"/>
      <c r="AN66" s="92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</row>
    <row r="67">
      <c r="A67" s="86"/>
      <c r="B67" s="87"/>
      <c r="C67" s="88"/>
      <c r="D67" s="89"/>
      <c r="E67" s="89"/>
      <c r="F67" s="90"/>
      <c r="G67" s="89"/>
      <c r="H67" s="89"/>
      <c r="I67" s="89"/>
      <c r="J67" s="89"/>
      <c r="K67" s="89"/>
      <c r="L67" s="88"/>
      <c r="M67" s="89"/>
      <c r="N67" s="89"/>
      <c r="O67" s="89"/>
      <c r="P67" s="89"/>
      <c r="Q67" s="89"/>
      <c r="R67" s="88"/>
      <c r="S67" s="89"/>
      <c r="T67" s="89"/>
      <c r="U67" s="89"/>
      <c r="V67" s="88"/>
      <c r="W67" s="92"/>
      <c r="X67" s="89"/>
      <c r="Y67" s="89"/>
      <c r="Z67" s="86"/>
      <c r="AA67" s="88"/>
      <c r="AB67" s="89"/>
      <c r="AC67" s="86"/>
      <c r="AD67" s="89"/>
      <c r="AE67" s="86"/>
      <c r="AF67" s="88"/>
      <c r="AG67" s="89"/>
      <c r="AH67" s="86"/>
      <c r="AI67" s="89"/>
      <c r="AJ67" s="89"/>
      <c r="AK67" s="24"/>
      <c r="AL67" s="93"/>
      <c r="AM67" s="92"/>
      <c r="AN67" s="92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</row>
    <row r="68">
      <c r="A68" s="86"/>
      <c r="B68" s="87"/>
      <c r="C68" s="88"/>
      <c r="D68" s="89"/>
      <c r="E68" s="89"/>
      <c r="F68" s="90"/>
      <c r="G68" s="89"/>
      <c r="H68" s="89"/>
      <c r="I68" s="89"/>
      <c r="J68" s="89"/>
      <c r="K68" s="89"/>
      <c r="L68" s="88"/>
      <c r="M68" s="89"/>
      <c r="N68" s="89"/>
      <c r="O68" s="89"/>
      <c r="P68" s="89"/>
      <c r="Q68" s="89"/>
      <c r="R68" s="88"/>
      <c r="S68" s="89"/>
      <c r="T68" s="89"/>
      <c r="U68" s="89"/>
      <c r="V68" s="88"/>
      <c r="W68" s="92"/>
      <c r="X68" s="89"/>
      <c r="Y68" s="89"/>
      <c r="Z68" s="86"/>
      <c r="AA68" s="88"/>
      <c r="AB68" s="89"/>
      <c r="AC68" s="86"/>
      <c r="AD68" s="89"/>
      <c r="AE68" s="24"/>
      <c r="AF68" s="24"/>
      <c r="AG68" s="24"/>
      <c r="AH68" s="24"/>
      <c r="AI68" s="24"/>
      <c r="AJ68" s="24"/>
      <c r="AK68" s="24"/>
      <c r="AL68" s="24"/>
      <c r="AM68" s="24"/>
      <c r="AN68" s="92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</row>
    <row r="69">
      <c r="A69" s="86"/>
      <c r="B69" s="87"/>
      <c r="C69" s="88"/>
      <c r="D69" s="89"/>
      <c r="E69" s="89"/>
      <c r="F69" s="90"/>
      <c r="G69" s="89"/>
      <c r="H69" s="89"/>
      <c r="I69" s="89"/>
      <c r="J69" s="89"/>
      <c r="K69" s="89"/>
      <c r="L69" s="88"/>
      <c r="M69" s="89"/>
      <c r="N69" s="89"/>
      <c r="O69" s="89"/>
      <c r="P69" s="89"/>
      <c r="Q69" s="89"/>
      <c r="R69" s="88"/>
      <c r="S69" s="89"/>
      <c r="T69" s="89"/>
      <c r="U69" s="89"/>
      <c r="V69" s="88"/>
      <c r="W69" s="92"/>
      <c r="X69" s="89"/>
      <c r="Y69" s="89"/>
      <c r="Z69" s="86"/>
      <c r="AA69" s="88"/>
      <c r="AB69" s="89"/>
      <c r="AC69" s="86"/>
      <c r="AD69" s="89"/>
      <c r="AE69" s="24"/>
      <c r="AF69" s="24"/>
      <c r="AG69" s="24"/>
      <c r="AH69" s="24"/>
      <c r="AI69" s="24"/>
      <c r="AJ69" s="24"/>
      <c r="AK69" s="24"/>
      <c r="AL69" s="24"/>
      <c r="AM69" s="24"/>
      <c r="AN69" s="92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9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</row>
    <row r="82"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</row>
    <row r="83">
      <c r="R83" s="24"/>
      <c r="S83" s="86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</row>
    <row r="84">
      <c r="R84" s="24"/>
      <c r="S84" s="86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</row>
    <row r="85">
      <c r="R85" s="24"/>
      <c r="S85" s="86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</row>
    <row r="86"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</row>
    <row r="87"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</row>
    <row r="88"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</row>
    <row r="89"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</row>
    <row r="90"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</row>
    <row r="91"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</row>
    <row r="95">
      <c r="D95" s="86"/>
      <c r="E95" s="24"/>
      <c r="F95" s="24"/>
      <c r="G95" s="24"/>
      <c r="H95" s="24"/>
      <c r="I95" s="24"/>
      <c r="J95" s="24"/>
      <c r="K95" s="86"/>
      <c r="L95" s="24"/>
    </row>
    <row r="96">
      <c r="D96" s="24"/>
      <c r="E96" s="24"/>
      <c r="F96" s="24"/>
      <c r="G96" s="24"/>
      <c r="H96" s="24"/>
      <c r="I96" s="24"/>
      <c r="J96" s="24"/>
      <c r="K96" s="86"/>
      <c r="L96" s="24"/>
    </row>
    <row r="97">
      <c r="D97" s="24"/>
      <c r="E97" s="24"/>
      <c r="F97" s="24"/>
      <c r="G97" s="24"/>
      <c r="H97" s="24"/>
      <c r="I97" s="24"/>
      <c r="J97" s="24"/>
      <c r="K97" s="86"/>
      <c r="L97" s="24"/>
    </row>
    <row r="98">
      <c r="D98" s="24"/>
      <c r="E98" s="24"/>
      <c r="F98" s="24"/>
      <c r="G98" s="24"/>
      <c r="H98" s="24"/>
      <c r="I98" s="24"/>
      <c r="J98" s="24"/>
      <c r="K98" s="86"/>
      <c r="L98" s="24"/>
    </row>
    <row r="99">
      <c r="D99" s="24"/>
      <c r="E99" s="24"/>
      <c r="F99" s="24"/>
      <c r="G99" s="24"/>
      <c r="H99" s="24"/>
      <c r="I99" s="24"/>
      <c r="J99" s="24"/>
      <c r="K99" s="24"/>
      <c r="L99" s="24"/>
    </row>
    <row r="100">
      <c r="D100" s="24"/>
      <c r="E100" s="24"/>
      <c r="F100" s="24"/>
      <c r="G100" s="24"/>
      <c r="H100" s="24"/>
      <c r="I100" s="24"/>
      <c r="J100" s="24"/>
      <c r="K100" s="24"/>
      <c r="L100" s="24"/>
    </row>
    <row r="1030">
      <c r="AL1030" s="67"/>
    </row>
  </sheetData>
  <mergeCells count="13">
    <mergeCell ref="A25:A27"/>
    <mergeCell ref="A28:A30"/>
    <mergeCell ref="A31:A33"/>
    <mergeCell ref="A34:A37"/>
    <mergeCell ref="A38:A43"/>
    <mergeCell ref="A44:A47"/>
    <mergeCell ref="A4:A6"/>
    <mergeCell ref="A7:A9"/>
    <mergeCell ref="A10:A11"/>
    <mergeCell ref="A12:A13"/>
    <mergeCell ref="A14:A16"/>
    <mergeCell ref="A17:A20"/>
    <mergeCell ref="A21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46.71"/>
    <col customWidth="1" min="2" max="2" width="6.14"/>
    <col customWidth="1" min="3" max="3" width="12.0"/>
    <col customWidth="1" min="4" max="12" width="12.86"/>
    <col customWidth="1" min="13" max="14" width="12.0"/>
    <col customWidth="1" min="15" max="15" width="15.29"/>
    <col customWidth="1" min="16" max="22" width="12.0"/>
    <col customWidth="1" min="23" max="23" width="13.71"/>
    <col customWidth="1" min="24" max="27" width="12.86"/>
    <col customWidth="1" min="28" max="31" width="12.0"/>
    <col customWidth="1" min="32" max="32" width="10.0"/>
    <col customWidth="1" min="33" max="36" width="12.0"/>
    <col customWidth="1" min="37" max="38" width="12.14"/>
    <col customWidth="1" min="39" max="39" width="12.71"/>
  </cols>
  <sheetData>
    <row r="1">
      <c r="A1" s="95"/>
      <c r="B1" s="96" t="s">
        <v>44</v>
      </c>
      <c r="C1" s="97"/>
      <c r="D1" s="97"/>
      <c r="E1" s="97"/>
    </row>
    <row r="2">
      <c r="A2" s="95"/>
      <c r="B2" s="34" t="s">
        <v>45</v>
      </c>
    </row>
    <row r="3">
      <c r="A3" s="95"/>
      <c r="B3" s="34" t="s">
        <v>46</v>
      </c>
    </row>
    <row r="4">
      <c r="A4" s="95"/>
      <c r="B4" s="98" t="s">
        <v>47</v>
      </c>
      <c r="C4" s="98"/>
      <c r="D4" s="98"/>
    </row>
    <row r="5">
      <c r="B5" s="99" t="s">
        <v>48</v>
      </c>
      <c r="D5" s="100">
        <v>1.0E7</v>
      </c>
    </row>
    <row r="6">
      <c r="B6" s="99" t="s">
        <v>49</v>
      </c>
      <c r="D6" s="101">
        <v>0.5</v>
      </c>
    </row>
    <row r="8">
      <c r="C8" s="102"/>
      <c r="D8" s="103"/>
      <c r="E8" s="104" t="s">
        <v>50</v>
      </c>
      <c r="I8" s="105" t="s">
        <v>51</v>
      </c>
      <c r="M8" s="104" t="s">
        <v>50</v>
      </c>
      <c r="N8" s="104"/>
      <c r="O8" s="104"/>
      <c r="P8" s="104"/>
      <c r="Q8" s="106"/>
      <c r="R8" s="106"/>
      <c r="S8" s="104" t="s">
        <v>50</v>
      </c>
      <c r="T8" s="104"/>
      <c r="U8" s="104"/>
      <c r="V8" s="104"/>
      <c r="W8" s="106"/>
      <c r="X8" s="106"/>
      <c r="Y8" s="106"/>
      <c r="Z8" s="105" t="s">
        <v>51</v>
      </c>
      <c r="AB8" s="104" t="s">
        <v>50</v>
      </c>
      <c r="AC8" s="104"/>
      <c r="AD8" s="104"/>
      <c r="AE8" s="104"/>
      <c r="AF8" s="106"/>
      <c r="AG8" s="104" t="s">
        <v>50</v>
      </c>
      <c r="AH8" s="104"/>
      <c r="AI8" s="104"/>
      <c r="AJ8" s="104"/>
      <c r="AK8" s="106"/>
      <c r="AL8" s="106"/>
      <c r="AM8" s="106"/>
    </row>
    <row r="9" ht="66.0" customHeight="1">
      <c r="A9" s="107" t="s">
        <v>0</v>
      </c>
      <c r="B9" s="108" t="s">
        <v>1</v>
      </c>
      <c r="C9" s="109" t="s">
        <v>2</v>
      </c>
      <c r="D9" s="110" t="s">
        <v>52</v>
      </c>
      <c r="E9" s="111" t="s">
        <v>53</v>
      </c>
      <c r="F9" s="111" t="s">
        <v>5</v>
      </c>
      <c r="G9" s="111" t="s">
        <v>6</v>
      </c>
      <c r="H9" s="112" t="s">
        <v>7</v>
      </c>
      <c r="I9" s="113" t="s">
        <v>8</v>
      </c>
      <c r="J9" s="113" t="s">
        <v>54</v>
      </c>
      <c r="K9" s="113" t="s">
        <v>55</v>
      </c>
      <c r="L9" s="113" t="s">
        <v>9</v>
      </c>
      <c r="M9" s="111" t="s">
        <v>4</v>
      </c>
      <c r="N9" s="111" t="s">
        <v>5</v>
      </c>
      <c r="O9" s="111" t="s">
        <v>6</v>
      </c>
      <c r="P9" s="112" t="s">
        <v>7</v>
      </c>
      <c r="Q9" s="114" t="s">
        <v>10</v>
      </c>
      <c r="R9" s="109" t="s">
        <v>11</v>
      </c>
      <c r="S9" s="111" t="s">
        <v>4</v>
      </c>
      <c r="T9" s="111" t="s">
        <v>5</v>
      </c>
      <c r="U9" s="111" t="s">
        <v>6</v>
      </c>
      <c r="V9" s="112" t="s">
        <v>7</v>
      </c>
      <c r="W9" s="114" t="s">
        <v>12</v>
      </c>
      <c r="X9" s="114" t="s">
        <v>13</v>
      </c>
      <c r="Y9" s="114" t="s">
        <v>14</v>
      </c>
      <c r="Z9" s="113" t="s">
        <v>15</v>
      </c>
      <c r="AA9" s="113" t="s">
        <v>16</v>
      </c>
      <c r="AB9" s="111" t="s">
        <v>4</v>
      </c>
      <c r="AC9" s="111" t="s">
        <v>5</v>
      </c>
      <c r="AD9" s="111" t="s">
        <v>6</v>
      </c>
      <c r="AE9" s="112" t="s">
        <v>7</v>
      </c>
      <c r="AF9" s="115" t="s">
        <v>17</v>
      </c>
      <c r="AG9" s="111" t="s">
        <v>4</v>
      </c>
      <c r="AH9" s="111" t="s">
        <v>5</v>
      </c>
      <c r="AI9" s="111" t="s">
        <v>6</v>
      </c>
      <c r="AJ9" s="112" t="s">
        <v>7</v>
      </c>
      <c r="AK9" s="113" t="s">
        <v>18</v>
      </c>
      <c r="AL9" s="113" t="s">
        <v>19</v>
      </c>
      <c r="AM9" s="116"/>
    </row>
    <row r="10">
      <c r="A10" s="117" t="s">
        <v>20</v>
      </c>
      <c r="B10" s="118">
        <v>0.0</v>
      </c>
      <c r="C10" s="119"/>
      <c r="D10" s="120"/>
      <c r="E10" s="121">
        <v>0.0</v>
      </c>
      <c r="F10" s="122">
        <v>1.0</v>
      </c>
      <c r="G10" s="121">
        <v>0.0</v>
      </c>
      <c r="H10" s="121">
        <v>0.0</v>
      </c>
      <c r="I10" s="123">
        <v>200000.0</v>
      </c>
      <c r="J10" s="124">
        <f t="shared" ref="J10:J12" si="1">IF(I10&lt;=$D$5,I10,$D$5)</f>
        <v>200000</v>
      </c>
      <c r="K10" s="123"/>
      <c r="L10" s="123">
        <v>0.0</v>
      </c>
      <c r="M10" s="125">
        <v>0.0</v>
      </c>
      <c r="N10" s="126">
        <v>1.0</v>
      </c>
      <c r="O10" s="125">
        <v>0.0</v>
      </c>
      <c r="P10" s="120">
        <f t="shared" ref="P10:P15" si="2"> H10 + I10</f>
        <v>200000</v>
      </c>
      <c r="Q10" s="127"/>
      <c r="R10" s="128" t="s">
        <v>56</v>
      </c>
      <c r="S10" s="120">
        <f>M10</f>
        <v>0</v>
      </c>
      <c r="T10" s="129">
        <v>1.0</v>
      </c>
      <c r="U10" s="120">
        <f t="shared" ref="U10:U20" si="3">O10</f>
        <v>0</v>
      </c>
      <c r="V10" s="120">
        <f t="shared" ref="V10:V20" si="4">IF(R10="PASS",0,P10)</f>
        <v>0</v>
      </c>
      <c r="W10" s="130">
        <v>0.0</v>
      </c>
      <c r="X10" s="131">
        <f>T10</f>
        <v>1</v>
      </c>
      <c r="Y10" s="132"/>
      <c r="Z10" s="123">
        <v>0.0</v>
      </c>
      <c r="AA10" s="123">
        <v>0.0</v>
      </c>
      <c r="AB10" s="120">
        <v>0.0</v>
      </c>
      <c r="AC10" s="133">
        <v>1.0</v>
      </c>
      <c r="AD10" s="120">
        <v>0.0</v>
      </c>
      <c r="AE10" s="120">
        <f t="shared" ref="AE10:AE20" si="5"> V10 + Z10</f>
        <v>0</v>
      </c>
      <c r="AF10" s="134">
        <v>0.0</v>
      </c>
      <c r="AG10" s="120">
        <v>0.0</v>
      </c>
      <c r="AH10" s="133">
        <v>1.0</v>
      </c>
      <c r="AI10" s="120">
        <v>0.0</v>
      </c>
      <c r="AJ10" s="120">
        <f t="shared" ref="AJ10:AJ14" si="6"> AE10 + AF10</f>
        <v>0</v>
      </c>
      <c r="AK10" s="123">
        <v>0.0</v>
      </c>
      <c r="AL10" s="123">
        <v>0.0</v>
      </c>
      <c r="AM10" s="135"/>
    </row>
    <row r="11">
      <c r="A11" s="136" t="s">
        <v>57</v>
      </c>
      <c r="B11" s="137">
        <v>1.0</v>
      </c>
      <c r="C11" s="138">
        <f t="shared" ref="C11:C20" si="7">X10</f>
        <v>1</v>
      </c>
      <c r="D11" s="134">
        <f t="shared" ref="D11:D13" si="8">I10/C11</f>
        <v>200000</v>
      </c>
      <c r="E11" s="134">
        <f>I10</f>
        <v>200000</v>
      </c>
      <c r="F11" s="139">
        <v>1.0</v>
      </c>
      <c r="G11" s="134">
        <f t="shared" ref="G11:G12" si="9">E11/F11</f>
        <v>200000</v>
      </c>
      <c r="H11" s="134">
        <f t="shared" ref="H11:H15" si="10"> AJ10 + AK10</f>
        <v>0</v>
      </c>
      <c r="I11" s="123">
        <v>1.0E7</v>
      </c>
      <c r="J11" s="124">
        <f t="shared" si="1"/>
        <v>10000000</v>
      </c>
      <c r="K11" s="124">
        <f t="shared" ref="K11:K20" si="11">K10+(I11-J11)</f>
        <v>0</v>
      </c>
      <c r="L11" s="123">
        <v>200000.0</v>
      </c>
      <c r="M11" s="134">
        <f>$E11</f>
        <v>200000</v>
      </c>
      <c r="N11" s="139">
        <f>$F11</f>
        <v>1</v>
      </c>
      <c r="O11" s="134">
        <f>$G11</f>
        <v>200000</v>
      </c>
      <c r="P11" s="120">
        <f t="shared" si="2"/>
        <v>10000000</v>
      </c>
      <c r="Q11" s="134"/>
      <c r="R11" s="128" t="s">
        <v>56</v>
      </c>
      <c r="S11" s="134">
        <f>$E11</f>
        <v>200000</v>
      </c>
      <c r="T11" s="139">
        <f>$F11</f>
        <v>1</v>
      </c>
      <c r="U11" s="120">
        <f t="shared" si="3"/>
        <v>200000</v>
      </c>
      <c r="V11" s="120">
        <f t="shared" si="4"/>
        <v>0</v>
      </c>
      <c r="W11" s="130">
        <v>0.0</v>
      </c>
      <c r="X11" s="131">
        <f t="shared" ref="X11:X14" si="12">(S11+W11)/U11</f>
        <v>1</v>
      </c>
      <c r="Y11" s="120">
        <f t="shared" ref="Y11:Y14" si="13">(AA10+AL10+L11)/X11</f>
        <v>200000</v>
      </c>
      <c r="Z11" s="123">
        <v>0.0</v>
      </c>
      <c r="AA11" s="123">
        <v>0.0</v>
      </c>
      <c r="AB11" s="134">
        <f>$E11</f>
        <v>200000</v>
      </c>
      <c r="AC11" s="139">
        <f>$F11</f>
        <v>1</v>
      </c>
      <c r="AD11" s="134">
        <f>$G11</f>
        <v>200000</v>
      </c>
      <c r="AE11" s="120">
        <f t="shared" si="5"/>
        <v>0</v>
      </c>
      <c r="AF11" s="134">
        <v>0.0</v>
      </c>
      <c r="AG11" s="134">
        <f>$E11</f>
        <v>200000</v>
      </c>
      <c r="AH11" s="139">
        <f>$F11</f>
        <v>1</v>
      </c>
      <c r="AI11" s="134">
        <f>$G11</f>
        <v>200000</v>
      </c>
      <c r="AJ11" s="120">
        <f t="shared" si="6"/>
        <v>0</v>
      </c>
      <c r="AK11" s="123">
        <v>0.0</v>
      </c>
      <c r="AL11" s="123">
        <v>0.0</v>
      </c>
      <c r="AM11" s="140"/>
    </row>
    <row r="12">
      <c r="A12" s="136" t="s">
        <v>58</v>
      </c>
      <c r="B12" s="137">
        <f t="shared" ref="B12:B20" si="14">1+B11</f>
        <v>2</v>
      </c>
      <c r="C12" s="138">
        <f t="shared" si="7"/>
        <v>1</v>
      </c>
      <c r="D12" s="134">
        <f t="shared" si="8"/>
        <v>10000000</v>
      </c>
      <c r="E12" s="134">
        <f>AG11+W11+I11+Z11+AK11</f>
        <v>10200000</v>
      </c>
      <c r="F12" s="139">
        <f>$C12</f>
        <v>1</v>
      </c>
      <c r="G12" s="134">
        <f t="shared" si="9"/>
        <v>10200000</v>
      </c>
      <c r="H12" s="134">
        <f t="shared" si="10"/>
        <v>0</v>
      </c>
      <c r="I12" s="123">
        <v>5.0E7</v>
      </c>
      <c r="J12" s="124">
        <f t="shared" si="1"/>
        <v>10000000</v>
      </c>
      <c r="K12" s="124">
        <f t="shared" si="11"/>
        <v>40000000</v>
      </c>
      <c r="L12" s="123">
        <v>0.0</v>
      </c>
      <c r="M12" s="134">
        <f t="shared" ref="M12:M15" si="15">N12*O12</f>
        <v>10200000</v>
      </c>
      <c r="N12" s="139">
        <f t="shared" ref="N12:N15" si="16">$C12</f>
        <v>1</v>
      </c>
      <c r="O12" s="134">
        <f t="shared" ref="O12:O15" si="17">G12</f>
        <v>10200000</v>
      </c>
      <c r="P12" s="120">
        <f t="shared" si="2"/>
        <v>50000000</v>
      </c>
      <c r="Q12" s="134"/>
      <c r="R12" s="128" t="s">
        <v>56</v>
      </c>
      <c r="S12" s="134">
        <f t="shared" ref="S12:S15" si="18">T12*U12</f>
        <v>10200000</v>
      </c>
      <c r="T12" s="139">
        <f t="shared" ref="T12:T15" si="19">$C12</f>
        <v>1</v>
      </c>
      <c r="U12" s="120">
        <f t="shared" si="3"/>
        <v>10200000</v>
      </c>
      <c r="V12" s="120">
        <f t="shared" si="4"/>
        <v>0</v>
      </c>
      <c r="W12" s="130">
        <v>0.0</v>
      </c>
      <c r="X12" s="131">
        <f t="shared" si="12"/>
        <v>1</v>
      </c>
      <c r="Y12" s="120">
        <f t="shared" si="13"/>
        <v>0</v>
      </c>
      <c r="Z12" s="123">
        <v>0.0</v>
      </c>
      <c r="AA12" s="123">
        <v>1.0E7</v>
      </c>
      <c r="AB12" s="134">
        <f t="shared" ref="AB12:AB14" si="20">AC12*AD12</f>
        <v>10200000</v>
      </c>
      <c r="AC12" s="139">
        <f t="shared" ref="AC12:AC14" si="21">$C12</f>
        <v>1</v>
      </c>
      <c r="AD12" s="134">
        <f t="shared" ref="AD12:AD14" si="22">U12</f>
        <v>10200000</v>
      </c>
      <c r="AE12" s="120">
        <f t="shared" si="5"/>
        <v>0</v>
      </c>
      <c r="AF12" s="134">
        <f>X12*L12</f>
        <v>0</v>
      </c>
      <c r="AG12" s="134">
        <f t="shared" ref="AG12:AG14" si="23">AH12*AI12</f>
        <v>10200000</v>
      </c>
      <c r="AH12" s="139">
        <f t="shared" ref="AH12:AH14" si="24">$C12</f>
        <v>1</v>
      </c>
      <c r="AI12" s="134">
        <f t="shared" ref="AI12:AI14" si="25">AD12</f>
        <v>10200000</v>
      </c>
      <c r="AJ12" s="120">
        <f t="shared" si="6"/>
        <v>0</v>
      </c>
      <c r="AK12" s="123">
        <v>0.0</v>
      </c>
      <c r="AL12" s="123">
        <v>0.0</v>
      </c>
      <c r="AM12" s="140"/>
    </row>
    <row r="13">
      <c r="A13" s="136"/>
      <c r="B13" s="137">
        <f t="shared" si="14"/>
        <v>3</v>
      </c>
      <c r="C13" s="138">
        <f t="shared" si="7"/>
        <v>1</v>
      </c>
      <c r="D13" s="134">
        <f t="shared" si="8"/>
        <v>50000000</v>
      </c>
      <c r="E13" s="134">
        <f t="shared" ref="E13:E15" si="26">F13*G13</f>
        <v>10200000</v>
      </c>
      <c r="F13" s="139">
        <f t="shared" ref="F13:F18" si="27">C13</f>
        <v>1</v>
      </c>
      <c r="G13" s="134">
        <f>AI12-L12</f>
        <v>10200000</v>
      </c>
      <c r="H13" s="134">
        <f t="shared" si="10"/>
        <v>0</v>
      </c>
      <c r="I13" s="123">
        <v>0.0</v>
      </c>
      <c r="J13" s="124">
        <f t="shared" ref="J13:J20" si="28">IF((I13+K12)&lt;=$D$5,I13+K12,$D$5)</f>
        <v>10000000</v>
      </c>
      <c r="K13" s="124">
        <f t="shared" si="11"/>
        <v>30000000</v>
      </c>
      <c r="L13" s="123">
        <v>0.0</v>
      </c>
      <c r="M13" s="134">
        <f t="shared" si="15"/>
        <v>10200000</v>
      </c>
      <c r="N13" s="139">
        <f t="shared" si="16"/>
        <v>1</v>
      </c>
      <c r="O13" s="134">
        <f t="shared" si="17"/>
        <v>10200000</v>
      </c>
      <c r="P13" s="120">
        <f t="shared" si="2"/>
        <v>0</v>
      </c>
      <c r="Q13" s="134"/>
      <c r="R13" s="128" t="s">
        <v>56</v>
      </c>
      <c r="S13" s="134">
        <f t="shared" si="18"/>
        <v>10200000</v>
      </c>
      <c r="T13" s="139">
        <f t="shared" si="19"/>
        <v>1</v>
      </c>
      <c r="U13" s="120">
        <f t="shared" si="3"/>
        <v>10200000</v>
      </c>
      <c r="V13" s="120">
        <f t="shared" si="4"/>
        <v>0</v>
      </c>
      <c r="W13" s="130">
        <v>0.0</v>
      </c>
      <c r="X13" s="131">
        <f t="shared" si="12"/>
        <v>1</v>
      </c>
      <c r="Y13" s="120">
        <f t="shared" si="13"/>
        <v>10000000</v>
      </c>
      <c r="Z13" s="123">
        <v>0.0</v>
      </c>
      <c r="AA13" s="123">
        <v>0.0</v>
      </c>
      <c r="AB13" s="134">
        <f t="shared" si="20"/>
        <v>10200000</v>
      </c>
      <c r="AC13" s="139">
        <f t="shared" si="21"/>
        <v>1</v>
      </c>
      <c r="AD13" s="134">
        <f t="shared" si="22"/>
        <v>10200000</v>
      </c>
      <c r="AE13" s="120">
        <f t="shared" si="5"/>
        <v>0</v>
      </c>
      <c r="AF13" s="134">
        <f t="shared" ref="AF13:AF14" si="29">Y13</f>
        <v>10000000</v>
      </c>
      <c r="AG13" s="134">
        <f t="shared" si="23"/>
        <v>10200000</v>
      </c>
      <c r="AH13" s="139">
        <f t="shared" si="24"/>
        <v>1</v>
      </c>
      <c r="AI13" s="134">
        <f t="shared" si="25"/>
        <v>10200000</v>
      </c>
      <c r="AJ13" s="120">
        <f t="shared" si="6"/>
        <v>10000000</v>
      </c>
      <c r="AK13" s="123">
        <v>0.0</v>
      </c>
      <c r="AL13" s="123">
        <v>0.0</v>
      </c>
      <c r="AM13" s="140"/>
    </row>
    <row r="14">
      <c r="A14" s="141"/>
      <c r="B14" s="137">
        <f t="shared" si="14"/>
        <v>4</v>
      </c>
      <c r="C14" s="138">
        <f t="shared" si="7"/>
        <v>1</v>
      </c>
      <c r="D14" s="134">
        <f t="shared" ref="D14:D15" si="30">(I13+AA12+AL12)/X13</f>
        <v>10000000</v>
      </c>
      <c r="E14" s="134">
        <f t="shared" si="26"/>
        <v>200000</v>
      </c>
      <c r="F14" s="139">
        <f t="shared" si="27"/>
        <v>1</v>
      </c>
      <c r="G14" s="134">
        <f t="shared" ref="G14:G15" si="31">AI13-L13-AA12-AL12+(I13+Z12+AK12)/F14</f>
        <v>200000</v>
      </c>
      <c r="H14" s="134">
        <f t="shared" si="10"/>
        <v>10000000</v>
      </c>
      <c r="I14" s="123">
        <v>0.0</v>
      </c>
      <c r="J14" s="124">
        <f t="shared" si="28"/>
        <v>10000000</v>
      </c>
      <c r="K14" s="124">
        <f t="shared" si="11"/>
        <v>20000000</v>
      </c>
      <c r="L14" s="123">
        <v>0.0</v>
      </c>
      <c r="M14" s="134">
        <f t="shared" si="15"/>
        <v>200000</v>
      </c>
      <c r="N14" s="139">
        <f t="shared" si="16"/>
        <v>1</v>
      </c>
      <c r="O14" s="134">
        <f t="shared" si="17"/>
        <v>200000</v>
      </c>
      <c r="P14" s="120">
        <f t="shared" si="2"/>
        <v>10000000</v>
      </c>
      <c r="Q14" s="134"/>
      <c r="R14" s="128" t="s">
        <v>56</v>
      </c>
      <c r="S14" s="134">
        <f t="shared" si="18"/>
        <v>200000</v>
      </c>
      <c r="T14" s="139">
        <f t="shared" si="19"/>
        <v>1</v>
      </c>
      <c r="U14" s="120">
        <f t="shared" si="3"/>
        <v>200000</v>
      </c>
      <c r="V14" s="120">
        <f t="shared" si="4"/>
        <v>0</v>
      </c>
      <c r="W14" s="130">
        <v>0.0</v>
      </c>
      <c r="X14" s="131">
        <f t="shared" si="12"/>
        <v>1</v>
      </c>
      <c r="Y14" s="132">
        <f t="shared" si="13"/>
        <v>0</v>
      </c>
      <c r="Z14" s="123">
        <v>0.0</v>
      </c>
      <c r="AA14" s="123">
        <v>0.0</v>
      </c>
      <c r="AB14" s="134">
        <f t="shared" si="20"/>
        <v>200000</v>
      </c>
      <c r="AC14" s="139">
        <f t="shared" si="21"/>
        <v>1</v>
      </c>
      <c r="AD14" s="134">
        <f t="shared" si="22"/>
        <v>200000</v>
      </c>
      <c r="AE14" s="120">
        <f t="shared" si="5"/>
        <v>0</v>
      </c>
      <c r="AF14" s="134">
        <f t="shared" si="29"/>
        <v>0</v>
      </c>
      <c r="AG14" s="134">
        <f t="shared" si="23"/>
        <v>200000</v>
      </c>
      <c r="AH14" s="139">
        <f t="shared" si="24"/>
        <v>1</v>
      </c>
      <c r="AI14" s="134">
        <f t="shared" si="25"/>
        <v>200000</v>
      </c>
      <c r="AJ14" s="120">
        <f t="shared" si="6"/>
        <v>0</v>
      </c>
      <c r="AK14" s="123">
        <v>0.0</v>
      </c>
      <c r="AL14" s="123">
        <v>0.0</v>
      </c>
      <c r="AM14" s="140"/>
    </row>
    <row r="15">
      <c r="A15" s="136"/>
      <c r="B15" s="137">
        <f t="shared" si="14"/>
        <v>5</v>
      </c>
      <c r="C15" s="138">
        <f t="shared" si="7"/>
        <v>1</v>
      </c>
      <c r="D15" s="134">
        <f t="shared" si="30"/>
        <v>0</v>
      </c>
      <c r="E15" s="134">
        <f t="shared" si="26"/>
        <v>200000</v>
      </c>
      <c r="F15" s="139">
        <f t="shared" si="27"/>
        <v>1</v>
      </c>
      <c r="G15" s="134">
        <f t="shared" si="31"/>
        <v>200000</v>
      </c>
      <c r="H15" s="134">
        <f t="shared" si="10"/>
        <v>0</v>
      </c>
      <c r="I15" s="123">
        <v>0.0</v>
      </c>
      <c r="J15" s="124">
        <f t="shared" si="28"/>
        <v>10000000</v>
      </c>
      <c r="K15" s="124">
        <f t="shared" si="11"/>
        <v>10000000</v>
      </c>
      <c r="L15" s="123">
        <v>0.0</v>
      </c>
      <c r="M15" s="134">
        <f t="shared" si="15"/>
        <v>200000</v>
      </c>
      <c r="N15" s="139">
        <f t="shared" si="16"/>
        <v>1</v>
      </c>
      <c r="O15" s="134">
        <f t="shared" si="17"/>
        <v>200000</v>
      </c>
      <c r="P15" s="120">
        <f t="shared" si="2"/>
        <v>0</v>
      </c>
      <c r="Q15" s="134"/>
      <c r="R15" s="128" t="s">
        <v>56</v>
      </c>
      <c r="S15" s="134">
        <f t="shared" si="18"/>
        <v>200000</v>
      </c>
      <c r="T15" s="139">
        <f t="shared" si="19"/>
        <v>1</v>
      </c>
      <c r="U15" s="120">
        <f t="shared" si="3"/>
        <v>200000</v>
      </c>
      <c r="V15" s="120">
        <f t="shared" si="4"/>
        <v>0</v>
      </c>
      <c r="W15" s="130">
        <v>0.0</v>
      </c>
      <c r="X15" s="131"/>
      <c r="Y15" s="132"/>
      <c r="Z15" s="123">
        <v>0.0</v>
      </c>
      <c r="AA15" s="123">
        <v>0.0</v>
      </c>
      <c r="AB15" s="134"/>
      <c r="AC15" s="139"/>
      <c r="AD15" s="134"/>
      <c r="AE15" s="120">
        <f t="shared" si="5"/>
        <v>0</v>
      </c>
      <c r="AF15" s="134"/>
      <c r="AG15" s="134"/>
      <c r="AH15" s="139"/>
      <c r="AI15" s="134"/>
      <c r="AJ15" s="134"/>
      <c r="AK15" s="123">
        <v>0.0</v>
      </c>
      <c r="AL15" s="123">
        <v>0.0</v>
      </c>
      <c r="AM15" s="140"/>
    </row>
    <row r="16">
      <c r="A16" s="142"/>
      <c r="B16" s="137">
        <f t="shared" si="14"/>
        <v>6</v>
      </c>
      <c r="C16" s="138" t="str">
        <f t="shared" si="7"/>
        <v/>
      </c>
      <c r="D16" s="134"/>
      <c r="E16" s="134"/>
      <c r="F16" s="139" t="str">
        <f t="shared" si="27"/>
        <v/>
      </c>
      <c r="G16" s="134"/>
      <c r="H16" s="134"/>
      <c r="I16" s="123">
        <v>0.0</v>
      </c>
      <c r="J16" s="124">
        <f t="shared" si="28"/>
        <v>10000000</v>
      </c>
      <c r="K16" s="124">
        <f t="shared" si="11"/>
        <v>0</v>
      </c>
      <c r="L16" s="123">
        <v>0.0</v>
      </c>
      <c r="M16" s="134"/>
      <c r="N16" s="139"/>
      <c r="O16" s="134"/>
      <c r="P16" s="134"/>
      <c r="Q16" s="134"/>
      <c r="R16" s="128" t="s">
        <v>56</v>
      </c>
      <c r="S16" s="134"/>
      <c r="T16" s="139"/>
      <c r="U16" s="120" t="str">
        <f t="shared" si="3"/>
        <v/>
      </c>
      <c r="V16" s="120">
        <f t="shared" si="4"/>
        <v>0</v>
      </c>
      <c r="W16" s="130">
        <v>0.0</v>
      </c>
      <c r="X16" s="131"/>
      <c r="Y16" s="132"/>
      <c r="Z16" s="123">
        <v>0.0</v>
      </c>
      <c r="AA16" s="123">
        <v>0.0</v>
      </c>
      <c r="AB16" s="134"/>
      <c r="AC16" s="139"/>
      <c r="AD16" s="134"/>
      <c r="AE16" s="120">
        <f t="shared" si="5"/>
        <v>0</v>
      </c>
      <c r="AF16" s="134"/>
      <c r="AG16" s="134"/>
      <c r="AH16" s="139"/>
      <c r="AI16" s="134"/>
      <c r="AJ16" s="140"/>
      <c r="AK16" s="123">
        <v>0.0</v>
      </c>
      <c r="AL16" s="123">
        <v>0.0</v>
      </c>
      <c r="AM16" s="140"/>
    </row>
    <row r="17">
      <c r="A17" s="142"/>
      <c r="B17" s="137">
        <f t="shared" si="14"/>
        <v>7</v>
      </c>
      <c r="C17" s="138" t="str">
        <f t="shared" si="7"/>
        <v/>
      </c>
      <c r="D17" s="134"/>
      <c r="E17" s="134"/>
      <c r="F17" s="139" t="str">
        <f t="shared" si="27"/>
        <v/>
      </c>
      <c r="G17" s="134"/>
      <c r="H17" s="134"/>
      <c r="I17" s="123">
        <v>0.0</v>
      </c>
      <c r="J17" s="124">
        <f t="shared" si="28"/>
        <v>0</v>
      </c>
      <c r="K17" s="124">
        <f t="shared" si="11"/>
        <v>0</v>
      </c>
      <c r="L17" s="123">
        <v>0.0</v>
      </c>
      <c r="M17" s="134"/>
      <c r="N17" s="139"/>
      <c r="O17" s="134"/>
      <c r="P17" s="134"/>
      <c r="Q17" s="134"/>
      <c r="R17" s="128" t="s">
        <v>56</v>
      </c>
      <c r="S17" s="134"/>
      <c r="T17" s="139"/>
      <c r="U17" s="120" t="str">
        <f t="shared" si="3"/>
        <v/>
      </c>
      <c r="V17" s="120">
        <f t="shared" si="4"/>
        <v>0</v>
      </c>
      <c r="W17" s="130">
        <v>0.0</v>
      </c>
      <c r="X17" s="131"/>
      <c r="Y17" s="132"/>
      <c r="Z17" s="123">
        <v>0.0</v>
      </c>
      <c r="AA17" s="123">
        <v>0.0</v>
      </c>
      <c r="AB17" s="134"/>
      <c r="AC17" s="139"/>
      <c r="AD17" s="134"/>
      <c r="AE17" s="120">
        <f t="shared" si="5"/>
        <v>0</v>
      </c>
      <c r="AF17" s="134"/>
      <c r="AG17" s="134"/>
      <c r="AH17" s="139"/>
      <c r="AI17" s="134"/>
      <c r="AJ17" s="140"/>
      <c r="AK17" s="123">
        <v>0.0</v>
      </c>
      <c r="AL17" s="123">
        <v>0.0</v>
      </c>
      <c r="AM17" s="140"/>
    </row>
    <row r="18">
      <c r="A18" s="142"/>
      <c r="B18" s="137">
        <f t="shared" si="14"/>
        <v>8</v>
      </c>
      <c r="C18" s="138" t="str">
        <f t="shared" si="7"/>
        <v/>
      </c>
      <c r="D18" s="134"/>
      <c r="E18" s="134"/>
      <c r="F18" s="139" t="str">
        <f t="shared" si="27"/>
        <v/>
      </c>
      <c r="G18" s="134"/>
      <c r="H18" s="134"/>
      <c r="I18" s="123">
        <v>0.0</v>
      </c>
      <c r="J18" s="124">
        <f t="shared" si="28"/>
        <v>0</v>
      </c>
      <c r="K18" s="124">
        <f t="shared" si="11"/>
        <v>0</v>
      </c>
      <c r="L18" s="123">
        <v>0.0</v>
      </c>
      <c r="M18" s="134"/>
      <c r="N18" s="139"/>
      <c r="O18" s="134"/>
      <c r="P18" s="134"/>
      <c r="Q18" s="134"/>
      <c r="R18" s="128" t="s">
        <v>56</v>
      </c>
      <c r="S18" s="134"/>
      <c r="T18" s="139"/>
      <c r="U18" s="120" t="str">
        <f t="shared" si="3"/>
        <v/>
      </c>
      <c r="V18" s="120">
        <f t="shared" si="4"/>
        <v>0</v>
      </c>
      <c r="W18" s="130">
        <v>0.0</v>
      </c>
      <c r="X18" s="131" t="str">
        <f t="shared" ref="X18:X20" si="32">T18</f>
        <v/>
      </c>
      <c r="Y18" s="132"/>
      <c r="Z18" s="123">
        <v>0.0</v>
      </c>
      <c r="AA18" s="123">
        <v>0.0</v>
      </c>
      <c r="AB18" s="134"/>
      <c r="AC18" s="139"/>
      <c r="AD18" s="134"/>
      <c r="AE18" s="120">
        <f t="shared" si="5"/>
        <v>0</v>
      </c>
      <c r="AF18" s="134"/>
      <c r="AG18" s="134"/>
      <c r="AH18" s="139"/>
      <c r="AI18" s="134"/>
      <c r="AJ18" s="140"/>
      <c r="AK18" s="123">
        <v>0.0</v>
      </c>
      <c r="AL18" s="123">
        <v>0.0</v>
      </c>
      <c r="AM18" s="140"/>
    </row>
    <row r="19">
      <c r="A19" s="142"/>
      <c r="B19" s="137">
        <f t="shared" si="14"/>
        <v>9</v>
      </c>
      <c r="C19" s="138" t="str">
        <f t="shared" si="7"/>
        <v/>
      </c>
      <c r="D19" s="134"/>
      <c r="E19" s="134"/>
      <c r="F19" s="139"/>
      <c r="G19" s="134"/>
      <c r="H19" s="134"/>
      <c r="I19" s="123">
        <v>0.0</v>
      </c>
      <c r="J19" s="124">
        <f t="shared" si="28"/>
        <v>0</v>
      </c>
      <c r="K19" s="124">
        <f t="shared" si="11"/>
        <v>0</v>
      </c>
      <c r="L19" s="123">
        <v>0.0</v>
      </c>
      <c r="M19" s="134"/>
      <c r="N19" s="139"/>
      <c r="O19" s="134"/>
      <c r="P19" s="134"/>
      <c r="Q19" s="134"/>
      <c r="R19" s="128" t="s">
        <v>56</v>
      </c>
      <c r="S19" s="134"/>
      <c r="T19" s="139"/>
      <c r="U19" s="120" t="str">
        <f t="shared" si="3"/>
        <v/>
      </c>
      <c r="V19" s="120">
        <f t="shared" si="4"/>
        <v>0</v>
      </c>
      <c r="W19" s="130">
        <v>0.0</v>
      </c>
      <c r="X19" s="131" t="str">
        <f t="shared" si="32"/>
        <v/>
      </c>
      <c r="Y19" s="132"/>
      <c r="Z19" s="123">
        <v>0.0</v>
      </c>
      <c r="AA19" s="123">
        <v>0.0</v>
      </c>
      <c r="AB19" s="134"/>
      <c r="AC19" s="139"/>
      <c r="AD19" s="134"/>
      <c r="AE19" s="120">
        <f t="shared" si="5"/>
        <v>0</v>
      </c>
      <c r="AF19" s="134"/>
      <c r="AG19" s="134"/>
      <c r="AH19" s="139"/>
      <c r="AI19" s="134"/>
      <c r="AJ19" s="140"/>
      <c r="AK19" s="123">
        <v>0.0</v>
      </c>
      <c r="AL19" s="123">
        <v>0.0</v>
      </c>
      <c r="AM19" s="140"/>
    </row>
    <row r="20">
      <c r="A20" s="142"/>
      <c r="B20" s="137">
        <f t="shared" si="14"/>
        <v>10</v>
      </c>
      <c r="C20" s="138" t="str">
        <f t="shared" si="7"/>
        <v/>
      </c>
      <c r="D20" s="134"/>
      <c r="E20" s="134"/>
      <c r="F20" s="139"/>
      <c r="G20" s="134"/>
      <c r="H20" s="134"/>
      <c r="I20" s="123">
        <v>0.0</v>
      </c>
      <c r="J20" s="124">
        <f t="shared" si="28"/>
        <v>0</v>
      </c>
      <c r="K20" s="124">
        <f t="shared" si="11"/>
        <v>0</v>
      </c>
      <c r="L20" s="123">
        <v>0.0</v>
      </c>
      <c r="M20" s="134"/>
      <c r="N20" s="139"/>
      <c r="O20" s="134"/>
      <c r="P20" s="134"/>
      <c r="Q20" s="134"/>
      <c r="R20" s="128" t="s">
        <v>56</v>
      </c>
      <c r="S20" s="134"/>
      <c r="T20" s="139"/>
      <c r="U20" s="120" t="str">
        <f t="shared" si="3"/>
        <v/>
      </c>
      <c r="V20" s="120">
        <f t="shared" si="4"/>
        <v>0</v>
      </c>
      <c r="W20" s="130">
        <v>0.0</v>
      </c>
      <c r="X20" s="131" t="str">
        <f t="shared" si="32"/>
        <v/>
      </c>
      <c r="Y20" s="132"/>
      <c r="Z20" s="123">
        <v>0.0</v>
      </c>
      <c r="AA20" s="123">
        <v>0.0</v>
      </c>
      <c r="AB20" s="134"/>
      <c r="AC20" s="139"/>
      <c r="AD20" s="134"/>
      <c r="AE20" s="120">
        <f t="shared" si="5"/>
        <v>0</v>
      </c>
      <c r="AF20" s="134"/>
      <c r="AG20" s="134"/>
      <c r="AH20" s="139"/>
      <c r="AI20" s="134"/>
      <c r="AJ20" s="140"/>
      <c r="AK20" s="123">
        <v>0.0</v>
      </c>
      <c r="AL20" s="123">
        <v>0.0</v>
      </c>
      <c r="AM20" s="140"/>
    </row>
    <row r="24">
      <c r="A24" s="34" t="s">
        <v>59</v>
      </c>
      <c r="Z24" s="143"/>
    </row>
    <row r="25">
      <c r="A25" s="34" t="s">
        <v>60</v>
      </c>
    </row>
    <row r="26">
      <c r="A26" s="34" t="s">
        <v>61</v>
      </c>
    </row>
  </sheetData>
  <mergeCells count="3">
    <mergeCell ref="E8:H8"/>
    <mergeCell ref="I8:L8"/>
    <mergeCell ref="Z8:AA8"/>
  </mergeCells>
  <dataValidations>
    <dataValidation type="list" allowBlank="1" showErrorMessage="1" sqref="R10:R20">
      <formula1>"PASS,FAIL"</formula1>
    </dataValidation>
  </dataValidations>
  <drawing r:id="rId1"/>
</worksheet>
</file>