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D0A367A3-B548-4467-9F38-EF74B2106308}" xr6:coauthVersionLast="46" xr6:coauthVersionMax="46" xr10:uidLastSave="{00000000-0000-0000-0000-000000000000}"/>
  <bookViews>
    <workbookView xWindow="270" yWindow="0" windowWidth="8520" windowHeight="101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2" i="1"/>
  <c r="J2" i="1"/>
  <c r="H9" i="1"/>
  <c r="I9" i="1"/>
  <c r="H10" i="1"/>
  <c r="I10" i="1"/>
  <c r="I3" i="1"/>
  <c r="H3" i="1"/>
  <c r="I8" i="1"/>
  <c r="H8" i="1"/>
  <c r="I7" i="1"/>
  <c r="H7" i="1"/>
  <c r="I6" i="1"/>
  <c r="H6" i="1"/>
  <c r="I5" i="1"/>
  <c r="H5" i="1"/>
  <c r="H4" i="1"/>
  <c r="I2" i="1"/>
  <c r="H2" i="1"/>
  <c r="D3" i="1"/>
  <c r="D8" i="1"/>
  <c r="D11" i="1"/>
  <c r="D16" i="1"/>
  <c r="D19" i="1"/>
  <c r="D24" i="1"/>
  <c r="D27" i="1"/>
  <c r="D32" i="1"/>
  <c r="D35" i="1"/>
  <c r="D40" i="1"/>
  <c r="D42" i="1"/>
  <c r="D43" i="1"/>
  <c r="D48" i="1"/>
  <c r="D50" i="1"/>
  <c r="D51" i="1"/>
  <c r="D56" i="1"/>
  <c r="C56" i="1"/>
  <c r="B56" i="1"/>
  <c r="C55" i="1"/>
  <c r="D55" i="1" s="1"/>
  <c r="C54" i="1"/>
  <c r="D54" i="1" s="1"/>
  <c r="B54" i="1"/>
  <c r="C53" i="1"/>
  <c r="B53" i="1"/>
  <c r="D53" i="1" s="1"/>
  <c r="C52" i="1"/>
  <c r="B52" i="1"/>
  <c r="D52" i="1" s="1"/>
  <c r="C51" i="1"/>
  <c r="B51" i="1"/>
  <c r="C50" i="1"/>
  <c r="B50" i="1"/>
  <c r="C49" i="1"/>
  <c r="B49" i="1"/>
  <c r="D49" i="1" s="1"/>
  <c r="C48" i="1"/>
  <c r="B48" i="1"/>
  <c r="C47" i="1"/>
  <c r="B47" i="1"/>
  <c r="D47" i="1" s="1"/>
  <c r="C46" i="1"/>
  <c r="D46" i="1" s="1"/>
  <c r="B46" i="1"/>
  <c r="C45" i="1"/>
  <c r="B45" i="1"/>
  <c r="D45" i="1" s="1"/>
  <c r="C44" i="1"/>
  <c r="B44" i="1"/>
  <c r="D44" i="1" s="1"/>
  <c r="C43" i="1"/>
  <c r="B43" i="1"/>
  <c r="C42" i="1"/>
  <c r="B42" i="1"/>
  <c r="C41" i="1"/>
  <c r="B41" i="1"/>
  <c r="D41" i="1" s="1"/>
  <c r="C40" i="1"/>
  <c r="B40" i="1"/>
  <c r="C39" i="1"/>
  <c r="B39" i="1"/>
  <c r="D39" i="1" s="1"/>
  <c r="B38" i="1"/>
  <c r="D38" i="1" s="1"/>
  <c r="C35" i="1"/>
  <c r="B35" i="1"/>
  <c r="B34" i="1"/>
  <c r="D34" i="1" s="1"/>
  <c r="B33" i="1"/>
  <c r="C38" i="1"/>
  <c r="C37" i="1"/>
  <c r="B37" i="1"/>
  <c r="D37" i="1" s="1"/>
  <c r="C36" i="1"/>
  <c r="B36" i="1"/>
  <c r="D36" i="1" s="1"/>
  <c r="C34" i="1"/>
  <c r="C33" i="1"/>
  <c r="D33" i="1" s="1"/>
  <c r="C32" i="1"/>
  <c r="B32" i="1"/>
  <c r="C31" i="1"/>
  <c r="B31" i="1"/>
  <c r="D31" i="1" s="1"/>
  <c r="B30" i="1"/>
  <c r="D30" i="1" s="1"/>
  <c r="C30" i="1"/>
  <c r="C29" i="1"/>
  <c r="B29" i="1"/>
  <c r="D29" i="1" s="1"/>
  <c r="C28" i="1"/>
  <c r="B28" i="1"/>
  <c r="D28" i="1" s="1"/>
  <c r="C27" i="1"/>
  <c r="B27" i="1"/>
  <c r="C26" i="1"/>
  <c r="D26" i="1" s="1"/>
  <c r="B26" i="1"/>
  <c r="C25" i="1"/>
  <c r="B25" i="1"/>
  <c r="D25" i="1" s="1"/>
  <c r="C24" i="1"/>
  <c r="B24" i="1"/>
  <c r="C23" i="1"/>
  <c r="B23" i="1"/>
  <c r="D23" i="1" s="1"/>
  <c r="C22" i="1"/>
  <c r="D22" i="1" s="1"/>
  <c r="B22" i="1"/>
  <c r="C21" i="1"/>
  <c r="B21" i="1"/>
  <c r="D21" i="1" s="1"/>
  <c r="C20" i="1"/>
  <c r="B20" i="1"/>
  <c r="D20" i="1" s="1"/>
  <c r="C19" i="1"/>
  <c r="B19" i="1"/>
  <c r="C18" i="1"/>
  <c r="D18" i="1" s="1"/>
  <c r="B18" i="1"/>
  <c r="C17" i="1"/>
  <c r="B17" i="1"/>
  <c r="D17" i="1" s="1"/>
  <c r="C16" i="1"/>
  <c r="B16" i="1"/>
  <c r="C15" i="1"/>
  <c r="B15" i="1"/>
  <c r="D15" i="1" s="1"/>
  <c r="C14" i="1"/>
  <c r="D14" i="1" s="1"/>
  <c r="B14" i="1"/>
  <c r="C13" i="1"/>
  <c r="B13" i="1"/>
  <c r="D13" i="1" s="1"/>
  <c r="C12" i="1"/>
  <c r="B12" i="1"/>
  <c r="D12" i="1" s="1"/>
  <c r="C11" i="1"/>
  <c r="B11" i="1"/>
  <c r="C10" i="1"/>
  <c r="D10" i="1" s="1"/>
  <c r="B10" i="1"/>
  <c r="C9" i="1"/>
  <c r="B9" i="1"/>
  <c r="D9" i="1" s="1"/>
  <c r="C8" i="1"/>
  <c r="B8" i="1"/>
  <c r="C7" i="1"/>
  <c r="D7" i="1" s="1"/>
  <c r="C6" i="1"/>
  <c r="B6" i="1"/>
  <c r="D6" i="1" s="1"/>
  <c r="C5" i="1"/>
  <c r="B5" i="1"/>
  <c r="D5" i="1" s="1"/>
  <c r="C4" i="1"/>
  <c r="C58" i="1" s="1"/>
  <c r="B4" i="1"/>
  <c r="D4" i="1" s="1"/>
  <c r="C3" i="1"/>
  <c r="B3" i="1"/>
  <c r="C2" i="1"/>
  <c r="B2" i="1"/>
  <c r="B58" i="1" s="1"/>
  <c r="D58" i="1" s="1"/>
  <c r="D2" i="1" l="1"/>
  <c r="H12" i="1"/>
  <c r="I12" i="1"/>
</calcChain>
</file>

<file path=xl/sharedStrings.xml><?xml version="1.0" encoding="utf-8"?>
<sst xmlns="http://schemas.openxmlformats.org/spreadsheetml/2006/main" count="19" uniqueCount="16">
  <si>
    <t>Date</t>
  </si>
  <si>
    <t>顺风</t>
    <phoneticPr fontId="1" type="noConversion"/>
  </si>
  <si>
    <t>逆风</t>
    <phoneticPr fontId="1" type="noConversion"/>
  </si>
  <si>
    <t>add</t>
    <phoneticPr fontId="1" type="noConversion"/>
  </si>
  <si>
    <t>date</t>
    <phoneticPr fontId="1" type="noConversion"/>
  </si>
  <si>
    <t>0804-0808</t>
    <phoneticPr fontId="1" type="noConversion"/>
  </si>
  <si>
    <t>0819-0905</t>
    <phoneticPr fontId="1" type="noConversion"/>
  </si>
  <si>
    <t>0909-0917</t>
    <phoneticPr fontId="1" type="noConversion"/>
  </si>
  <si>
    <t>1012-1015</t>
    <phoneticPr fontId="1" type="noConversion"/>
  </si>
  <si>
    <t>1027-1031</t>
    <phoneticPr fontId="1" type="noConversion"/>
  </si>
  <si>
    <t>0810-0817</t>
    <phoneticPr fontId="1" type="noConversion"/>
  </si>
  <si>
    <t>0920-1002</t>
    <phoneticPr fontId="1" type="noConversion"/>
  </si>
  <si>
    <t>1104-1106</t>
    <phoneticPr fontId="1" type="noConversion"/>
  </si>
  <si>
    <t>1117-1123</t>
    <phoneticPr fontId="1" type="noConversion"/>
  </si>
  <si>
    <t>average</t>
    <phoneticPr fontId="1" type="noConversion"/>
  </si>
  <si>
    <t>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</si>
</sst>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E1" workbookViewId="0">
      <selection activeCell="E42" sqref="E42"/>
    </sheetView>
  </sheetViews>
  <sheetFormatPr defaultRowHeight="14" x14ac:dyDescent="0.3"/>
  <cols>
    <col min="1" max="1" width="11" style="1" customWidth="1"/>
    <col min="4" max="4" width="8.6640625" style="4"/>
    <col min="7" max="7" width="12.9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3</v>
      </c>
      <c r="G1" t="s">
        <v>4</v>
      </c>
      <c r="H1" t="s">
        <v>1</v>
      </c>
      <c r="I1" t="s">
        <v>2</v>
      </c>
      <c r="J1" t="s">
        <v>15</v>
      </c>
    </row>
    <row r="2" spans="1:10" x14ac:dyDescent="0.3">
      <c r="A2" s="2">
        <v>44047</v>
      </c>
      <c r="B2" s="1">
        <f>(-3.19-4.93-5.64-0.61-3.7)/5</f>
        <v>-3.6139999999999994</v>
      </c>
      <c r="C2" s="1">
        <f>(0.01-3.54)/2</f>
        <v>-1.7650000000000001</v>
      </c>
      <c r="D2" s="4">
        <f>(B2-C2)/ABS(C2)</f>
        <v>-1.0475920679886681</v>
      </c>
      <c r="G2" t="s">
        <v>5</v>
      </c>
      <c r="H2">
        <f>(9.97-4.93-1.55+7.78)/4</f>
        <v>2.8175000000000003</v>
      </c>
      <c r="I2">
        <f>(4.22-3.7+2.17)/3</f>
        <v>0.8966666666666665</v>
      </c>
      <c r="J2" s="4">
        <f>(H2-I2)/ABS(I2)</f>
        <v>2.142193308550187</v>
      </c>
    </row>
    <row r="3" spans="1:10" x14ac:dyDescent="0.3">
      <c r="A3" s="2">
        <v>44048</v>
      </c>
      <c r="B3">
        <f>(21.14-3.7+2.54)/3</f>
        <v>6.66</v>
      </c>
      <c r="C3">
        <f>(3+8.12+1.31-4.93)/4</f>
        <v>1.875</v>
      </c>
      <c r="D3" s="4">
        <f t="shared" ref="D3:D58" si="0">(B3-C3)/ABS(C3)</f>
        <v>2.552</v>
      </c>
      <c r="G3" t="s">
        <v>10</v>
      </c>
      <c r="H3">
        <f>(14.18+10.44-4.93+16.67+16.23)/5</f>
        <v>10.518000000000001</v>
      </c>
      <c r="I3">
        <f>(10.92-3.6)/2</f>
        <v>3.66</v>
      </c>
      <c r="J3" s="4">
        <f t="shared" ref="J3:J12" si="1">(H3-I3)/ABS(I3)</f>
        <v>1.8737704918032787</v>
      </c>
    </row>
    <row r="4" spans="1:10" x14ac:dyDescent="0.3">
      <c r="A4" s="2">
        <v>44049</v>
      </c>
      <c r="B4">
        <f>(23.56-4.93+4.42+25.06)/4</f>
        <v>12.0275</v>
      </c>
      <c r="C4">
        <f>(20.98-3.7+8.17)/3</f>
        <v>8.4833333333333343</v>
      </c>
      <c r="D4" s="4">
        <f t="shared" si="0"/>
        <v>0.41777996070726897</v>
      </c>
      <c r="G4" t="s">
        <v>6</v>
      </c>
      <c r="H4">
        <f>(0.57-0.87-4.03+1.73+0.9+0.79)/6</f>
        <v>-0.1516666666666667</v>
      </c>
      <c r="I4">
        <v>0.08</v>
      </c>
      <c r="J4" s="4">
        <f t="shared" si="1"/>
        <v>-2.8958333333333335</v>
      </c>
    </row>
    <row r="5" spans="1:10" x14ac:dyDescent="0.3">
      <c r="A5" s="2">
        <v>44051</v>
      </c>
      <c r="B5">
        <f>(-1.62-4.93-6.29-1.46)/4</f>
        <v>-3.5750000000000002</v>
      </c>
      <c r="C5">
        <f>(-3.54-3.7-2.02)/3</f>
        <v>-3.0866666666666664</v>
      </c>
      <c r="D5" s="4">
        <f t="shared" si="0"/>
        <v>-0.15820734341252712</v>
      </c>
      <c r="G5" t="s">
        <v>7</v>
      </c>
      <c r="H5">
        <f>(0-1.98-3.89-0.08+0.17)/5</f>
        <v>-1.1560000000000001</v>
      </c>
      <c r="I5">
        <f>(0.89-1.95)/2</f>
        <v>-0.53</v>
      </c>
      <c r="J5" s="4">
        <f t="shared" si="1"/>
        <v>-1.1811320754716983</v>
      </c>
    </row>
    <row r="6" spans="1:10" x14ac:dyDescent="0.3">
      <c r="A6" s="2">
        <v>44053</v>
      </c>
      <c r="B6">
        <f>(2.78-4.93-4.06+15.35)/4</f>
        <v>2.2850000000000001</v>
      </c>
      <c r="C6">
        <f>(7.36-3.7-0.92)/3</f>
        <v>0.91333333333333344</v>
      </c>
      <c r="D6" s="4">
        <f t="shared" si="0"/>
        <v>1.5018248175182478</v>
      </c>
      <c r="G6" t="s">
        <v>11</v>
      </c>
      <c r="H6">
        <f>(-0.09-1.6-0.03)/3</f>
        <v>-0.57333333333333336</v>
      </c>
      <c r="I6">
        <f>(-0.09-2.96-1.17-1.56)/4</f>
        <v>-1.4449999999999998</v>
      </c>
      <c r="J6" s="4">
        <f t="shared" si="1"/>
        <v>0.60322952710495958</v>
      </c>
    </row>
    <row r="7" spans="1:10" x14ac:dyDescent="0.3">
      <c r="A7" s="2">
        <v>44054</v>
      </c>
      <c r="B7">
        <v>-1.1200000000000001</v>
      </c>
      <c r="C7">
        <f>(-1.36-5.05-4.93-3.7+0.25+1.88)/6</f>
        <v>-2.1516666666666668</v>
      </c>
      <c r="D7" s="4">
        <f t="shared" si="0"/>
        <v>0.47947327652982186</v>
      </c>
      <c r="G7" t="s">
        <v>8</v>
      </c>
      <c r="H7">
        <f>(-2.3-3.63-2.17)/3</f>
        <v>-2.6999999999999997</v>
      </c>
      <c r="I7">
        <f>(-1.86-6.27-1.44-3.18)/4</f>
        <v>-3.1874999999999996</v>
      </c>
      <c r="J7" s="4">
        <f t="shared" si="1"/>
        <v>0.15294117647058819</v>
      </c>
    </row>
    <row r="8" spans="1:10" x14ac:dyDescent="0.3">
      <c r="A8" s="2">
        <v>44055</v>
      </c>
      <c r="B8">
        <f>(24.38+29.41-4.93)/3</f>
        <v>16.286666666666665</v>
      </c>
      <c r="C8">
        <f>(32.36+20.39-3.7+21.3)/4</f>
        <v>17.587499999999999</v>
      </c>
      <c r="D8" s="4">
        <f t="shared" si="0"/>
        <v>-7.3963515754560533E-2</v>
      </c>
      <c r="G8" t="s">
        <v>9</v>
      </c>
      <c r="H8">
        <f>(-3.4-5.13+0.58-0.38-0.75)/5</f>
        <v>-1.8160000000000001</v>
      </c>
      <c r="I8">
        <f>(-2.74-0.02)/2</f>
        <v>-1.3800000000000001</v>
      </c>
      <c r="J8" s="4">
        <f t="shared" si="1"/>
        <v>-0.31594202898550716</v>
      </c>
    </row>
    <row r="9" spans="1:10" x14ac:dyDescent="0.3">
      <c r="A9" s="2">
        <v>44056</v>
      </c>
      <c r="B9">
        <f>(-3.62-3.44)/2</f>
        <v>-3.5300000000000002</v>
      </c>
      <c r="C9">
        <f>(-2.76-7.58-4.93-3.7-2.32)/5</f>
        <v>-4.258</v>
      </c>
      <c r="D9" s="4">
        <f t="shared" si="0"/>
        <v>0.17097228745890083</v>
      </c>
      <c r="G9" t="s">
        <v>12</v>
      </c>
      <c r="H9">
        <f>(-4.4-3.58-7.54-2.56)/4</f>
        <v>-4.5199999999999996</v>
      </c>
      <c r="I9">
        <f>(3.47-2.32-2.71)/3</f>
        <v>-0.51999999999999991</v>
      </c>
      <c r="J9" s="4">
        <f t="shared" si="1"/>
        <v>-7.6923076923076925</v>
      </c>
    </row>
    <row r="10" spans="1:10" x14ac:dyDescent="0.3">
      <c r="A10" s="2">
        <v>44057</v>
      </c>
      <c r="B10">
        <f>(26.48-4.93+25.93+19.44-3.7)/5</f>
        <v>12.644</v>
      </c>
      <c r="C10">
        <f>(15.44+13.18)/2</f>
        <v>14.309999999999999</v>
      </c>
      <c r="D10" s="4">
        <f t="shared" si="0"/>
        <v>-0.11642208245981822</v>
      </c>
      <c r="G10" t="s">
        <v>13</v>
      </c>
      <c r="H10">
        <f>(-3.38-4.81-7.11-2.46)/3</f>
        <v>-5.9200000000000008</v>
      </c>
      <c r="I10">
        <f>(-3.49-3.3-2.17)/3</f>
        <v>-2.9866666666666668</v>
      </c>
      <c r="J10" s="4">
        <f t="shared" si="1"/>
        <v>-0.98214285714285732</v>
      </c>
    </row>
    <row r="11" spans="1:10" x14ac:dyDescent="0.3">
      <c r="A11" s="2">
        <v>44058</v>
      </c>
      <c r="B11">
        <f>(-0.02-3.7)/2</f>
        <v>-1.86</v>
      </c>
      <c r="C11">
        <f>(0.66+0.64-3.56-4.93-0.62)/5</f>
        <v>-1.5619999999999998</v>
      </c>
      <c r="D11" s="4">
        <f t="shared" si="0"/>
        <v>-0.19078104993597969</v>
      </c>
      <c r="J11" s="4"/>
    </row>
    <row r="12" spans="1:10" x14ac:dyDescent="0.3">
      <c r="A12" s="2">
        <v>44059</v>
      </c>
      <c r="B12">
        <f>(28.18-4.93+30.76+23.09)/4</f>
        <v>19.275000000000002</v>
      </c>
      <c r="C12">
        <f>(29.24-3.7+16.39)/3</f>
        <v>13.976666666666667</v>
      </c>
      <c r="D12" s="4">
        <f t="shared" si="0"/>
        <v>0.37908418793226822</v>
      </c>
      <c r="G12" t="s">
        <v>14</v>
      </c>
      <c r="H12">
        <f>AVERAGE(H2:H10)</f>
        <v>-0.38905555555555554</v>
      </c>
      <c r="I12">
        <f>AVERAGE(I2:I10)</f>
        <v>-0.60138888888888886</v>
      </c>
      <c r="J12" s="4">
        <f t="shared" si="1"/>
        <v>0.35307159353348727</v>
      </c>
    </row>
    <row r="13" spans="1:10" x14ac:dyDescent="0.3">
      <c r="A13" s="2">
        <v>44060</v>
      </c>
      <c r="B13">
        <f>(36.38-4.93+34.41+49.39)/4</f>
        <v>28.8125</v>
      </c>
      <c r="C13">
        <f>(40.44-3.7+38.48)/3</f>
        <v>25.073333333333334</v>
      </c>
      <c r="D13" s="4">
        <f t="shared" si="0"/>
        <v>0.14912922095187447</v>
      </c>
    </row>
    <row r="14" spans="1:10" x14ac:dyDescent="0.3">
      <c r="A14" s="2">
        <v>44064</v>
      </c>
      <c r="B14">
        <f>(-2.52-4.33-5.75)/3</f>
        <v>-4.2</v>
      </c>
      <c r="C14">
        <f>(-1.36-3.54-1.82-2.1)/4</f>
        <v>-2.2050000000000001</v>
      </c>
      <c r="D14" s="4">
        <f t="shared" si="0"/>
        <v>-0.90476190476190477</v>
      </c>
    </row>
    <row r="15" spans="1:10" x14ac:dyDescent="0.3">
      <c r="A15" s="2">
        <v>44065</v>
      </c>
      <c r="B15">
        <f>(-1.22-4.23-6.55-0.9)/4</f>
        <v>-3.2250000000000001</v>
      </c>
      <c r="C15">
        <f>(-2.84-1.26-1.32)/3</f>
        <v>-1.8066666666666666</v>
      </c>
      <c r="D15" s="4">
        <f t="shared" si="0"/>
        <v>-0.78505535055350562</v>
      </c>
    </row>
    <row r="16" spans="1:10" x14ac:dyDescent="0.3">
      <c r="A16" s="2">
        <v>44066</v>
      </c>
      <c r="B16">
        <f>(29.42+19.57+15.31+17.05+40.6)/5</f>
        <v>24.389999999999997</v>
      </c>
      <c r="C16">
        <f>(23.3+24.58)/2</f>
        <v>23.939999999999998</v>
      </c>
      <c r="D16" s="4">
        <f t="shared" si="0"/>
        <v>1.8796992481202979E-2</v>
      </c>
    </row>
    <row r="17" spans="1:4" x14ac:dyDescent="0.3">
      <c r="A17" s="2">
        <v>44068</v>
      </c>
      <c r="B17">
        <f>(-1.93-2.12-3.7-3.44)/4</f>
        <v>-2.7974999999999999</v>
      </c>
      <c r="C17">
        <f>(-0.82-5.15-1.06)/3</f>
        <v>-2.3433333333333337</v>
      </c>
      <c r="D17" s="4">
        <f t="shared" si="0"/>
        <v>-0.19381223328591726</v>
      </c>
    </row>
    <row r="18" spans="1:4" x14ac:dyDescent="0.3">
      <c r="A18" s="2">
        <v>44069</v>
      </c>
      <c r="B18">
        <f>(-3.52-4.93-7.39-2.72-3.7)/5</f>
        <v>-4.452</v>
      </c>
      <c r="C18">
        <f>(0.28-3.14)/2</f>
        <v>-1.4300000000000002</v>
      </c>
      <c r="D18" s="4">
        <f t="shared" si="0"/>
        <v>-2.1132867132867128</v>
      </c>
    </row>
    <row r="19" spans="1:4" x14ac:dyDescent="0.3">
      <c r="A19" s="2">
        <v>44070</v>
      </c>
      <c r="B19">
        <f>(-3.72-4.93-7.58-2.76-2.9)/5</f>
        <v>-4.3780000000000001</v>
      </c>
      <c r="C19">
        <f>(-2.32-2.24)/2</f>
        <v>-2.2800000000000002</v>
      </c>
      <c r="D19" s="4">
        <f t="shared" si="0"/>
        <v>-0.92017543859649109</v>
      </c>
    </row>
    <row r="20" spans="1:4" x14ac:dyDescent="0.3">
      <c r="A20" s="2">
        <v>44072</v>
      </c>
      <c r="B20">
        <f>(6.18+5.58+2.74+8.44+8.46)/5</f>
        <v>6.2799999999999994</v>
      </c>
      <c r="C20">
        <f>(9.59+4.27)/2</f>
        <v>6.93</v>
      </c>
      <c r="D20" s="4">
        <f t="shared" si="0"/>
        <v>-9.3795093795093848E-2</v>
      </c>
    </row>
    <row r="21" spans="1:4" x14ac:dyDescent="0.3">
      <c r="A21" s="2">
        <v>44073</v>
      </c>
      <c r="B21">
        <f>(17.67+14.68+19.1)/3</f>
        <v>17.150000000000002</v>
      </c>
      <c r="C21">
        <f>(10.86+17.94+9.57+10.38)/4</f>
        <v>12.187500000000002</v>
      </c>
      <c r="D21" s="4">
        <f t="shared" si="0"/>
        <v>0.40717948717948715</v>
      </c>
    </row>
    <row r="22" spans="1:4" x14ac:dyDescent="0.3">
      <c r="A22" s="2">
        <v>44074</v>
      </c>
      <c r="B22">
        <f>(-3.52-4.73-3.04)/3</f>
        <v>-3.7633333333333332</v>
      </c>
      <c r="C22">
        <f>(-3.6-2.32-7.41-2.76)/4</f>
        <v>-4.0225</v>
      </c>
      <c r="D22" s="4">
        <f t="shared" si="0"/>
        <v>6.4429252123472155E-2</v>
      </c>
    </row>
    <row r="23" spans="1:4" x14ac:dyDescent="0.3">
      <c r="A23" s="2">
        <v>44075</v>
      </c>
      <c r="B23">
        <f>(-3.12-4.63-6.9-2.46)/4</f>
        <v>-4.2774999999999999</v>
      </c>
      <c r="C23">
        <f>(-3.54-2.5-1.62)/3</f>
        <v>-2.5533333333333332</v>
      </c>
      <c r="D23" s="4">
        <f t="shared" si="0"/>
        <v>-0.67526109660574418</v>
      </c>
    </row>
    <row r="24" spans="1:4" x14ac:dyDescent="0.3">
      <c r="A24" s="2">
        <v>44077</v>
      </c>
      <c r="B24">
        <f>(-3.42-4.13-7.58-2.76-3.7)/5</f>
        <v>-4.3179999999999996</v>
      </c>
      <c r="C24">
        <f>(-2.32-3.54)/2</f>
        <v>-2.9299999999999997</v>
      </c>
      <c r="D24" s="4">
        <f t="shared" si="0"/>
        <v>-0.47372013651877132</v>
      </c>
    </row>
    <row r="25" spans="1:4" x14ac:dyDescent="0.3">
      <c r="A25" s="2">
        <v>44079</v>
      </c>
      <c r="B25">
        <f>(-3.22-4.63-7.51-3.7)/4</f>
        <v>-4.7649999999999997</v>
      </c>
      <c r="C25">
        <f>(-2.02-3.54-2.56)/3</f>
        <v>-2.706666666666667</v>
      </c>
      <c r="D25" s="4">
        <f t="shared" si="0"/>
        <v>-0.76046798029556617</v>
      </c>
    </row>
    <row r="26" spans="1:4" x14ac:dyDescent="0.3">
      <c r="A26" s="2">
        <v>44083</v>
      </c>
      <c r="B26">
        <f>(7.74+8.57+3.99-0.66)/4</f>
        <v>4.910000000000001</v>
      </c>
      <c r="C26">
        <f>(13.34+5.82+6.93)/3</f>
        <v>8.6966666666666672</v>
      </c>
      <c r="D26" s="4">
        <f t="shared" si="0"/>
        <v>-0.43541586814871591</v>
      </c>
    </row>
    <row r="27" spans="1:4" x14ac:dyDescent="0.3">
      <c r="A27" s="2">
        <v>44084</v>
      </c>
      <c r="B27">
        <f>(-3.42-4.63-7.41-2.76-3.6)/5</f>
        <v>-4.3639999999999999</v>
      </c>
      <c r="C27">
        <f>(-2.22-3.54)/2</f>
        <v>-2.88</v>
      </c>
      <c r="D27" s="4">
        <f t="shared" si="0"/>
        <v>-0.51527777777777783</v>
      </c>
    </row>
    <row r="28" spans="1:4" x14ac:dyDescent="0.3">
      <c r="A28" s="2">
        <v>44087</v>
      </c>
      <c r="B28">
        <f>(8.28+1.88+2.22+10.5)/4</f>
        <v>5.7200000000000006</v>
      </c>
      <c r="C28">
        <f>(0.98+9.34+2.95)/3</f>
        <v>4.4233333333333329</v>
      </c>
      <c r="D28" s="4">
        <f t="shared" si="0"/>
        <v>0.29314242652599876</v>
      </c>
    </row>
    <row r="29" spans="1:4" x14ac:dyDescent="0.3">
      <c r="A29" s="2">
        <v>44088</v>
      </c>
      <c r="B29">
        <f>(-3.42-4.83-7.41-3.7)/4</f>
        <v>-4.84</v>
      </c>
      <c r="C29">
        <f>(-2.12-3.54-2.76)/3</f>
        <v>-2.8066666666666666</v>
      </c>
      <c r="D29" s="4">
        <f t="shared" si="0"/>
        <v>-0.72446555819477432</v>
      </c>
    </row>
    <row r="30" spans="1:4" x14ac:dyDescent="0.3">
      <c r="A30" s="2">
        <v>44089</v>
      </c>
      <c r="B30">
        <f>-2.11/2</f>
        <v>-1.0549999999999999</v>
      </c>
      <c r="C30">
        <f>(0.24-5.95-4.23-1.62-3.24)/5</f>
        <v>-2.9600000000000004</v>
      </c>
      <c r="D30" s="4">
        <f t="shared" si="0"/>
        <v>0.64358108108108114</v>
      </c>
    </row>
    <row r="31" spans="1:4" x14ac:dyDescent="0.3">
      <c r="A31" s="2">
        <v>44090</v>
      </c>
      <c r="B31">
        <f>(0.08-0.54-0.8)/3</f>
        <v>-0.42</v>
      </c>
      <c r="C31">
        <f>(2.54-4.44-1.63-2.32)/4</f>
        <v>-1.4624999999999999</v>
      </c>
      <c r="D31" s="4">
        <f t="shared" si="0"/>
        <v>0.71282051282051284</v>
      </c>
    </row>
    <row r="32" spans="1:4" x14ac:dyDescent="0.3">
      <c r="A32" s="2">
        <v>44091</v>
      </c>
      <c r="B32">
        <f>(-3.62-4.93-7.5-2.56)/4</f>
        <v>-4.6524999999999999</v>
      </c>
      <c r="C32">
        <f>(-3.4-2.32-3.44)/3</f>
        <v>-3.0533333333333332</v>
      </c>
      <c r="D32" s="4">
        <f t="shared" si="0"/>
        <v>-0.52374454148471616</v>
      </c>
    </row>
    <row r="33" spans="1:4" x14ac:dyDescent="0.3">
      <c r="A33" s="2">
        <v>44094</v>
      </c>
      <c r="B33">
        <f>(-1.73-2.92)/2</f>
        <v>-2.3250000000000002</v>
      </c>
      <c r="C33">
        <f>(9-2.76-3.54-5.28-2.32-3.7)/5</f>
        <v>-1.7200000000000002</v>
      </c>
      <c r="D33" s="4">
        <f t="shared" si="0"/>
        <v>-0.35174418604651159</v>
      </c>
    </row>
    <row r="34" spans="1:4" x14ac:dyDescent="0.3">
      <c r="A34" s="2">
        <v>44095</v>
      </c>
      <c r="B34">
        <f>(4.78+7.87+4.33+6.24)/4</f>
        <v>5.8049999999999997</v>
      </c>
      <c r="C34">
        <f>(1.36+1.4+5.77)/3</f>
        <v>2.8433333333333333</v>
      </c>
      <c r="D34" s="4">
        <f t="shared" si="0"/>
        <v>1.0416178194607268</v>
      </c>
    </row>
    <row r="35" spans="1:4" x14ac:dyDescent="0.3">
      <c r="A35" s="2">
        <v>44096</v>
      </c>
      <c r="B35">
        <f>(-3.32-4.63)/2</f>
        <v>-3.9749999999999996</v>
      </c>
      <c r="C35">
        <f>(-3.3-2.22-3.54-7.12-2.36)/5</f>
        <v>-3.7079999999999997</v>
      </c>
      <c r="D35" s="4">
        <f t="shared" si="0"/>
        <v>-7.2006472491909362E-2</v>
      </c>
    </row>
    <row r="36" spans="1:4" x14ac:dyDescent="0.3">
      <c r="A36" s="2">
        <v>44099</v>
      </c>
      <c r="B36">
        <f>(6.97+7.78+6.44+4.94)/4</f>
        <v>6.5325000000000006</v>
      </c>
      <c r="C36">
        <f>(4.37+3.5+2.98)/3</f>
        <v>3.6166666666666667</v>
      </c>
      <c r="D36" s="4">
        <f t="shared" si="0"/>
        <v>0.80622119815668214</v>
      </c>
    </row>
    <row r="37" spans="1:4" x14ac:dyDescent="0.3">
      <c r="A37" s="2">
        <v>44100</v>
      </c>
      <c r="B37">
        <f>(-2.42)</f>
        <v>-2.42</v>
      </c>
      <c r="C37">
        <f>(-2.26-5.7-4.63-2.04-3.2-2.22)/6</f>
        <v>-3.3416666666666663</v>
      </c>
      <c r="D37" s="4">
        <f t="shared" si="0"/>
        <v>0.27581047381546131</v>
      </c>
    </row>
    <row r="38" spans="1:4" x14ac:dyDescent="0.3">
      <c r="A38" s="2">
        <v>44101</v>
      </c>
      <c r="B38">
        <f>(-3.22-4.83)/2</f>
        <v>-4.0250000000000004</v>
      </c>
      <c r="C38">
        <f>(-3.5-2.32-2.15-6.89-2.76)/5</f>
        <v>-3.5239999999999996</v>
      </c>
      <c r="D38" s="4">
        <f t="shared" si="0"/>
        <v>-0.14216799091940999</v>
      </c>
    </row>
    <row r="39" spans="1:4" x14ac:dyDescent="0.3">
      <c r="A39" s="2">
        <v>44102</v>
      </c>
      <c r="B39">
        <f>(1.02-4.03-2.42)/3</f>
        <v>-1.8099999999999998</v>
      </c>
      <c r="C39">
        <f>(-2.1-0.43-3.24-1.16)/4</f>
        <v>-1.7325000000000002</v>
      </c>
      <c r="D39" s="4">
        <f t="shared" si="0"/>
        <v>-4.4733044733044541E-2</v>
      </c>
    </row>
    <row r="40" spans="1:4" x14ac:dyDescent="0.3">
      <c r="A40" s="2">
        <v>44103</v>
      </c>
      <c r="B40">
        <f>(-3.72-4.93-7.58)/3</f>
        <v>-5.41</v>
      </c>
      <c r="C40">
        <f>(-3.7-2.32-3.44-2.76)/4</f>
        <v>-3.0549999999999997</v>
      </c>
      <c r="D40" s="4">
        <f t="shared" si="0"/>
        <v>-0.77086743044189876</v>
      </c>
    </row>
    <row r="41" spans="1:4" x14ac:dyDescent="0.3">
      <c r="A41" s="2">
        <v>44104</v>
      </c>
      <c r="B41">
        <f>(9.97+2.58+5.55+3.98+7.38)/5</f>
        <v>5.8920000000000003</v>
      </c>
      <c r="C41">
        <f>(1.15+7.25)/2</f>
        <v>4.2</v>
      </c>
      <c r="D41" s="4">
        <f t="shared" si="0"/>
        <v>0.40285714285714286</v>
      </c>
    </row>
    <row r="42" spans="1:4" x14ac:dyDescent="0.3">
      <c r="A42" s="2">
        <v>44105</v>
      </c>
      <c r="B42">
        <f>(-2.42-1.42)/2</f>
        <v>-1.92</v>
      </c>
      <c r="C42">
        <f>(-3.3-2.22-6.51-2.54-2.46)/5</f>
        <v>-3.4060000000000001</v>
      </c>
      <c r="D42" s="4">
        <f t="shared" si="0"/>
        <v>0.43628890193775693</v>
      </c>
    </row>
    <row r="43" spans="1:4" x14ac:dyDescent="0.3">
      <c r="A43" s="2">
        <v>44116</v>
      </c>
      <c r="B43">
        <f>(-2.44-3.44)/2</f>
        <v>-2.94</v>
      </c>
      <c r="C43">
        <f>(-2.05-4.85-4.93-3.04-1.42)/5</f>
        <v>-3.258</v>
      </c>
      <c r="D43" s="4">
        <f t="shared" si="0"/>
        <v>9.7605893186003698E-2</v>
      </c>
    </row>
    <row r="44" spans="1:4" x14ac:dyDescent="0.3">
      <c r="A44" s="2">
        <v>44117</v>
      </c>
      <c r="B44">
        <f>(-1.33-4.93-3.54)/3</f>
        <v>-3.2666666666666671</v>
      </c>
      <c r="C44">
        <f>(-1.37-6.24-4.93-0.32-2.08)/5</f>
        <v>-2.988</v>
      </c>
      <c r="D44" s="4">
        <f t="shared" si="0"/>
        <v>-9.3261936635430739E-2</v>
      </c>
    </row>
    <row r="45" spans="1:4" x14ac:dyDescent="0.3">
      <c r="A45" s="2">
        <v>44118</v>
      </c>
      <c r="B45">
        <f>(-1.72+0.17-6.39)/3</f>
        <v>-2.6466666666666665</v>
      </c>
      <c r="C45">
        <f>(0.43-2.79-1.6-1.62)/4</f>
        <v>-1.395</v>
      </c>
      <c r="D45" s="4">
        <f t="shared" si="0"/>
        <v>-0.89725209080047774</v>
      </c>
    </row>
    <row r="46" spans="1:4" x14ac:dyDescent="0.3">
      <c r="A46" s="2">
        <v>44119</v>
      </c>
      <c r="B46">
        <f>(-3.72-2.94)/2</f>
        <v>-3.33</v>
      </c>
      <c r="C46">
        <f>(2.76-7.58-4.83-3.7-2.32)/5</f>
        <v>-3.1340000000000003</v>
      </c>
      <c r="D46" s="4">
        <f t="shared" si="0"/>
        <v>-6.2539885130823133E-2</v>
      </c>
    </row>
    <row r="47" spans="1:4" x14ac:dyDescent="0.3">
      <c r="A47" s="2">
        <v>44132</v>
      </c>
      <c r="B47">
        <f>(-1.22-1.24-0.23)/3</f>
        <v>-0.89666666666666661</v>
      </c>
      <c r="C47">
        <f>(-2.76-2.83-0.2+2.78)/4</f>
        <v>-0.75250000000000006</v>
      </c>
      <c r="D47" s="4">
        <f t="shared" si="0"/>
        <v>-0.1915836101882612</v>
      </c>
    </row>
    <row r="48" spans="1:4" x14ac:dyDescent="0.3">
      <c r="A48" s="2">
        <v>44133</v>
      </c>
      <c r="B48">
        <f>(7.98+3.3)/2</f>
        <v>5.6400000000000006</v>
      </c>
      <c r="C48">
        <f>(6.61-6.21-4.33-2.32-3.14)/5</f>
        <v>-1.8780000000000001</v>
      </c>
      <c r="D48" s="4">
        <f t="shared" si="0"/>
        <v>4.0031948881789141</v>
      </c>
    </row>
    <row r="49" spans="1:4" x14ac:dyDescent="0.3">
      <c r="A49" s="2">
        <v>44134</v>
      </c>
      <c r="B49">
        <f>(-0.82-0.9)/2</f>
        <v>-0.86</v>
      </c>
      <c r="C49">
        <f>(-1.6-3.88-4.13-3.14-1.12)/5</f>
        <v>-2.774</v>
      </c>
      <c r="D49" s="4">
        <f t="shared" si="0"/>
        <v>0.68997837058399425</v>
      </c>
    </row>
    <row r="50" spans="1:4" x14ac:dyDescent="0.3">
      <c r="A50" s="2">
        <v>44135</v>
      </c>
      <c r="B50">
        <f>(-3.62-4.93-7.58)/3</f>
        <v>-5.3766666666666678</v>
      </c>
      <c r="C50">
        <f>(-3.7-2.32-3.44-2.76)/4</f>
        <v>-3.0549999999999997</v>
      </c>
      <c r="D50" s="4">
        <f t="shared" si="0"/>
        <v>-0.75995635570103715</v>
      </c>
    </row>
    <row r="51" spans="1:4" x14ac:dyDescent="0.3">
      <c r="A51" s="2">
        <v>44139</v>
      </c>
      <c r="B51">
        <f>(-3.72-3.44)/2</f>
        <v>-3.58</v>
      </c>
      <c r="C51">
        <f>(-2.66-7.58-4.93-3.5-2.32)/5</f>
        <v>-4.1980000000000004</v>
      </c>
      <c r="D51" s="4">
        <f t="shared" si="0"/>
        <v>0.14721295855169134</v>
      </c>
    </row>
    <row r="52" spans="1:4" x14ac:dyDescent="0.3">
      <c r="A52" s="2">
        <v>44140</v>
      </c>
      <c r="B52">
        <f>(-3.32-4.53-7.45-3.2)/4</f>
        <v>-4.625</v>
      </c>
      <c r="C52">
        <f>(-2.32-3.54-2.26)/3</f>
        <v>-2.7066666666666666</v>
      </c>
      <c r="D52" s="4">
        <f t="shared" si="0"/>
        <v>-0.70874384236453214</v>
      </c>
    </row>
    <row r="53" spans="1:4" x14ac:dyDescent="0.3">
      <c r="A53" s="2">
        <v>44152</v>
      </c>
      <c r="B53">
        <f>(-3.72-4.93-7.58)/3</f>
        <v>-5.41</v>
      </c>
      <c r="C53">
        <f>(-3.7-2.32-2.76-1.15)/4</f>
        <v>-2.4824999999999999</v>
      </c>
      <c r="D53" s="4">
        <f t="shared" si="0"/>
        <v>-1.1792547834843909</v>
      </c>
    </row>
    <row r="54" spans="1:4" x14ac:dyDescent="0.3">
      <c r="A54" s="2">
        <v>44153</v>
      </c>
      <c r="B54">
        <f>(-2.92-4.73-6.71)/3</f>
        <v>-4.7866666666666662</v>
      </c>
      <c r="C54">
        <f>(-1.9-1.72-3.34-1.16)/4</f>
        <v>-2.0299999999999998</v>
      </c>
      <c r="D54" s="4">
        <f t="shared" si="0"/>
        <v>-1.3579638752052545</v>
      </c>
    </row>
    <row r="55" spans="1:4" x14ac:dyDescent="0.3">
      <c r="A55" s="2">
        <v>44154</v>
      </c>
      <c r="B55">
        <v>-3.12</v>
      </c>
      <c r="C55">
        <f>(2-0.66-7.36-4.64-3.54-3.7-2.21)/6</f>
        <v>-3.3516666666666666</v>
      </c>
      <c r="D55" s="4">
        <f t="shared" si="0"/>
        <v>6.9119840875186411E-2</v>
      </c>
    </row>
    <row r="56" spans="1:4" x14ac:dyDescent="0.3">
      <c r="A56" s="2">
        <v>44158</v>
      </c>
      <c r="B56">
        <f>(-3.72-3.64-3.38-2.32)/4</f>
        <v>-3.2650000000000001</v>
      </c>
      <c r="C56">
        <f>(-2.76-7.58-4.72)/3</f>
        <v>-5.0199999999999996</v>
      </c>
      <c r="D56" s="4">
        <f t="shared" si="0"/>
        <v>0.34960159362549792</v>
      </c>
    </row>
    <row r="58" spans="1:4" x14ac:dyDescent="0.3">
      <c r="A58" s="1" t="s">
        <v>14</v>
      </c>
      <c r="B58">
        <f>AVERAGE(B2:B56)</f>
        <v>0.89300000000000013</v>
      </c>
      <c r="C58">
        <f>AVERAGE(C2:C56)</f>
        <v>0.75059696969696987</v>
      </c>
      <c r="D58" s="4">
        <f t="shared" si="0"/>
        <v>0.18971969785665541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2021-04-03T07:15:41Z</dcterms:modified>
</cp:coreProperties>
</file>