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rainfall\Location_based_analysis\under_wind\"/>
    </mc:Choice>
  </mc:AlternateContent>
  <xr:revisionPtr revIDLastSave="0" documentId="13_ncr:1_{5B76F6E2-F27F-4073-A485-77D84F11E635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3" i="1" l="1"/>
  <c r="K23" i="1"/>
  <c r="J23" i="1"/>
  <c r="L16" i="1"/>
  <c r="L17" i="1"/>
  <c r="L13" i="1"/>
  <c r="L15" i="1"/>
  <c r="K17" i="1"/>
  <c r="J17" i="1"/>
  <c r="K16" i="1"/>
  <c r="J16" i="1"/>
  <c r="J13" i="1"/>
  <c r="K13" i="1"/>
  <c r="L21" i="1"/>
  <c r="L20" i="1"/>
  <c r="L19" i="1"/>
  <c r="L18" i="1"/>
  <c r="L14" i="1"/>
  <c r="C46" i="1"/>
  <c r="B46" i="1"/>
  <c r="C45" i="1"/>
  <c r="B45" i="1"/>
  <c r="D45" i="1" s="1"/>
  <c r="C44" i="1"/>
  <c r="D44" i="1" s="1"/>
  <c r="B44" i="1"/>
  <c r="C43" i="1"/>
  <c r="B43" i="1"/>
  <c r="C42" i="1"/>
  <c r="B42" i="1"/>
  <c r="C41" i="1"/>
  <c r="B41" i="1"/>
  <c r="C40" i="1"/>
  <c r="D40" i="1" s="1"/>
  <c r="B40" i="1"/>
  <c r="C39" i="1"/>
  <c r="B39" i="1"/>
  <c r="C38" i="1"/>
  <c r="B38" i="1"/>
  <c r="C37" i="1"/>
  <c r="B37" i="1"/>
  <c r="D37" i="1" s="1"/>
  <c r="C36" i="1"/>
  <c r="D36" i="1" s="1"/>
  <c r="B36" i="1"/>
  <c r="C35" i="1"/>
  <c r="B35" i="1"/>
  <c r="C34" i="1"/>
  <c r="B34" i="1"/>
  <c r="B33" i="1"/>
  <c r="C33" i="1"/>
  <c r="D33" i="1" s="1"/>
  <c r="C32" i="1"/>
  <c r="D32" i="1" s="1"/>
  <c r="B32" i="1"/>
  <c r="C31" i="1"/>
  <c r="B31" i="1"/>
  <c r="C30" i="1"/>
  <c r="B30" i="1"/>
  <c r="C29" i="1"/>
  <c r="B29" i="1"/>
  <c r="D29" i="1" s="1"/>
  <c r="B28" i="1"/>
  <c r="C28" i="1"/>
  <c r="B27" i="1"/>
  <c r="C27" i="1"/>
  <c r="C26" i="1"/>
  <c r="B26" i="1"/>
  <c r="B25" i="1"/>
  <c r="C25" i="1"/>
  <c r="L3" i="1"/>
  <c r="L4" i="1"/>
  <c r="L5" i="1"/>
  <c r="L6" i="1"/>
  <c r="L7" i="1"/>
  <c r="L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" i="1"/>
  <c r="D26" i="1" l="1"/>
  <c r="D30" i="1"/>
  <c r="D34" i="1"/>
  <c r="D38" i="1"/>
  <c r="D42" i="1"/>
  <c r="D46" i="1"/>
  <c r="B48" i="1"/>
  <c r="D27" i="1"/>
  <c r="D31" i="1"/>
  <c r="D35" i="1"/>
  <c r="D39" i="1"/>
  <c r="D43" i="1"/>
  <c r="D28" i="1"/>
  <c r="C48" i="1"/>
  <c r="D48" i="1" s="1"/>
  <c r="D41" i="1"/>
  <c r="D25" i="1"/>
</calcChain>
</file>

<file path=xl/sharedStrings.xml><?xml version="1.0" encoding="utf-8"?>
<sst xmlns="http://schemas.openxmlformats.org/spreadsheetml/2006/main" count="26" uniqueCount="19">
  <si>
    <t>date</t>
  </si>
  <si>
    <t>逆风</t>
    <phoneticPr fontId="1" type="noConversion"/>
  </si>
  <si>
    <t>顺风</t>
    <phoneticPr fontId="1" type="noConversion"/>
  </si>
  <si>
    <t>add</t>
    <phoneticPr fontId="1" type="noConversion"/>
  </si>
  <si>
    <t>Date</t>
    <phoneticPr fontId="1" type="noConversion"/>
  </si>
  <si>
    <t>0716-0718</t>
    <phoneticPr fontId="1" type="noConversion"/>
  </si>
  <si>
    <t>0722-0727</t>
    <phoneticPr fontId="1" type="noConversion"/>
  </si>
  <si>
    <t>0819-0823</t>
    <phoneticPr fontId="1" type="noConversion"/>
  </si>
  <si>
    <t>0829-0901</t>
    <phoneticPr fontId="1" type="noConversion"/>
  </si>
  <si>
    <t>0905-0909</t>
    <phoneticPr fontId="1" type="noConversion"/>
  </si>
  <si>
    <t>0911-0917</t>
    <phoneticPr fontId="1" type="noConversion"/>
  </si>
  <si>
    <t>顺风</t>
    <phoneticPr fontId="1" type="noConversion"/>
  </si>
  <si>
    <t>逆风</t>
    <phoneticPr fontId="1" type="noConversion"/>
  </si>
  <si>
    <t>add</t>
    <phoneticPr fontId="1" type="noConversion"/>
  </si>
  <si>
    <t>average</t>
    <phoneticPr fontId="1" type="noConversion"/>
  </si>
  <si>
    <t>all_average</t>
    <phoneticPr fontId="1" type="noConversion"/>
  </si>
  <si>
    <t>0709-0713</t>
    <phoneticPr fontId="1" type="noConversion"/>
  </si>
  <si>
    <t>0803-0809</t>
    <phoneticPr fontId="1" type="noConversion"/>
  </si>
  <si>
    <t>0811-0817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</si>
</sst>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81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58" fontId="0" fillId="0" borderId="0" xfId="0" applyNumberFormat="1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9" fontId="0" fillId="0" borderId="0" xfId="1" applyFont="1" applyAlignment="1"/>
    <xf numFmtId="176" fontId="0" fillId="0" borderId="0" xfId="0" applyNumberFormat="1"/>
    <xf numFmtId="181" fontId="0" fillId="0" borderId="0" xfId="0" applyNumberFormat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topLeftCell="A7" workbookViewId="0">
      <selection activeCell="N13" sqref="N13"/>
    </sheetView>
  </sheetViews>
  <sheetFormatPr defaultRowHeight="14" x14ac:dyDescent="0.3"/>
  <cols>
    <col min="1" max="1" width="11.6640625" style="3" customWidth="1"/>
    <col min="4" max="4" width="8.6640625" style="5"/>
    <col min="9" max="9" width="10.75" customWidth="1"/>
  </cols>
  <sheetData>
    <row r="1" spans="1:12" x14ac:dyDescent="0.3">
      <c r="A1" s="3" t="s">
        <v>0</v>
      </c>
      <c r="B1" s="2" t="s">
        <v>1</v>
      </c>
      <c r="C1" s="2" t="s">
        <v>2</v>
      </c>
      <c r="D1" s="5" t="s">
        <v>3</v>
      </c>
      <c r="F1" s="2"/>
      <c r="G1" s="2"/>
      <c r="I1" s="6" t="s">
        <v>4</v>
      </c>
      <c r="J1" t="s">
        <v>11</v>
      </c>
      <c r="K1" t="s">
        <v>12</v>
      </c>
      <c r="L1" t="s">
        <v>13</v>
      </c>
    </row>
    <row r="2" spans="1:12" x14ac:dyDescent="0.3">
      <c r="A2" s="4">
        <v>44013</v>
      </c>
      <c r="B2">
        <v>2.8881510119999998</v>
      </c>
      <c r="C2">
        <v>5.4952933989999995</v>
      </c>
      <c r="D2" s="5">
        <f>(C2-B2)/ABS(B2)</f>
        <v>0.90270293214155517</v>
      </c>
      <c r="I2" t="s">
        <v>5</v>
      </c>
      <c r="J2">
        <v>7.9270010082500004</v>
      </c>
      <c r="K2">
        <v>3.2284491324999998</v>
      </c>
      <c r="L2" s="5">
        <f>(J2-K2)/ABS(K2)</f>
        <v>1.4553588063230856</v>
      </c>
    </row>
    <row r="3" spans="1:12" x14ac:dyDescent="0.3">
      <c r="A3" s="4">
        <v>44023</v>
      </c>
      <c r="B3">
        <v>0.40671785799999993</v>
      </c>
      <c r="C3">
        <v>1.2722354629999999</v>
      </c>
      <c r="D3" s="5">
        <f t="shared" ref="D3:D24" si="0">(C3-B3)/ABS(B3)</f>
        <v>2.1280540993604466</v>
      </c>
      <c r="F3" s="1"/>
      <c r="G3" s="1"/>
      <c r="I3" t="s">
        <v>6</v>
      </c>
      <c r="J3">
        <v>-2.5121564407500001</v>
      </c>
      <c r="K3">
        <v>-3.3457138512499998</v>
      </c>
      <c r="L3" s="5">
        <f t="shared" ref="L3:L7" si="1">(J3-K3)/ABS(K3)</f>
        <v>0.24914187152872394</v>
      </c>
    </row>
    <row r="4" spans="1:12" x14ac:dyDescent="0.3">
      <c r="A4" s="4">
        <v>44028</v>
      </c>
      <c r="B4">
        <v>-6.217922679</v>
      </c>
      <c r="C4">
        <v>-4.4044886219999997</v>
      </c>
      <c r="D4" s="5">
        <f t="shared" si="0"/>
        <v>0.29164628616637067</v>
      </c>
      <c r="F4" s="1"/>
      <c r="G4" s="1"/>
      <c r="I4" t="s">
        <v>7</v>
      </c>
      <c r="J4">
        <v>8.0928709492500008</v>
      </c>
      <c r="K4">
        <v>5.7788320287499992</v>
      </c>
      <c r="L4" s="5">
        <f t="shared" si="1"/>
        <v>0.40043367050427037</v>
      </c>
    </row>
    <row r="5" spans="1:12" x14ac:dyDescent="0.3">
      <c r="A5" s="4">
        <v>44029</v>
      </c>
      <c r="B5">
        <v>7.7909354650000004</v>
      </c>
      <c r="C5">
        <v>12.770125253</v>
      </c>
      <c r="D5" s="5">
        <f t="shared" si="0"/>
        <v>0.63910037637566275</v>
      </c>
      <c r="F5" s="1"/>
      <c r="G5" s="1"/>
      <c r="I5" t="s">
        <v>8</v>
      </c>
      <c r="J5">
        <v>22.887907318750003</v>
      </c>
      <c r="K5">
        <v>19.3554215865</v>
      </c>
      <c r="L5" s="5">
        <f>(J5-K5)/ABS(K5)</f>
        <v>0.18250626660148994</v>
      </c>
    </row>
    <row r="6" spans="1:12" x14ac:dyDescent="0.3">
      <c r="A6" s="4">
        <v>44030</v>
      </c>
      <c r="B6">
        <v>11.340783743999999</v>
      </c>
      <c r="C6">
        <v>23.342367402000001</v>
      </c>
      <c r="D6" s="5">
        <f t="shared" si="0"/>
        <v>1.0582675702946551</v>
      </c>
      <c r="I6" t="s">
        <v>9</v>
      </c>
      <c r="J6">
        <v>1.4370849142500002</v>
      </c>
      <c r="K6">
        <v>1.3836530890000001</v>
      </c>
      <c r="L6" s="5">
        <f t="shared" si="1"/>
        <v>3.8616489692959534E-2</v>
      </c>
    </row>
    <row r="7" spans="1:12" x14ac:dyDescent="0.3">
      <c r="A7" s="4">
        <v>44035</v>
      </c>
      <c r="B7">
        <v>28.072842341000001</v>
      </c>
      <c r="C7">
        <v>35.032786209999998</v>
      </c>
      <c r="D7" s="5">
        <f t="shared" si="0"/>
        <v>0.24792444542870865</v>
      </c>
      <c r="I7" t="s">
        <v>10</v>
      </c>
      <c r="J7">
        <v>4.9236276027500008</v>
      </c>
      <c r="K7">
        <v>0.36025540900000019</v>
      </c>
      <c r="L7" s="5">
        <f t="shared" si="1"/>
        <v>12.667046988737921</v>
      </c>
    </row>
    <row r="8" spans="1:12" x14ac:dyDescent="0.3">
      <c r="A8" s="4">
        <v>44036</v>
      </c>
      <c r="B8">
        <v>-11.082075915000001</v>
      </c>
      <c r="C8">
        <v>-7.5794121570000001</v>
      </c>
      <c r="D8" s="5">
        <f t="shared" si="0"/>
        <v>0.31606567080622644</v>
      </c>
    </row>
    <row r="9" spans="1:12" x14ac:dyDescent="0.3">
      <c r="A9" s="4">
        <v>44046</v>
      </c>
      <c r="B9">
        <v>-1.884521675</v>
      </c>
      <c r="C9">
        <v>-7.3579276000000055E-2</v>
      </c>
      <c r="D9" s="5">
        <f t="shared" si="0"/>
        <v>0.96095599378022545</v>
      </c>
    </row>
    <row r="10" spans="1:12" x14ac:dyDescent="0.3">
      <c r="A10" s="4">
        <v>44050</v>
      </c>
      <c r="B10">
        <v>-8.2011820960000001</v>
      </c>
      <c r="C10">
        <v>-4.616147132</v>
      </c>
      <c r="D10" s="5">
        <f t="shared" si="0"/>
        <v>0.43713636912763409</v>
      </c>
    </row>
    <row r="11" spans="1:12" x14ac:dyDescent="0.3">
      <c r="A11" s="4">
        <v>44056</v>
      </c>
      <c r="B11">
        <v>-12.605881291999999</v>
      </c>
      <c r="C11">
        <v>-10.983862826999999</v>
      </c>
      <c r="D11" s="5">
        <f t="shared" si="0"/>
        <v>0.12867156428240939</v>
      </c>
    </row>
    <row r="12" spans="1:12" x14ac:dyDescent="0.3">
      <c r="A12" s="4">
        <v>44057</v>
      </c>
      <c r="B12">
        <v>48.932384990000003</v>
      </c>
      <c r="C12">
        <v>51.393725519999997</v>
      </c>
      <c r="D12" s="5">
        <f t="shared" si="0"/>
        <v>5.0300849437504472E-2</v>
      </c>
      <c r="I12" s="6" t="s">
        <v>4</v>
      </c>
    </row>
    <row r="13" spans="1:12" x14ac:dyDescent="0.3">
      <c r="A13" s="4">
        <v>44060</v>
      </c>
      <c r="B13">
        <v>-0.75605479500000006</v>
      </c>
      <c r="C13">
        <v>3.5741039519999998</v>
      </c>
      <c r="D13" s="5">
        <f t="shared" si="0"/>
        <v>5.727308094117701</v>
      </c>
      <c r="I13" t="s">
        <v>16</v>
      </c>
      <c r="J13">
        <f>(-5.48-3.75-2.5-4.31)/4</f>
        <v>-4.01</v>
      </c>
      <c r="K13">
        <f>(-2.76-0.55-1.87-2.38)/4</f>
        <v>-1.89</v>
      </c>
      <c r="L13" s="5">
        <f>(J13-K13)/ABS(K13)</f>
        <v>-1.1216931216931219</v>
      </c>
    </row>
    <row r="14" spans="1:12" x14ac:dyDescent="0.3">
      <c r="A14" s="4">
        <v>44062</v>
      </c>
      <c r="B14">
        <v>-12.413328833</v>
      </c>
      <c r="C14">
        <v>-11.381035670000001</v>
      </c>
      <c r="D14" s="5">
        <f t="shared" si="0"/>
        <v>8.3160059391620772E-2</v>
      </c>
      <c r="I14" t="s">
        <v>5</v>
      </c>
      <c r="J14">
        <v>7.9270010082500004</v>
      </c>
      <c r="K14">
        <v>3.2284491324999998</v>
      </c>
      <c r="L14" s="5">
        <f>(J14-K14)/ABS(K14)</f>
        <v>1.4553588063230856</v>
      </c>
    </row>
    <row r="15" spans="1:12" x14ac:dyDescent="0.3">
      <c r="A15" s="4">
        <v>44065</v>
      </c>
      <c r="B15">
        <v>8.6857966729999987</v>
      </c>
      <c r="C15">
        <v>13.995795205</v>
      </c>
      <c r="D15" s="5">
        <f t="shared" si="0"/>
        <v>0.61134271638043935</v>
      </c>
      <c r="I15" t="s">
        <v>6</v>
      </c>
      <c r="J15">
        <v>-2.5121564407500001</v>
      </c>
      <c r="K15">
        <v>-3.3457138512499998</v>
      </c>
      <c r="L15" s="5">
        <f>(J15-K15)/ABS(K15)</f>
        <v>0.24914187152872394</v>
      </c>
    </row>
    <row r="16" spans="1:12" x14ac:dyDescent="0.3">
      <c r="A16" s="4">
        <v>44066</v>
      </c>
      <c r="B16">
        <v>0.33451132900000002</v>
      </c>
      <c r="C16">
        <v>5.3891289130000004</v>
      </c>
      <c r="D16" s="5">
        <f t="shared" si="0"/>
        <v>15.110452608915976</v>
      </c>
      <c r="I16" t="s">
        <v>17</v>
      </c>
      <c r="J16">
        <f>(-2.95+3.94-2.58-1.5)/4</f>
        <v>-0.77250000000000008</v>
      </c>
      <c r="K16">
        <f>(-4.03+7.39-5.59+7.02)/4</f>
        <v>1.1974999999999998</v>
      </c>
      <c r="L16" s="5">
        <f t="shared" ref="L16:L17" si="2">(J16-K16)/ABS(K16)</f>
        <v>-1.6450939457202507</v>
      </c>
    </row>
    <row r="17" spans="1:12" x14ac:dyDescent="0.3">
      <c r="A17" s="4">
        <v>44072</v>
      </c>
      <c r="B17">
        <v>99.644463830000007</v>
      </c>
      <c r="C17">
        <v>105.71736500999999</v>
      </c>
      <c r="D17" s="5">
        <f t="shared" si="0"/>
        <v>6.0945695792600743E-2</v>
      </c>
      <c r="I17" t="s">
        <v>18</v>
      </c>
      <c r="J17">
        <f>(4.3+5.54+4.19+6.89)/4</f>
        <v>5.23</v>
      </c>
      <c r="K17">
        <f>(7.44+5.16+6.99+3.32)/4</f>
        <v>5.7275000000000009</v>
      </c>
      <c r="L17" s="5">
        <f t="shared" si="2"/>
        <v>-8.6861632474901862E-2</v>
      </c>
    </row>
    <row r="18" spans="1:12" x14ac:dyDescent="0.3">
      <c r="A18" s="4">
        <v>44073</v>
      </c>
      <c r="B18">
        <v>-6.6120129509999996</v>
      </c>
      <c r="C18">
        <v>-3.0686804909999998</v>
      </c>
      <c r="D18" s="5">
        <f t="shared" si="0"/>
        <v>0.53589315179186192</v>
      </c>
      <c r="I18" t="s">
        <v>7</v>
      </c>
      <c r="J18">
        <v>8.0928709492500008</v>
      </c>
      <c r="K18">
        <v>5.7788320287499992</v>
      </c>
      <c r="L18" s="5">
        <f t="shared" ref="L18" si="3">(J18-K18)/ABS(K18)</f>
        <v>0.40043367050427037</v>
      </c>
    </row>
    <row r="19" spans="1:12" x14ac:dyDescent="0.3">
      <c r="A19" s="4">
        <v>44079</v>
      </c>
      <c r="B19">
        <v>-5.5189133130000005</v>
      </c>
      <c r="C19">
        <v>-3.4538191810000001</v>
      </c>
      <c r="D19" s="5">
        <f t="shared" si="0"/>
        <v>0.37418491918247682</v>
      </c>
      <c r="I19" t="s">
        <v>8</v>
      </c>
      <c r="J19">
        <v>22.887907318750003</v>
      </c>
      <c r="K19">
        <v>19.3554215865</v>
      </c>
      <c r="L19" s="5">
        <f>(J19-K19)/ABS(K19)</f>
        <v>0.18250626660148994</v>
      </c>
    </row>
    <row r="20" spans="1:12" x14ac:dyDescent="0.3">
      <c r="A20" s="4">
        <v>44082</v>
      </c>
      <c r="B20">
        <v>17.302797011999999</v>
      </c>
      <c r="C20">
        <v>18.715618861000003</v>
      </c>
      <c r="D20" s="5">
        <f t="shared" si="0"/>
        <v>8.1652801452861648E-2</v>
      </c>
      <c r="I20" t="s">
        <v>9</v>
      </c>
      <c r="J20">
        <v>1.4370849142500002</v>
      </c>
      <c r="K20">
        <v>1.3836530890000001</v>
      </c>
      <c r="L20" s="5">
        <f t="shared" ref="L20:L23" si="4">(J20-K20)/ABS(K20)</f>
        <v>3.8616489692959534E-2</v>
      </c>
    </row>
    <row r="21" spans="1:12" x14ac:dyDescent="0.3">
      <c r="A21" s="4">
        <v>44087</v>
      </c>
      <c r="B21">
        <v>21.131717471000002</v>
      </c>
      <c r="C21">
        <v>29.572575227000002</v>
      </c>
      <c r="D21" s="5">
        <f t="shared" si="0"/>
        <v>0.39944021434054117</v>
      </c>
      <c r="I21" t="s">
        <v>10</v>
      </c>
      <c r="J21">
        <v>4.9236276027500008</v>
      </c>
      <c r="K21">
        <v>0.36025540900000019</v>
      </c>
      <c r="L21" s="5">
        <f t="shared" si="4"/>
        <v>12.667046988737921</v>
      </c>
    </row>
    <row r="22" spans="1:12" x14ac:dyDescent="0.3">
      <c r="A22" s="4">
        <v>44088</v>
      </c>
      <c r="B22">
        <v>16.935375123</v>
      </c>
      <c r="C22">
        <v>30.811966542</v>
      </c>
      <c r="D22" s="5">
        <f t="shared" si="0"/>
        <v>0.81938494531214412</v>
      </c>
      <c r="L22" s="5"/>
    </row>
    <row r="23" spans="1:12" x14ac:dyDescent="0.3">
      <c r="A23" s="4">
        <v>44091</v>
      </c>
      <c r="B23">
        <v>-13.199203219999999</v>
      </c>
      <c r="C23">
        <v>-11.877724374</v>
      </c>
      <c r="D23" s="5">
        <f t="shared" si="0"/>
        <v>0.10011807712738587</v>
      </c>
      <c r="I23" t="s">
        <v>14</v>
      </c>
      <c r="J23">
        <f>AVERAGE(J13:J21)</f>
        <v>4.8004261502777785</v>
      </c>
      <c r="K23">
        <f>AVERAGE(K13:K21)</f>
        <v>3.5328774882777778</v>
      </c>
      <c r="L23" s="5">
        <f t="shared" si="4"/>
        <v>0.35878647538890762</v>
      </c>
    </row>
    <row r="24" spans="1:12" x14ac:dyDescent="0.3">
      <c r="A24" s="4">
        <v>44095</v>
      </c>
      <c r="B24">
        <v>14.328663984</v>
      </c>
      <c r="C24">
        <v>33.303207805</v>
      </c>
      <c r="D24" s="5">
        <f t="shared" si="0"/>
        <v>1.3242367775661279</v>
      </c>
    </row>
    <row r="25" spans="1:12" x14ac:dyDescent="0.3">
      <c r="A25" s="4">
        <v>44021</v>
      </c>
      <c r="B25" s="7">
        <f>(-0.79-0.77-0.76-0.78)/4</f>
        <v>-0.77500000000000013</v>
      </c>
      <c r="C25" s="7">
        <f>(-3.83-2.98-0.76-3.66)/4</f>
        <v>-2.8075000000000001</v>
      </c>
      <c r="D25" s="5">
        <f>(C25-B25)/ABS(B25)</f>
        <v>-2.6225806451612894</v>
      </c>
    </row>
    <row r="26" spans="1:12" x14ac:dyDescent="0.3">
      <c r="A26" s="4">
        <v>44022</v>
      </c>
      <c r="B26" s="7">
        <f>(-2.7-3.09-3.04-3.26)/4</f>
        <v>-3.0225</v>
      </c>
      <c r="C26" s="7">
        <f>(-3.83-2.98-3.23-3.66)/4</f>
        <v>-3.4250000000000003</v>
      </c>
      <c r="D26" s="5">
        <f>(C26-B26)/ABS(B26)</f>
        <v>-0.13316790736145584</v>
      </c>
    </row>
    <row r="27" spans="1:12" x14ac:dyDescent="0.3">
      <c r="A27" s="4">
        <v>44025</v>
      </c>
      <c r="B27" s="7">
        <f>(1.53+1.26+0.69)/3</f>
        <v>1.1599999999999999</v>
      </c>
      <c r="C27" s="7">
        <f>(1.22-0.15+0.86+0.34+0.69)/5</f>
        <v>0.59199999999999997</v>
      </c>
      <c r="D27" s="5">
        <f>(C27-B27)/ABS(B27)</f>
        <v>-0.48965517241379308</v>
      </c>
    </row>
    <row r="28" spans="1:12" x14ac:dyDescent="0.3">
      <c r="A28" s="4">
        <v>44034</v>
      </c>
      <c r="B28" s="7">
        <f>(-0.75-1.02-1.15-2.4)/4</f>
        <v>-1.33</v>
      </c>
      <c r="C28" s="7">
        <f>(-3.62-1.87-2.45-3.56)/4</f>
        <v>-2.875</v>
      </c>
      <c r="D28" s="5">
        <f>(C28-B28)/ABS(B28)</f>
        <v>-1.1616541353383458</v>
      </c>
    </row>
    <row r="29" spans="1:12" x14ac:dyDescent="0.3">
      <c r="A29" s="4">
        <v>44037</v>
      </c>
      <c r="B29" s="7">
        <f>(-2.83-3.21-2.84-3.39)/4</f>
        <v>-3.0674999999999999</v>
      </c>
      <c r="C29" s="7">
        <f>(-3.83-2.98-3.15-3.66)/4</f>
        <v>-3.4050000000000002</v>
      </c>
      <c r="D29" s="5">
        <f>(C29-B29)/ABS(B29)</f>
        <v>-0.11002444987775073</v>
      </c>
    </row>
    <row r="30" spans="1:12" x14ac:dyDescent="0.3">
      <c r="A30" s="4">
        <v>44039</v>
      </c>
      <c r="B30" s="7">
        <f>(-2.83-3.01-3.04-2.99)/4</f>
        <v>-2.9674999999999998</v>
      </c>
      <c r="C30" s="7">
        <f>(-3.43-2.48-3.34-3.16)/4</f>
        <v>-3.1025</v>
      </c>
      <c r="D30" s="5">
        <f>(C30-B30)/ABS(B30)</f>
        <v>-4.5492839090143296E-2</v>
      </c>
    </row>
    <row r="31" spans="1:12" x14ac:dyDescent="0.3">
      <c r="A31" s="4">
        <v>44044</v>
      </c>
      <c r="B31" s="7">
        <f>(-2.83-3.21-2.74-3.39)/4</f>
        <v>-3.0425000000000004</v>
      </c>
      <c r="C31" s="7">
        <f>(-3.83-2.98-3.15-3.66)/4</f>
        <v>-3.4050000000000002</v>
      </c>
      <c r="D31" s="5">
        <f>(C31-B31)/ABS(B31)</f>
        <v>-0.11914543960558743</v>
      </c>
    </row>
    <row r="32" spans="1:12" x14ac:dyDescent="0.3">
      <c r="A32" s="4">
        <v>44047</v>
      </c>
      <c r="B32" s="7">
        <f>(1.04+4.93+0.24+4.86)/4</f>
        <v>2.7675000000000001</v>
      </c>
      <c r="C32" s="7">
        <f>(3.06+3.81+0.34+3.32)/4</f>
        <v>2.6324999999999998</v>
      </c>
      <c r="D32" s="5">
        <f>(C32-B32)/ABS(B32)</f>
        <v>-4.8780487804878134E-2</v>
      </c>
    </row>
    <row r="33" spans="1:4" x14ac:dyDescent="0.3">
      <c r="A33" s="4">
        <v>44048</v>
      </c>
      <c r="B33" s="7">
        <f>(4.82+13.16+5.6+13.06)/4</f>
        <v>9.16</v>
      </c>
      <c r="C33" s="7">
        <f>(6.63+9.4+7.46+5.97)/4</f>
        <v>7.3650000000000002</v>
      </c>
      <c r="D33" s="5">
        <f>(C33-B33)/ABS(B33)</f>
        <v>-0.19596069868995633</v>
      </c>
    </row>
    <row r="34" spans="1:4" x14ac:dyDescent="0.3">
      <c r="A34" s="4">
        <v>44049</v>
      </c>
      <c r="B34" s="7">
        <f>(-2.63-3.11-2.94-3.39)/4</f>
        <v>-3.0175000000000001</v>
      </c>
      <c r="C34" s="7">
        <f>(-3.63-2.88-3.34-3.56)/4</f>
        <v>-3.3525</v>
      </c>
      <c r="D34" s="5">
        <f>(C34-B34)/ABS(B34)</f>
        <v>-0.11101905550952774</v>
      </c>
    </row>
    <row r="35" spans="1:4" x14ac:dyDescent="0.3">
      <c r="A35" s="4">
        <v>44051</v>
      </c>
      <c r="B35" s="7">
        <f>(-2.83-3.21-3.04-3.39)/4</f>
        <v>-3.1175000000000002</v>
      </c>
      <c r="C35" s="7">
        <f>(-3.83-2.98-3.34-3.46)/4</f>
        <v>-3.4024999999999999</v>
      </c>
      <c r="D35" s="5">
        <f>(C35-B35)/ABS(B35)</f>
        <v>-9.1419406575781778E-2</v>
      </c>
    </row>
    <row r="36" spans="1:4" x14ac:dyDescent="0.3">
      <c r="A36" s="4">
        <v>44052</v>
      </c>
      <c r="B36" s="7">
        <f>(-2.83-1.98-2.42)/3</f>
        <v>-2.41</v>
      </c>
      <c r="C36" s="7">
        <f>(-2.36-2.53-2.52-2.74-2.3)/5</f>
        <v>-2.4899999999999998</v>
      </c>
      <c r="D36" s="5">
        <f>(C36-B36)/ABS(B36)</f>
        <v>-3.3195020746887807E-2</v>
      </c>
    </row>
    <row r="37" spans="1:4" x14ac:dyDescent="0.3">
      <c r="A37" s="4">
        <v>44054</v>
      </c>
      <c r="B37" s="7">
        <f>(-2.83-3.21-3.04-3.39)/4</f>
        <v>-3.1175000000000002</v>
      </c>
      <c r="C37" s="7">
        <f>(-3.63-2.98-3.25-3.36)/4</f>
        <v>-3.3049999999999997</v>
      </c>
      <c r="D37" s="5">
        <f>(C37-B37)/ABS(B37)</f>
        <v>-6.0144346431435299E-2</v>
      </c>
    </row>
    <row r="38" spans="1:4" x14ac:dyDescent="0.3">
      <c r="A38" s="4">
        <v>44055</v>
      </c>
      <c r="B38" s="7">
        <f>(2.33+1.46+2.12+1.09)/4</f>
        <v>1.75</v>
      </c>
      <c r="C38" s="7">
        <f>(1.66+1.62+1.22+1.44)/4</f>
        <v>1.4849999999999999</v>
      </c>
      <c r="D38" s="5">
        <f>(C38-B38)/ABS(B38)</f>
        <v>-0.1514285714285715</v>
      </c>
    </row>
    <row r="39" spans="1:4" x14ac:dyDescent="0.3">
      <c r="A39" s="4">
        <v>44059</v>
      </c>
      <c r="B39" s="7">
        <f>(-2.24-3.11-2.54-3.39)/4</f>
        <v>-2.82</v>
      </c>
      <c r="C39" s="7">
        <f>(-3.23-2.68-3.05-2.76)/4</f>
        <v>-2.93</v>
      </c>
      <c r="D39" s="5">
        <f>(C39-B39)/ABS(B39)</f>
        <v>-3.9007092198581679E-2</v>
      </c>
    </row>
    <row r="40" spans="1:4" x14ac:dyDescent="0.3">
      <c r="A40" s="4">
        <v>44064</v>
      </c>
      <c r="B40" s="7">
        <f>(5.61+7.41+5.61+6.85)/4</f>
        <v>6.3699999999999992</v>
      </c>
      <c r="C40" s="7">
        <f>(6.65+6.12+5.62+7.01)/4</f>
        <v>6.35</v>
      </c>
      <c r="D40" s="5">
        <f>(C40-B40)/ABS(B40)</f>
        <v>-3.1397174254316445E-3</v>
      </c>
    </row>
    <row r="41" spans="1:4" x14ac:dyDescent="0.3">
      <c r="A41" s="4">
        <v>44074</v>
      </c>
      <c r="B41" s="7">
        <f>(-1.24+0.6+1.45-0.58)/4</f>
        <v>5.7499999999999996E-2</v>
      </c>
      <c r="C41" s="7">
        <f>(-0.94-1.92-0.85-1.6)/4</f>
        <v>-1.3275000000000001</v>
      </c>
      <c r="D41" s="5">
        <f>(C41-B41)/ABS(B41)</f>
        <v>-24.086956521739136</v>
      </c>
    </row>
    <row r="42" spans="1:4" x14ac:dyDescent="0.3">
      <c r="A42" s="4">
        <v>44075</v>
      </c>
      <c r="B42" s="7">
        <f>(-2.63-2.52-2.54-2.59)/4</f>
        <v>-2.5700000000000003</v>
      </c>
      <c r="C42" s="7">
        <f>(3.43-2.28-2.47-3.16)/4</f>
        <v>-1.1200000000000001</v>
      </c>
      <c r="D42" s="5">
        <f>(C42-B42)/ABS(B42)</f>
        <v>0.56420233463035019</v>
      </c>
    </row>
    <row r="43" spans="1:4" x14ac:dyDescent="0.3">
      <c r="A43" s="4">
        <v>44080</v>
      </c>
      <c r="B43" s="7">
        <f>(-3.33-2.88-3.24)/3</f>
        <v>-3.15</v>
      </c>
      <c r="C43" s="7">
        <f>(-3.36-2.83-3.21-3.04-3.29)/5</f>
        <v>-3.1459999999999995</v>
      </c>
      <c r="D43" s="5">
        <f>(C43-B43)/ABS(B43)</f>
        <v>1.2698412698414121E-3</v>
      </c>
    </row>
    <row r="44" spans="1:4" x14ac:dyDescent="0.3">
      <c r="A44" s="4">
        <v>44083</v>
      </c>
      <c r="B44" s="7">
        <f>(2.03+0.56+1.53+0.59)/4</f>
        <v>1.1775</v>
      </c>
      <c r="C44" s="7">
        <f>(0.75+0.81+1.82+1.32)/4</f>
        <v>1.175</v>
      </c>
      <c r="D44" s="5">
        <f>(C44-B44)/ABS(B44)</f>
        <v>-2.1231422505307404E-3</v>
      </c>
    </row>
    <row r="45" spans="1:4" x14ac:dyDescent="0.3">
      <c r="A45" s="4">
        <v>44085</v>
      </c>
      <c r="B45" s="7">
        <f>(-2.83-3.11-3.04-3.29)/4</f>
        <v>-3.0674999999999999</v>
      </c>
      <c r="C45" s="7">
        <f>(-3.83-2.98-3.34-3.66)/4</f>
        <v>-3.4525000000000001</v>
      </c>
      <c r="D45" s="5">
        <f>(C45-B45)/ABS(B45)</f>
        <v>-0.12550937245313781</v>
      </c>
    </row>
    <row r="46" spans="1:4" x14ac:dyDescent="0.3">
      <c r="A46" s="4">
        <v>44089</v>
      </c>
      <c r="B46" s="7">
        <f>(-2.83-3.21-3.04-3.39)/4</f>
        <v>-3.1175000000000002</v>
      </c>
      <c r="C46" s="7">
        <f>(-3.73-2.98-3.34-3.66)/4</f>
        <v>-3.4275000000000002</v>
      </c>
      <c r="D46" s="5">
        <f>(C46-B46)/ABS(B46)</f>
        <v>-9.9438652766639948E-2</v>
      </c>
    </row>
    <row r="48" spans="1:4" x14ac:dyDescent="0.3">
      <c r="A48" s="3" t="s">
        <v>15</v>
      </c>
      <c r="B48" s="7">
        <f>AVERAGE(B2:B24,B25:B46)</f>
        <v>4.0256454236222217</v>
      </c>
      <c r="C48" s="7">
        <f>AVERAGE(C2:C24,C25:C46)</f>
        <v>6.3460787784888879</v>
      </c>
      <c r="D48" s="5">
        <f>(C48-B48)/ABS(B48)</f>
        <v>0.57641275141882009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马恒奔</dc:creator>
  <cp:lastModifiedBy>马恒奔</cp:lastModifiedBy>
  <dcterms:created xsi:type="dcterms:W3CDTF">2015-06-05T18:19:34Z</dcterms:created>
  <dcterms:modified xsi:type="dcterms:W3CDTF">2021-04-02T08:58:55Z</dcterms:modified>
</cp:coreProperties>
</file>