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194.75.1.161\Husteel_MES_Project\보고\"/>
    </mc:Choice>
  </mc:AlternateContent>
  <xr:revisionPtr revIDLastSave="0" documentId="13_ncr:1_{2EF5112D-9D62-4D41-B31B-DCFD78CCE1E8}" xr6:coauthVersionLast="47" xr6:coauthVersionMax="47" xr10:uidLastSave="{00000000-0000-0000-0000-000000000000}"/>
  <bookViews>
    <workbookView xWindow="-120" yWindow="-120" windowWidth="29040" windowHeight="15840" tabRatio="523" activeTab="1" xr2:uid="{00000000-000D-0000-FFFF-FFFF00000000}"/>
  </bookViews>
  <sheets>
    <sheet name="프로그램목록" sheetId="1" r:id="rId1"/>
    <sheet name="집계" sheetId="2" r:id="rId2"/>
    <sheet name="개발목록(2020-06-11)" sheetId="3" state="hidden" r:id="rId3"/>
    <sheet name="개발보류목록(2020-06-01)" sheetId="4" state="hidden" r:id="rId4"/>
    <sheet name="개발취소목록(2020-04-09)" sheetId="5" state="hidden" r:id="rId5"/>
    <sheet name="개발목록" sheetId="6" state="hidden" r:id="rId6"/>
    <sheet name="일반(원가,경영손익)" sheetId="7" state="hidden" r:id="rId7"/>
  </sheets>
  <definedNames>
    <definedName name="_xlnm._FilterDatabase" localSheetId="5" hidden="1">개발목록!$B$4:$AT$11</definedName>
    <definedName name="_xlnm._FilterDatabase" localSheetId="2" hidden="1">'개발목록(2020-06-11)'!$A$4:$AT$62</definedName>
    <definedName name="_xlnm._FilterDatabase" localSheetId="3" hidden="1">'개발보류목록(2020-06-01)'!$A$4:$AT$12</definedName>
    <definedName name="_xlnm._FilterDatabase" localSheetId="4" hidden="1">'개발취소목록(2020-04-09)'!$A$4:$AT$17</definedName>
    <definedName name="_xlnm._FilterDatabase" localSheetId="0" hidden="1">프로그램목록!$A$4:$AJ$168</definedName>
    <definedName name="Z_30A2648F_4680_43E9_BD18_3EB6D7EB2063_.wvu.Cols" localSheetId="6">'일반(원가,경영손익)'!$G:$G,'일반(원가,경영손익)'!$I:$I,'일반(원가,경영손익)'!$AR:$AU</definedName>
    <definedName name="Z_89BCE3EE_E0CF_45A6_8085_C384EB5576EF_.wvu.Cols" localSheetId="6">'일반(원가,경영손익)'!$G:$G,'일반(원가,경영손익)'!$I:$I,'일반(원가,경영손익)'!$AR:$AU</definedName>
    <definedName name="Z_B020690F_AF01_4268_8692_B285D94A8DD8_.wvu.Cols" localSheetId="6">'일반(원가,경영손익)'!$G:$G,'일반(원가,경영손익)'!$I:$I,'일반(원가,경영손익)'!$AR:$AU</definedName>
    <definedName name="Z_B9BC6419_7A39_4EAA_B794_DA77D6F2B10C_.wvu.Cols" localSheetId="6">'일반(원가,경영손익)'!$I:$I,'일반(원가,경영손익)'!$AR:$AU</definedName>
    <definedName name="Z_CBDB211B_4A04_4E0D_9DF5_CE422476717C_.wvu.Cols" localSheetId="6">'일반(원가,경영손익)'!$AR:$AU</definedName>
    <definedName name="Z_EFE4DE23_7E67_4C91_BD41_D45E3BA43BF7_.wvu.Cols" localSheetId="6">'일반(원가,경영손익)'!$G:$G,'일반(원가,경영손익)'!$I:$I,'일반(원가,경영손익)'!$AR:$AU</definedName>
    <definedName name="Z_F1FDCBC9_3962_4164_8CE4_A1DEDF8293DC_.wvu.Cols" localSheetId="6">'일반(원가,경영손익)'!$G:$G,'일반(원가,경영손익)'!$I:$I,'일반(원가,경영손익)'!$AR:$AU</definedName>
    <definedName name="중" localSheetId="5">#REF!</definedName>
    <definedName name="중" localSheetId="2">#REF!</definedName>
    <definedName name="중" localSheetId="3">#REF!</definedName>
    <definedName name="중" localSheetId="4">#REF!</definedName>
    <definedName name="중" localSheetId="6">'일반(원가,경영손익)'!$M$6:$M$10</definedName>
    <definedName name="중" localSheetId="0">#REF!</definedName>
    <definedName name="중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jKOj0tWwFe9cy2hV0wt4J79UF+RA=="/>
    </ext>
  </extLst>
</workbook>
</file>

<file path=xl/calcChain.xml><?xml version="1.0" encoding="utf-8"?>
<calcChain xmlns="http://schemas.openxmlformats.org/spreadsheetml/2006/main">
  <c r="L20" i="2" l="1"/>
  <c r="L19" i="2"/>
  <c r="L18" i="2"/>
  <c r="L17" i="2"/>
  <c r="K20" i="2"/>
  <c r="K19" i="2"/>
  <c r="K18" i="2"/>
  <c r="K17" i="2"/>
  <c r="H20" i="2"/>
  <c r="H19" i="2"/>
  <c r="H18" i="2"/>
  <c r="H17" i="2"/>
  <c r="F20" i="2"/>
  <c r="F19" i="2"/>
  <c r="F18" i="2"/>
  <c r="F17" i="2"/>
  <c r="E20" i="2"/>
  <c r="E19" i="2"/>
  <c r="E18" i="2"/>
  <c r="E17" i="2"/>
  <c r="C20" i="2"/>
  <c r="C19" i="2"/>
  <c r="C18" i="2"/>
  <c r="C17" i="2"/>
  <c r="G18" i="2" l="1"/>
  <c r="G17" i="2"/>
  <c r="G19" i="2"/>
  <c r="D20" i="2"/>
  <c r="I17" i="2"/>
  <c r="M17" i="2"/>
  <c r="I18" i="2"/>
  <c r="M18" i="2"/>
  <c r="D17" i="2"/>
  <c r="I19" i="2"/>
  <c r="M19" i="2"/>
  <c r="J18" i="2"/>
  <c r="J19" i="2"/>
  <c r="D19" i="2"/>
  <c r="J17" i="2"/>
  <c r="D18" i="2"/>
  <c r="J20" i="2"/>
  <c r="C10" i="2"/>
  <c r="C9" i="2"/>
  <c r="C8" i="2"/>
  <c r="C7" i="2"/>
  <c r="J35" i="7"/>
  <c r="K35" i="7" s="1"/>
  <c r="J33" i="7"/>
  <c r="J31" i="7"/>
  <c r="J29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C19" i="4"/>
  <c r="L10" i="2"/>
  <c r="K10" i="2"/>
  <c r="H10" i="2"/>
  <c r="F10" i="2"/>
  <c r="E10" i="2"/>
  <c r="L9" i="2"/>
  <c r="K9" i="2"/>
  <c r="H9" i="2"/>
  <c r="F9" i="2"/>
  <c r="E9" i="2"/>
  <c r="L8" i="2"/>
  <c r="K8" i="2"/>
  <c r="H8" i="2"/>
  <c r="F8" i="2"/>
  <c r="E8" i="2"/>
  <c r="L7" i="2"/>
  <c r="K7" i="2"/>
  <c r="H7" i="2"/>
  <c r="F7" i="2"/>
  <c r="E7" i="2"/>
  <c r="Z168" i="1"/>
  <c r="L168" i="1"/>
  <c r="A168" i="1"/>
  <c r="Z167" i="1"/>
  <c r="L167" i="1"/>
  <c r="A167" i="1"/>
  <c r="Z166" i="1"/>
  <c r="L166" i="1"/>
  <c r="A166" i="1"/>
  <c r="Z165" i="1"/>
  <c r="L165" i="1"/>
  <c r="A165" i="1"/>
  <c r="Z164" i="1"/>
  <c r="L164" i="1"/>
  <c r="A164" i="1"/>
  <c r="Z163" i="1"/>
  <c r="L163" i="1"/>
  <c r="A163" i="1"/>
  <c r="Z162" i="1"/>
  <c r="L162" i="1"/>
  <c r="A162" i="1"/>
  <c r="Z161" i="1"/>
  <c r="L161" i="1"/>
  <c r="A161" i="1"/>
  <c r="L160" i="1"/>
  <c r="A160" i="1"/>
  <c r="L159" i="1"/>
  <c r="A159" i="1"/>
  <c r="Z158" i="1"/>
  <c r="L158" i="1"/>
  <c r="A158" i="1"/>
  <c r="Z157" i="1"/>
  <c r="L157" i="1"/>
  <c r="A157" i="1"/>
  <c r="Z156" i="1"/>
  <c r="L156" i="1"/>
  <c r="A156" i="1"/>
  <c r="Z155" i="1"/>
  <c r="L155" i="1"/>
  <c r="A155" i="1"/>
  <c r="Z154" i="1"/>
  <c r="L154" i="1"/>
  <c r="A154" i="1"/>
  <c r="Z153" i="1"/>
  <c r="L153" i="1"/>
  <c r="A153" i="1"/>
  <c r="Z152" i="1"/>
  <c r="L152" i="1"/>
  <c r="A152" i="1"/>
  <c r="Z151" i="1"/>
  <c r="L151" i="1"/>
  <c r="A151" i="1"/>
  <c r="Z150" i="1"/>
  <c r="L150" i="1"/>
  <c r="A150" i="1"/>
  <c r="Z149" i="1"/>
  <c r="L149" i="1"/>
  <c r="A149" i="1"/>
  <c r="Z148" i="1"/>
  <c r="L148" i="1"/>
  <c r="A148" i="1"/>
  <c r="Z147" i="1"/>
  <c r="L147" i="1"/>
  <c r="A147" i="1"/>
  <c r="Z146" i="1"/>
  <c r="L146" i="1"/>
  <c r="A146" i="1"/>
  <c r="Z145" i="1"/>
  <c r="L145" i="1"/>
  <c r="A145" i="1"/>
  <c r="Z144" i="1"/>
  <c r="L144" i="1"/>
  <c r="A144" i="1"/>
  <c r="Z143" i="1"/>
  <c r="L143" i="1"/>
  <c r="A143" i="1"/>
  <c r="Z142" i="1"/>
  <c r="L142" i="1"/>
  <c r="A142" i="1"/>
  <c r="Z141" i="1"/>
  <c r="L141" i="1"/>
  <c r="A141" i="1"/>
  <c r="Z140" i="1"/>
  <c r="L140" i="1"/>
  <c r="A140" i="1"/>
  <c r="Z139" i="1"/>
  <c r="L139" i="1"/>
  <c r="A139" i="1"/>
  <c r="Z138" i="1"/>
  <c r="L138" i="1"/>
  <c r="A138" i="1"/>
  <c r="Z137" i="1"/>
  <c r="L137" i="1"/>
  <c r="A137" i="1"/>
  <c r="Z136" i="1"/>
  <c r="L136" i="1"/>
  <c r="A136" i="1"/>
  <c r="Z135" i="1"/>
  <c r="L135" i="1"/>
  <c r="A135" i="1"/>
  <c r="Z134" i="1"/>
  <c r="L134" i="1"/>
  <c r="A134" i="1"/>
  <c r="Z133" i="1"/>
  <c r="L133" i="1"/>
  <c r="A133" i="1"/>
  <c r="Z132" i="1"/>
  <c r="L132" i="1"/>
  <c r="A132" i="1"/>
  <c r="Z131" i="1"/>
  <c r="L131" i="1"/>
  <c r="A131" i="1"/>
  <c r="Z130" i="1"/>
  <c r="L130" i="1"/>
  <c r="A130" i="1"/>
  <c r="Z129" i="1"/>
  <c r="L129" i="1"/>
  <c r="A129" i="1"/>
  <c r="Z128" i="1"/>
  <c r="L128" i="1"/>
  <c r="A128" i="1"/>
  <c r="Z127" i="1"/>
  <c r="L127" i="1"/>
  <c r="A127" i="1"/>
  <c r="Z126" i="1"/>
  <c r="L126" i="1"/>
  <c r="A126" i="1"/>
  <c r="Z125" i="1"/>
  <c r="L125" i="1"/>
  <c r="A125" i="1"/>
  <c r="Z124" i="1"/>
  <c r="L124" i="1"/>
  <c r="A124" i="1"/>
  <c r="Z123" i="1"/>
  <c r="L123" i="1"/>
  <c r="A123" i="1"/>
  <c r="Z122" i="1"/>
  <c r="L122" i="1"/>
  <c r="A122" i="1"/>
  <c r="Z121" i="1"/>
  <c r="L121" i="1"/>
  <c r="A121" i="1"/>
  <c r="Z120" i="1"/>
  <c r="L120" i="1"/>
  <c r="A120" i="1"/>
  <c r="Z119" i="1"/>
  <c r="L119" i="1"/>
  <c r="A119" i="1"/>
  <c r="Z118" i="1"/>
  <c r="L118" i="1"/>
  <c r="A118" i="1"/>
  <c r="Z117" i="1"/>
  <c r="L117" i="1"/>
  <c r="A117" i="1"/>
  <c r="Z116" i="1"/>
  <c r="L116" i="1"/>
  <c r="A116" i="1"/>
  <c r="Z115" i="1"/>
  <c r="L115" i="1"/>
  <c r="A115" i="1"/>
  <c r="Z114" i="1"/>
  <c r="L114" i="1"/>
  <c r="A114" i="1"/>
  <c r="Z113" i="1"/>
  <c r="L113" i="1"/>
  <c r="A113" i="1"/>
  <c r="Z112" i="1"/>
  <c r="L112" i="1"/>
  <c r="A112" i="1"/>
  <c r="Z111" i="1"/>
  <c r="L111" i="1"/>
  <c r="A111" i="1"/>
  <c r="Z110" i="1"/>
  <c r="L110" i="1"/>
  <c r="A110" i="1"/>
  <c r="Z109" i="1"/>
  <c r="L109" i="1"/>
  <c r="A109" i="1"/>
  <c r="Z108" i="1"/>
  <c r="L108" i="1"/>
  <c r="A108" i="1"/>
  <c r="Z107" i="1"/>
  <c r="L107" i="1"/>
  <c r="A107" i="1"/>
  <c r="Z106" i="1"/>
  <c r="L106" i="1"/>
  <c r="A106" i="1"/>
  <c r="Z105" i="1"/>
  <c r="L105" i="1"/>
  <c r="A105" i="1"/>
  <c r="Z104" i="1"/>
  <c r="L104" i="1"/>
  <c r="A104" i="1"/>
  <c r="Z103" i="1"/>
  <c r="L103" i="1"/>
  <c r="A103" i="1"/>
  <c r="Z102" i="1"/>
  <c r="L102" i="1"/>
  <c r="A102" i="1"/>
  <c r="Z101" i="1"/>
  <c r="L101" i="1"/>
  <c r="A101" i="1"/>
  <c r="Z100" i="1"/>
  <c r="L100" i="1"/>
  <c r="A100" i="1"/>
  <c r="Z99" i="1"/>
  <c r="L99" i="1"/>
  <c r="A99" i="1"/>
  <c r="Z98" i="1"/>
  <c r="L98" i="1"/>
  <c r="A98" i="1"/>
  <c r="Z97" i="1"/>
  <c r="L97" i="1"/>
  <c r="A97" i="1"/>
  <c r="Z96" i="1"/>
  <c r="L96" i="1"/>
  <c r="A96" i="1"/>
  <c r="Z95" i="1"/>
  <c r="L95" i="1"/>
  <c r="A95" i="1"/>
  <c r="Z94" i="1"/>
  <c r="L94" i="1"/>
  <c r="A94" i="1"/>
  <c r="Z93" i="1"/>
  <c r="L93" i="1"/>
  <c r="A93" i="1"/>
  <c r="Z92" i="1"/>
  <c r="L92" i="1"/>
  <c r="A92" i="1"/>
  <c r="Z91" i="1"/>
  <c r="L91" i="1"/>
  <c r="A91" i="1"/>
  <c r="Z90" i="1"/>
  <c r="L90" i="1"/>
  <c r="A90" i="1"/>
  <c r="Z89" i="1"/>
  <c r="L89" i="1"/>
  <c r="A89" i="1"/>
  <c r="Z88" i="1"/>
  <c r="L88" i="1"/>
  <c r="A88" i="1"/>
  <c r="Z87" i="1"/>
  <c r="L87" i="1"/>
  <c r="A87" i="1"/>
  <c r="Z86" i="1"/>
  <c r="L86" i="1"/>
  <c r="A86" i="1"/>
  <c r="Z85" i="1"/>
  <c r="L85" i="1"/>
  <c r="A85" i="1"/>
  <c r="Z84" i="1"/>
  <c r="L84" i="1"/>
  <c r="A84" i="1"/>
  <c r="Z83" i="1"/>
  <c r="L83" i="1"/>
  <c r="A83" i="1"/>
  <c r="Z82" i="1"/>
  <c r="L82" i="1"/>
  <c r="A82" i="1"/>
  <c r="Z81" i="1"/>
  <c r="L81" i="1"/>
  <c r="A81" i="1"/>
  <c r="Z80" i="1"/>
  <c r="L80" i="1"/>
  <c r="A80" i="1"/>
  <c r="Z79" i="1"/>
  <c r="L79" i="1"/>
  <c r="A79" i="1"/>
  <c r="Z78" i="1"/>
  <c r="L78" i="1"/>
  <c r="A78" i="1"/>
  <c r="Z77" i="1"/>
  <c r="L77" i="1"/>
  <c r="A77" i="1"/>
  <c r="Z76" i="1"/>
  <c r="L76" i="1"/>
  <c r="A76" i="1"/>
  <c r="Z75" i="1"/>
  <c r="L75" i="1"/>
  <c r="A75" i="1"/>
  <c r="Z74" i="1"/>
  <c r="L74" i="1"/>
  <c r="A74" i="1"/>
  <c r="Z73" i="1"/>
  <c r="L73" i="1"/>
  <c r="A73" i="1"/>
  <c r="Z72" i="1"/>
  <c r="L72" i="1"/>
  <c r="A72" i="1"/>
  <c r="Z71" i="1"/>
  <c r="L71" i="1"/>
  <c r="A71" i="1"/>
  <c r="Z70" i="1"/>
  <c r="L70" i="1"/>
  <c r="A70" i="1"/>
  <c r="Z69" i="1"/>
  <c r="L69" i="1"/>
  <c r="A69" i="1"/>
  <c r="Z68" i="1"/>
  <c r="L68" i="1"/>
  <c r="A68" i="1"/>
  <c r="Z67" i="1"/>
  <c r="L67" i="1"/>
  <c r="A67" i="1"/>
  <c r="Z66" i="1"/>
  <c r="L66" i="1"/>
  <c r="A66" i="1"/>
  <c r="Z65" i="1"/>
  <c r="L65" i="1"/>
  <c r="A65" i="1"/>
  <c r="Z64" i="1"/>
  <c r="L64" i="1"/>
  <c r="A64" i="1"/>
  <c r="Z63" i="1"/>
  <c r="L63" i="1"/>
  <c r="A63" i="1"/>
  <c r="Z62" i="1"/>
  <c r="L62" i="1"/>
  <c r="A62" i="1"/>
  <c r="Z61" i="1"/>
  <c r="L61" i="1"/>
  <c r="A61" i="1"/>
  <c r="Z60" i="1"/>
  <c r="L60" i="1"/>
  <c r="A60" i="1"/>
  <c r="Z59" i="1"/>
  <c r="L59" i="1"/>
  <c r="A59" i="1"/>
  <c r="Z58" i="1"/>
  <c r="L58" i="1"/>
  <c r="A58" i="1"/>
  <c r="Z57" i="1"/>
  <c r="L57" i="1"/>
  <c r="A57" i="1"/>
  <c r="Z56" i="1"/>
  <c r="L56" i="1"/>
  <c r="A56" i="1"/>
  <c r="Z55" i="1"/>
  <c r="L55" i="1"/>
  <c r="A55" i="1"/>
  <c r="Z54" i="1"/>
  <c r="L54" i="1"/>
  <c r="A54" i="1"/>
  <c r="Z53" i="1"/>
  <c r="L53" i="1"/>
  <c r="A53" i="1"/>
  <c r="Z52" i="1"/>
  <c r="L52" i="1"/>
  <c r="A52" i="1"/>
  <c r="Z51" i="1"/>
  <c r="L51" i="1"/>
  <c r="A51" i="1"/>
  <c r="Z50" i="1"/>
  <c r="L50" i="1"/>
  <c r="A50" i="1"/>
  <c r="Z49" i="1"/>
  <c r="L49" i="1"/>
  <c r="A49" i="1"/>
  <c r="Z48" i="1"/>
  <c r="L48" i="1"/>
  <c r="A48" i="1"/>
  <c r="Z47" i="1"/>
  <c r="L47" i="1"/>
  <c r="A47" i="1"/>
  <c r="Z46" i="1"/>
  <c r="L46" i="1"/>
  <c r="A46" i="1"/>
  <c r="Z45" i="1"/>
  <c r="L45" i="1"/>
  <c r="A45" i="1"/>
  <c r="Z44" i="1"/>
  <c r="L44" i="1"/>
  <c r="A44" i="1"/>
  <c r="Z43" i="1"/>
  <c r="L43" i="1"/>
  <c r="A43" i="1"/>
  <c r="Z42" i="1"/>
  <c r="L42" i="1"/>
  <c r="A42" i="1"/>
  <c r="Z41" i="1"/>
  <c r="L41" i="1"/>
  <c r="A41" i="1"/>
  <c r="Z40" i="1"/>
  <c r="L40" i="1"/>
  <c r="A40" i="1"/>
  <c r="Z39" i="1"/>
  <c r="L39" i="1"/>
  <c r="A39" i="1"/>
  <c r="Z38" i="1"/>
  <c r="L38" i="1"/>
  <c r="A38" i="1"/>
  <c r="Z37" i="1"/>
  <c r="L37" i="1"/>
  <c r="A37" i="1"/>
  <c r="Z36" i="1"/>
  <c r="L36" i="1"/>
  <c r="A36" i="1"/>
  <c r="Z35" i="1"/>
  <c r="L35" i="1"/>
  <c r="A35" i="1"/>
  <c r="Z34" i="1"/>
  <c r="L34" i="1"/>
  <c r="A34" i="1"/>
  <c r="Z33" i="1"/>
  <c r="L33" i="1"/>
  <c r="A33" i="1"/>
  <c r="Z32" i="1"/>
  <c r="L32" i="1"/>
  <c r="A32" i="1"/>
  <c r="Z31" i="1"/>
  <c r="L31" i="1"/>
  <c r="A31" i="1"/>
  <c r="Z30" i="1"/>
  <c r="L30" i="1"/>
  <c r="A30" i="1"/>
  <c r="Z29" i="1"/>
  <c r="L29" i="1"/>
  <c r="A29" i="1"/>
  <c r="Z28" i="1"/>
  <c r="L28" i="1"/>
  <c r="A28" i="1"/>
  <c r="Z27" i="1"/>
  <c r="L27" i="1"/>
  <c r="A27" i="1"/>
  <c r="Z26" i="1"/>
  <c r="L26" i="1"/>
  <c r="A26" i="1"/>
  <c r="Z25" i="1"/>
  <c r="L25" i="1"/>
  <c r="A25" i="1"/>
  <c r="Z24" i="1"/>
  <c r="L24" i="1"/>
  <c r="A24" i="1"/>
  <c r="Z23" i="1"/>
  <c r="L23" i="1"/>
  <c r="A23" i="1"/>
  <c r="Z22" i="1"/>
  <c r="L22" i="1"/>
  <c r="A22" i="1"/>
  <c r="Z21" i="1"/>
  <c r="L21" i="1"/>
  <c r="A21" i="1"/>
  <c r="Z20" i="1"/>
  <c r="L20" i="1"/>
  <c r="A20" i="1"/>
  <c r="Z19" i="1"/>
  <c r="L19" i="1"/>
  <c r="A19" i="1"/>
  <c r="Z18" i="1"/>
  <c r="L18" i="1"/>
  <c r="A18" i="1"/>
  <c r="Z17" i="1"/>
  <c r="L17" i="1"/>
  <c r="A17" i="1"/>
  <c r="Z16" i="1"/>
  <c r="L16" i="1"/>
  <c r="A16" i="1"/>
  <c r="Z15" i="1"/>
  <c r="L15" i="1"/>
  <c r="A15" i="1"/>
  <c r="Z14" i="1"/>
  <c r="A14" i="1"/>
  <c r="Z13" i="1"/>
  <c r="L13" i="1"/>
  <c r="A13" i="1"/>
  <c r="Z12" i="1"/>
  <c r="L12" i="1"/>
  <c r="A12" i="1"/>
  <c r="Z11" i="1"/>
  <c r="L11" i="1"/>
  <c r="A11" i="1"/>
  <c r="Z10" i="1"/>
  <c r="L10" i="1"/>
  <c r="A10" i="1"/>
  <c r="Z9" i="1"/>
  <c r="L9" i="1"/>
  <c r="A9" i="1"/>
  <c r="Z8" i="1"/>
  <c r="L8" i="1"/>
  <c r="A8" i="1"/>
  <c r="Z7" i="1"/>
  <c r="L7" i="1"/>
  <c r="A7" i="1"/>
  <c r="Z6" i="1"/>
  <c r="L6" i="1"/>
  <c r="A6" i="1"/>
  <c r="Z5" i="1"/>
  <c r="L5" i="1"/>
  <c r="A5" i="1"/>
  <c r="Y1" i="1"/>
  <c r="X1" i="1"/>
  <c r="L21" i="2" l="1"/>
  <c r="K21" i="2"/>
  <c r="H21" i="2"/>
  <c r="F21" i="2"/>
  <c r="E21" i="2"/>
  <c r="C21" i="2"/>
  <c r="L11" i="2"/>
  <c r="I10" i="2"/>
  <c r="D8" i="2"/>
  <c r="I9" i="2"/>
  <c r="M10" i="2"/>
  <c r="E11" i="2"/>
  <c r="I8" i="2"/>
  <c r="G7" i="2"/>
  <c r="H11" i="2"/>
  <c r="J9" i="2"/>
  <c r="D9" i="2"/>
  <c r="Z1" i="1"/>
  <c r="C11" i="2"/>
  <c r="F11" i="2"/>
  <c r="G9" i="2"/>
  <c r="I7" i="2"/>
  <c r="M9" i="2"/>
  <c r="K11" i="2"/>
  <c r="M8" i="2"/>
  <c r="J10" i="2"/>
  <c r="J7" i="2"/>
  <c r="G8" i="2"/>
  <c r="D7" i="2"/>
  <c r="J37" i="7"/>
  <c r="M7" i="2"/>
  <c r="J8" i="2"/>
  <c r="D10" i="2"/>
  <c r="G10" i="2"/>
  <c r="M21" i="2" l="1"/>
  <c r="J21" i="2"/>
  <c r="D21" i="2"/>
  <c r="G21" i="2"/>
  <c r="I21" i="2"/>
  <c r="I11" i="2"/>
  <c r="M11" i="2"/>
  <c r="G11" i="2"/>
  <c r="D11" i="2"/>
  <c r="J11" i="2"/>
</calcChain>
</file>

<file path=xl/sharedStrings.xml><?xml version="1.0" encoding="utf-8"?>
<sst xmlns="http://schemas.openxmlformats.org/spreadsheetml/2006/main" count="4820" uniqueCount="872">
  <si>
    <t xml:space="preserve">프로젝트명 : 휴스틸 MES 프로젝트 </t>
  </si>
  <si>
    <t>PM</t>
  </si>
  <si>
    <t>이지형</t>
  </si>
  <si>
    <t>순번</t>
  </si>
  <si>
    <t>패키지</t>
  </si>
  <si>
    <t>모듈</t>
  </si>
  <si>
    <t>서브모듈</t>
  </si>
  <si>
    <t>공장</t>
  </si>
  <si>
    <t>공정</t>
  </si>
  <si>
    <t>개발
구분</t>
  </si>
  <si>
    <t>프로그램 ID</t>
  </si>
  <si>
    <t>프로그램명</t>
  </si>
  <si>
    <t>프로그램 내용</t>
  </si>
  <si>
    <t>현업담당자</t>
  </si>
  <si>
    <t>설계
진행사항</t>
  </si>
  <si>
    <t>개발
진행사항</t>
  </si>
  <si>
    <t>우선순위</t>
  </si>
  <si>
    <t>오픈필수</t>
  </si>
  <si>
    <t>개발요청일</t>
  </si>
  <si>
    <t>유형</t>
  </si>
  <si>
    <t>분석/설계공수
(MAN/DAY)</t>
  </si>
  <si>
    <t>개발공수
(MAN/DAY)</t>
  </si>
  <si>
    <t>투입공수합계
(MAN/DAY)</t>
  </si>
  <si>
    <t>설계</t>
  </si>
  <si>
    <t>개발</t>
  </si>
  <si>
    <t>비고</t>
  </si>
  <si>
    <t>구분</t>
  </si>
  <si>
    <t>설계자</t>
  </si>
  <si>
    <t>완료일</t>
  </si>
  <si>
    <t>M/D</t>
  </si>
  <si>
    <t>개발자</t>
  </si>
  <si>
    <t>개발완료일</t>
  </si>
  <si>
    <t>UNIMES</t>
  </si>
  <si>
    <t>A</t>
  </si>
  <si>
    <t>기준관리</t>
  </si>
  <si>
    <t>B</t>
  </si>
  <si>
    <t>조직정보</t>
  </si>
  <si>
    <t>01</t>
  </si>
  <si>
    <t>공통</t>
  </si>
  <si>
    <t>유지</t>
  </si>
  <si>
    <t>FACILITY관리</t>
  </si>
  <si>
    <t>공장관리, 라인관리</t>
  </si>
  <si>
    <t>21 고객검수완료</t>
  </si>
  <si>
    <t>04 개발완료</t>
  </si>
  <si>
    <t>Y</t>
  </si>
  <si>
    <t>등록</t>
  </si>
  <si>
    <t>T</t>
  </si>
  <si>
    <t>권종준</t>
  </si>
  <si>
    <t>02</t>
  </si>
  <si>
    <t>호기(작업장)관리</t>
  </si>
  <si>
    <t>공정/라우팅</t>
  </si>
  <si>
    <t>공정관리</t>
  </si>
  <si>
    <t>세부공정(ERP)</t>
  </si>
  <si>
    <t>설비관리</t>
  </si>
  <si>
    <t>설비마스터</t>
  </si>
  <si>
    <t xml:space="preserve">설비코드, 설비명 </t>
  </si>
  <si>
    <t>공정별설비호기관리</t>
  </si>
  <si>
    <t>공정별 설비호기</t>
  </si>
  <si>
    <t>10 설계진행</t>
  </si>
  <si>
    <t>00 개발미착수</t>
  </si>
  <si>
    <t>03</t>
  </si>
  <si>
    <t>라우팅관리</t>
  </si>
  <si>
    <t>품목별 라우팅명(ERP)</t>
  </si>
  <si>
    <t>20 설계완료</t>
  </si>
  <si>
    <t>04</t>
  </si>
  <si>
    <t>From, To 라우팅 경로(ERP)</t>
  </si>
  <si>
    <t>작업자/작업조</t>
  </si>
  <si>
    <t>사용자/작업자관리</t>
  </si>
  <si>
    <t>UNIMES 사용자 접속, 현장 작업자 여부관리</t>
  </si>
  <si>
    <t>작업조관리</t>
  </si>
  <si>
    <t>근무 작업조(Shift) 및 조별 작업시간 등록</t>
  </si>
  <si>
    <t>기준정보</t>
  </si>
  <si>
    <t>외주(협력)업체 조회</t>
  </si>
  <si>
    <t>협력업체 관리코드 조회</t>
  </si>
  <si>
    <t>품목관리</t>
  </si>
  <si>
    <t>품목코드관리</t>
  </si>
  <si>
    <t>품목코드(ERP)</t>
  </si>
  <si>
    <t>마킹관리</t>
  </si>
  <si>
    <t>하조</t>
  </si>
  <si>
    <t>신규</t>
  </si>
  <si>
    <t>품종별 마킹코드 관리 (마킹사양)</t>
  </si>
  <si>
    <t>생산의뢰서 기반 품종 및 작업사양에 따른 마킹 내용 자동완성형 기초 DATA 관리 프로그램</t>
  </si>
  <si>
    <t>00 접수완료</t>
  </si>
  <si>
    <t>마킹특수문자코드 등록</t>
  </si>
  <si>
    <t>마킹사양  특수문자코드 등록 프로그램</t>
  </si>
  <si>
    <t>검사항목관리</t>
  </si>
  <si>
    <t>검사항목 기준정보 등록</t>
  </si>
  <si>
    <t>불량항목관리</t>
  </si>
  <si>
    <t>불량항목 기준정보 등록</t>
  </si>
  <si>
    <t>비가동항목관리</t>
  </si>
  <si>
    <t>계획비가동, 비가동 항목</t>
  </si>
  <si>
    <t>05</t>
  </si>
  <si>
    <t>공정별 비가동/검사/불량 관리</t>
  </si>
  <si>
    <t>품목별 공정별 검사 항목 매핑</t>
  </si>
  <si>
    <t>06</t>
  </si>
  <si>
    <t>계획 비가동 관리</t>
  </si>
  <si>
    <t>계획비가동 관리</t>
  </si>
  <si>
    <t>07</t>
  </si>
  <si>
    <t>공정별항목관리(비가동)</t>
  </si>
  <si>
    <t>공정별 비가동 항목 매핑</t>
  </si>
  <si>
    <t>작업지시</t>
  </si>
  <si>
    <t>O</t>
  </si>
  <si>
    <t>당진</t>
  </si>
  <si>
    <t>스릿다</t>
  </si>
  <si>
    <t>스릿다 작업지시 조회</t>
  </si>
  <si>
    <t>ERP I/F한 작업지시 리스트 조회</t>
  </si>
  <si>
    <t>조회</t>
  </si>
  <si>
    <t>Q</t>
  </si>
  <si>
    <t>조관</t>
  </si>
  <si>
    <t>조관 작업지시 조회</t>
  </si>
  <si>
    <t>하조 작업지시 조회 (흑관,백관)</t>
  </si>
  <si>
    <t>허정민</t>
  </si>
  <si>
    <t>도금</t>
  </si>
  <si>
    <t>도금 작업지시 조회</t>
  </si>
  <si>
    <t>긴급 작업지시서 관리</t>
  </si>
  <si>
    <t>현장에서 긴급 작업지시 생성기능</t>
  </si>
  <si>
    <t>S</t>
  </si>
  <si>
    <t>작업자관리</t>
  </si>
  <si>
    <t>작업자 근무조편성</t>
  </si>
  <si>
    <t>공정별 기본작업자 설정</t>
  </si>
  <si>
    <t>POP</t>
  </si>
  <si>
    <t>P</t>
  </si>
  <si>
    <t>로그인</t>
  </si>
  <si>
    <t>POP 로그인</t>
  </si>
  <si>
    <t>공정/설비선택하여 로그인</t>
  </si>
  <si>
    <t>수정</t>
  </si>
  <si>
    <t>작업자투입정보</t>
  </si>
  <si>
    <t>작업자 투입</t>
  </si>
  <si>
    <t>불가동관리</t>
  </si>
  <si>
    <t>불가동등록</t>
  </si>
  <si>
    <t>불가동 시간 및 사유 입력</t>
  </si>
  <si>
    <t>재고조회</t>
  </si>
  <si>
    <t>원자재(코일) 재고현황 조회</t>
  </si>
  <si>
    <t>코일입고 정보</t>
  </si>
  <si>
    <t>자재투입</t>
  </si>
  <si>
    <t>Coil투입,  투입이력조회</t>
  </si>
  <si>
    <t>Coil투입 및 이력조회 화면</t>
  </si>
  <si>
    <t>검사실적</t>
  </si>
  <si>
    <t>스릿다 검사결과 입력</t>
  </si>
  <si>
    <t>원대강 및 스켈프 검사데이터 등록</t>
  </si>
  <si>
    <t>바코드관리</t>
  </si>
  <si>
    <t>바코드발행</t>
  </si>
  <si>
    <t xml:space="preserve">Skelp 바코드 발행 </t>
  </si>
  <si>
    <t>출력</t>
  </si>
  <si>
    <t>당진,대구</t>
  </si>
  <si>
    <t>언코일러</t>
  </si>
  <si>
    <t>Skelp투입,  투입이력조회</t>
  </si>
  <si>
    <t>Skelp투입 및 이력조회 화면</t>
  </si>
  <si>
    <t>대구</t>
  </si>
  <si>
    <t>외주 Skelp 재고현황 조회</t>
  </si>
  <si>
    <t>외주(상원스틸) Skelp입고 정보</t>
  </si>
  <si>
    <t>대불</t>
  </si>
  <si>
    <t>Coil투입 및 이력조회화면</t>
  </si>
  <si>
    <t>작업실적</t>
  </si>
  <si>
    <t>엣지밀러</t>
  </si>
  <si>
    <t>엣지밀러 검사결과 등록</t>
  </si>
  <si>
    <t xml:space="preserve">엣지밀러 검사결과 </t>
  </si>
  <si>
    <t>용접</t>
  </si>
  <si>
    <t>용접 작업실적(검사결과) 등록</t>
  </si>
  <si>
    <t xml:space="preserve">용접 검사결과 </t>
  </si>
  <si>
    <t>08</t>
  </si>
  <si>
    <t>열처리</t>
  </si>
  <si>
    <t>열처리 작업실적(검사결과) 등록</t>
  </si>
  <si>
    <t>인라인 열처리 항목 입력</t>
  </si>
  <si>
    <t>09</t>
  </si>
  <si>
    <t>당진,대불</t>
  </si>
  <si>
    <t>절단</t>
  </si>
  <si>
    <t>[개별LOT}절단 실적 등록</t>
  </si>
  <si>
    <t>10</t>
  </si>
  <si>
    <t>[묶음LOT}절단 실적 등록</t>
  </si>
  <si>
    <t>절단 실적 조회 및 등록(자동)</t>
  </si>
  <si>
    <t>11</t>
  </si>
  <si>
    <t>파이프 낱본 정보 관리</t>
  </si>
  <si>
    <t xml:space="preserve">개별 파이프 정보 수정 화면 </t>
  </si>
  <si>
    <t>12</t>
  </si>
  <si>
    <t>시편절단 실적등록</t>
  </si>
  <si>
    <t>시편 절단실적 등록</t>
  </si>
  <si>
    <t>13</t>
  </si>
  <si>
    <t>관단</t>
  </si>
  <si>
    <t xml:space="preserve">[개별LOT}관단실적 (검사결과) 등록 </t>
  </si>
  <si>
    <t>14</t>
  </si>
  <si>
    <t>[묶음LOT}관단실적 (검사결과) 등록</t>
  </si>
  <si>
    <t>묶음단위 수량을 등록</t>
  </si>
  <si>
    <t xml:space="preserve">공정이동표 </t>
  </si>
  <si>
    <t>프로젝트 바코드라벨 발행</t>
  </si>
  <si>
    <t>절단/관단</t>
  </si>
  <si>
    <t>공정이동표 발행</t>
  </si>
  <si>
    <t>내부이동관리를 위한 공정이동표 발행(3개공장 통일)</t>
  </si>
  <si>
    <t>수압검사</t>
  </si>
  <si>
    <t>[개별LOT}수압 검사결과 등록</t>
  </si>
  <si>
    <t>수압 검사결과 등록</t>
  </si>
  <si>
    <t>[묶음LOT}수압 검사결과 등록</t>
  </si>
  <si>
    <t>품질관리</t>
  </si>
  <si>
    <t>탐상</t>
  </si>
  <si>
    <t>[개별LOT}ON/OFF라인 탐상 실적등록</t>
  </si>
  <si>
    <t>QA가 탐상기의 결과를 보고 수동으로 입력)</t>
  </si>
  <si>
    <t>QA</t>
  </si>
  <si>
    <t>[묶음LOT}ON/OFF라인 탐상 실적등록</t>
  </si>
  <si>
    <t>조관 검사보고서 등록</t>
  </si>
  <si>
    <t>조관 검사보고서 등록 화면</t>
  </si>
  <si>
    <t>불량관리</t>
  </si>
  <si>
    <t>15</t>
  </si>
  <si>
    <t>불량품 관리(스크랩등록)</t>
  </si>
  <si>
    <t>공정 또는 이관동에서 발생한 불량 등급 및 스크랩 처리를
위한 화면(작업자용)</t>
  </si>
  <si>
    <t>재작업관리</t>
  </si>
  <si>
    <t>재작업 / 수정 공정 관리</t>
  </si>
  <si>
    <t>재작업 / 수정공정 진행 및 실적 등록</t>
  </si>
  <si>
    <t>16</t>
  </si>
  <si>
    <t>'마킹, 코팅, 포장 실적은 한 화면에서 등록(수량 및 항목)</t>
  </si>
  <si>
    <t>17</t>
  </si>
  <si>
    <t>18</t>
  </si>
  <si>
    <t>'마킹, 검사, 포장 실적은 한 화면에서 등록(수량 및 항목)</t>
  </si>
  <si>
    <t>LOT관리</t>
  </si>
  <si>
    <t>TAG출력용 포장LOT 조회</t>
  </si>
  <si>
    <t>TAG를 발행하기 위한 포장LOT 리스트 조회화면</t>
  </si>
  <si>
    <t>TAG관리</t>
  </si>
  <si>
    <t>포장TAG 발행 (내수)</t>
  </si>
  <si>
    <t>라벨 출력물</t>
  </si>
  <si>
    <t>포장TAG 발행 (수출)</t>
  </si>
  <si>
    <t>캐나다향 태그 출력 관리</t>
  </si>
  <si>
    <t>캐나다향 태그 출력 관리 기능(출하반 연동)</t>
  </si>
  <si>
    <t>19</t>
  </si>
  <si>
    <t>투입 및 도금공정 실적1 등록</t>
  </si>
  <si>
    <t>도금 재공품 투입 및 도금공정1 실적 등록 화면</t>
  </si>
  <si>
    <t>20</t>
  </si>
  <si>
    <t>도금공정 실적2 등록</t>
  </si>
  <si>
    <t>도금공정2 실적 등록 화면</t>
  </si>
  <si>
    <t>21</t>
  </si>
  <si>
    <t>도금공정 실적3 등록</t>
  </si>
  <si>
    <t>도금공정3 실적 등록 화면</t>
  </si>
  <si>
    <t>22</t>
  </si>
  <si>
    <t>도금검사 실적등록</t>
  </si>
  <si>
    <t>도금검사보고서 실적 등록 화면</t>
  </si>
  <si>
    <t>23</t>
  </si>
  <si>
    <t>도금온도조회</t>
  </si>
  <si>
    <t>트래킹시스템의 도금온도 그래프 표시 화면</t>
  </si>
  <si>
    <t>24</t>
  </si>
  <si>
    <t>절단실적 등록</t>
  </si>
  <si>
    <t>절단 투입 및 실적 등록 화면
+ 절단검사 실적 등록화면과 통합</t>
  </si>
  <si>
    <t>25</t>
  </si>
  <si>
    <t>체사실적 등록</t>
  </si>
  <si>
    <t>체사 투입 및 실적 등록 화면
+ 체사검사 실적 등록화면과 통합</t>
  </si>
  <si>
    <t>26</t>
  </si>
  <si>
    <t xml:space="preserve">백관하조 포장 실적등록 </t>
  </si>
  <si>
    <t>최종검사</t>
  </si>
  <si>
    <t>최종검사결과 입력(APL, CSA)</t>
  </si>
  <si>
    <t>QA 최종검사결과 입력</t>
  </si>
  <si>
    <t>최종검사결과 입력(KS / JIS / ASTM)</t>
  </si>
  <si>
    <t>최종검사결과 조회</t>
  </si>
  <si>
    <t>QA 최종검사보고서 조회용</t>
  </si>
  <si>
    <t>최종검사결과 출력(APL, CSA) (레포트)</t>
  </si>
  <si>
    <t>QA 최종검사보고서 출력용</t>
  </si>
  <si>
    <t>최종검사결과 출력(KS / JIS / ASTM) (레포트)</t>
  </si>
  <si>
    <t>시편관리</t>
  </si>
  <si>
    <t>시편요청</t>
  </si>
  <si>
    <t>QA가 절단 작업자에게 시편요청을 하는 화면</t>
  </si>
  <si>
    <t>시편절단 실적조회</t>
  </si>
  <si>
    <t>절단 작업자가 작업한 시편정보 조회</t>
  </si>
  <si>
    <t>생산정보</t>
  </si>
  <si>
    <t>생산현황</t>
  </si>
  <si>
    <t>기간별 스켈프 생산량 조회</t>
  </si>
  <si>
    <t>기간에 대한 스캘프별 생산량 조회</t>
  </si>
  <si>
    <t>N</t>
  </si>
  <si>
    <t>기간별 조관 생산량 조회</t>
  </si>
  <si>
    <t>기간별 생산량 조회 화면  (조관일일생산량조회)</t>
  </si>
  <si>
    <t>기간별 도금 생산량 조회</t>
  </si>
  <si>
    <t>기간별 생산량 조회 화면</t>
  </si>
  <si>
    <t>기간별 하조 생산량 조회</t>
  </si>
  <si>
    <t>기간별 백관하조 생산량 조회</t>
  </si>
  <si>
    <t>기간별 WO별 실적조회</t>
  </si>
  <si>
    <t>WO별 진척현황조회</t>
  </si>
  <si>
    <t>수율조회</t>
  </si>
  <si>
    <t>조관 양품 수율</t>
  </si>
  <si>
    <t>재공조회</t>
  </si>
  <si>
    <t>재공현황</t>
  </si>
  <si>
    <t>공정별 재공품 상태 조회</t>
  </si>
  <si>
    <t>품질현황</t>
  </si>
  <si>
    <t>불량품 이력조회</t>
  </si>
  <si>
    <t>불량품 이력 조회용</t>
  </si>
  <si>
    <t>재작업현황</t>
  </si>
  <si>
    <t>재작업 이력조회</t>
  </si>
  <si>
    <t>재작업 이력</t>
  </si>
  <si>
    <t>LOT이력</t>
  </si>
  <si>
    <t>LOT 이력조회</t>
  </si>
  <si>
    <t>LOT별 이력조회</t>
  </si>
  <si>
    <t>파이프 이력조회</t>
  </si>
  <si>
    <t>개별 파이프 이력조회화면</t>
  </si>
  <si>
    <t>불가동 이력조회</t>
  </si>
  <si>
    <t>공정별 / 설비별</t>
  </si>
  <si>
    <t>불량현황조회</t>
  </si>
  <si>
    <t>공정별 / 품목별 불량현황 조회</t>
  </si>
  <si>
    <t>원대강 및 스켈프 검사데이터 조회</t>
  </si>
  <si>
    <t>원대강 및 스켈프 검사데이터 출력</t>
  </si>
  <si>
    <t>작업일지</t>
  </si>
  <si>
    <t>스릿다 작업일지 조회</t>
  </si>
  <si>
    <t>작업자가 등록한 작업실적 조회</t>
  </si>
  <si>
    <t>스릿다 작업일지 출력</t>
  </si>
  <si>
    <t>작업일지 출력용 화면</t>
  </si>
  <si>
    <t>센터 작업일지 조회</t>
  </si>
  <si>
    <t>작업자가 등록한 작업실적 조회 (용접 및 열처리)</t>
  </si>
  <si>
    <t>센터 작업일지 출력</t>
  </si>
  <si>
    <t>인라인 탐상 작업일지 조회</t>
  </si>
  <si>
    <t>인라인 탐상 작업일지 출력</t>
  </si>
  <si>
    <t>조관 작업일지 출력</t>
  </si>
  <si>
    <t>검사일지</t>
  </si>
  <si>
    <t>조관 검사보고서 조회</t>
  </si>
  <si>
    <t>조관 검사보고서 출력</t>
  </si>
  <si>
    <t>관단 작업일지 조회</t>
  </si>
  <si>
    <t>관단 작업일지 출력</t>
  </si>
  <si>
    <t>수압검사 작업일지 조회</t>
  </si>
  <si>
    <t>수압검사 작업일지 출력</t>
  </si>
  <si>
    <t>ON/OFF라인 탐상 작업일지 조회</t>
  </si>
  <si>
    <t>ON/OFF라인 탐상 작업일지 출력</t>
  </si>
  <si>
    <t>흑관하조 작업일지 조회</t>
  </si>
  <si>
    <t>흑관하조 작업일지 출력</t>
  </si>
  <si>
    <t>도금작업일보 조회</t>
  </si>
  <si>
    <t>도금작업일보 출력 (레포트)</t>
  </si>
  <si>
    <t>도금검사보고서 조회</t>
  </si>
  <si>
    <t>도금검사보고서 출력 (레포트)</t>
  </si>
  <si>
    <t>백관하조 작업일지 조회 (절단/체사/포장 통합)</t>
  </si>
  <si>
    <t>백관하조 작업일지 출력 (레포트)</t>
  </si>
  <si>
    <t>생산실적관리</t>
  </si>
  <si>
    <t>생산실적현황 관리(실적수량)</t>
  </si>
  <si>
    <t>생산관리에서 실적 보정하는 화면</t>
  </si>
  <si>
    <t>생산실적현황 관리(노무투입)</t>
  </si>
  <si>
    <t>생산실적현황 관리(원자재)</t>
  </si>
  <si>
    <t>생산실적현황 관리(유틸리티)</t>
  </si>
  <si>
    <t xml:space="preserve">월실적마감 </t>
  </si>
  <si>
    <t>ERP 실적마감시에 MES 실적수정 막는기능</t>
  </si>
  <si>
    <t>E</t>
  </si>
  <si>
    <t>설비데이터조회</t>
  </si>
  <si>
    <t>설비I/F 데이터조회(용접,열처리,절단 등)</t>
  </si>
  <si>
    <t>용접, 열처리, 절단, 설비가동여부 데이터 조회</t>
  </si>
  <si>
    <t>현황판</t>
  </si>
  <si>
    <t>V</t>
  </si>
  <si>
    <t>모니터링</t>
  </si>
  <si>
    <t>실시간 생산현황 모니터링</t>
  </si>
  <si>
    <t>가동현황</t>
  </si>
  <si>
    <t>실시간 가동현황 모니터링</t>
  </si>
  <si>
    <t>I/F</t>
  </si>
  <si>
    <t>I</t>
  </si>
  <si>
    <t>F</t>
  </si>
  <si>
    <t>DAS  &lt;-&gt; MES I/F</t>
  </si>
  <si>
    <t>절단 , 용접, 열처리, 전력 I/F</t>
  </si>
  <si>
    <t>절단, 용접/열처리, 전력 데이터 수집</t>
  </si>
  <si>
    <t>마킹PC &lt;-&gt; MES I/F</t>
  </si>
  <si>
    <t>마킹PC에 마킹정보 전송</t>
  </si>
  <si>
    <t>ERP I/F</t>
  </si>
  <si>
    <t>품목정보 다운로드</t>
  </si>
  <si>
    <t>품목정보 다운실적 등록</t>
  </si>
  <si>
    <t>03 개발진행</t>
  </si>
  <si>
    <t>품목별 Routing정보 다운로드</t>
  </si>
  <si>
    <t>품목별 Routin실적 등록</t>
  </si>
  <si>
    <t>사용자정보 다운로드</t>
  </si>
  <si>
    <t>사용자정보 다운로드실적 등록</t>
  </si>
  <si>
    <t>BOM 다운로드</t>
  </si>
  <si>
    <t>작업지시 다운로드</t>
  </si>
  <si>
    <t>작업지시 다운로드 (확정, 취소)</t>
  </si>
  <si>
    <t>작업실적 업로드</t>
  </si>
  <si>
    <t>자재사용실적</t>
  </si>
  <si>
    <t>언코일러 작업일지 조회</t>
  </si>
  <si>
    <t>언코일러 작업일지 (레포트)</t>
  </si>
  <si>
    <t>엣지밀러 작업일지 조회</t>
  </si>
  <si>
    <t>엣지밀러 작업일지 (레포트)</t>
  </si>
  <si>
    <t>센터 작업일지 (레포트)</t>
  </si>
  <si>
    <t>조관 Check Sheet(원형관) 조회</t>
  </si>
  <si>
    <t>조관 Check Sheet(원형관)</t>
  </si>
  <si>
    <t>조관 Check Sheet(원형관) 레포트</t>
  </si>
  <si>
    <t>출력용 화면</t>
  </si>
  <si>
    <t>27</t>
  </si>
  <si>
    <t>조관 Check Sheet(각관) 조회</t>
  </si>
  <si>
    <t>조관 Check Sheet(각관)</t>
  </si>
  <si>
    <t>28</t>
  </si>
  <si>
    <t>조관 Check Sheet(각관) 레포트</t>
  </si>
  <si>
    <t>최종검사보고서(원형) - 생산</t>
  </si>
  <si>
    <t>최종검사보고서(원형) - 생산 (레포트)</t>
  </si>
  <si>
    <t>최종검사보고서(각관) - 생산</t>
  </si>
  <si>
    <t>최종검사보고서(각관) - 생산 (레포트)</t>
  </si>
  <si>
    <t>마킹</t>
  </si>
  <si>
    <t>흑관하조 마킹 모니터링</t>
  </si>
  <si>
    <t>설비로 부터 I/F된 마킹정보를 표시해주는 화면.
마킹사양을 선택할 수 있는 기능</t>
  </si>
  <si>
    <t>시편출력용 바코드 발행 화면</t>
  </si>
  <si>
    <t>시편용 바코드 스캔을 위한 바코드 라벨 발행 화면</t>
  </si>
  <si>
    <t>백관하조</t>
  </si>
  <si>
    <t>백관하조 절단검사보고서</t>
  </si>
  <si>
    <t>당진 - 백관하조 절단검사보고서 출력물</t>
  </si>
  <si>
    <t>백관하조 체사검사보고서</t>
  </si>
  <si>
    <t>당진 - 백관하조 체사검사보고서 출력물</t>
  </si>
  <si>
    <t>29</t>
  </si>
  <si>
    <t>Milling Cutter SAW 정보 등록</t>
  </si>
  <si>
    <t>사용될 Milling Cutter SAW 정보 등록 - 톱날조별(4개 1조) 절단 본수 및 절단 면적 계산</t>
  </si>
  <si>
    <t>Milling Cutter SAW 체크 시트(일지)</t>
  </si>
  <si>
    <t>절단 톱날 사용 실적 조회(첨부 일지 참조) - 품종 사이즈 본수 면적</t>
  </si>
  <si>
    <t>30</t>
  </si>
  <si>
    <t>수압검사 작업일지 출력(프로젝트)</t>
  </si>
  <si>
    <t>프로젝트 일지 양식에 수압 내역 출력</t>
  </si>
  <si>
    <t>OFF-LINE 절단 정보 등록</t>
  </si>
  <si>
    <t>크롭컷터 작업 내역 등록</t>
  </si>
  <si>
    <t>31</t>
  </si>
  <si>
    <t>OFF-LINE 절단 작업일지</t>
  </si>
  <si>
    <t>크롭컷터 작업일지 조회 및 출력</t>
  </si>
  <si>
    <t>Edge UT, Full Body UT 정보 등록</t>
  </si>
  <si>
    <t>작업 내역 등록</t>
  </si>
  <si>
    <t>32</t>
  </si>
  <si>
    <t>Edge UT, Full Body UT 정보 조회</t>
  </si>
  <si>
    <t>작업니역 조회 및 출력</t>
  </si>
  <si>
    <t>도금 소모자재량 관리</t>
  </si>
  <si>
    <t>현장에서 도금 입고 및 소모량 관리(도금작업일지 항목)</t>
  </si>
  <si>
    <t>개발대상
(본수)</t>
  </si>
  <si>
    <t>설계 현황 (본수)</t>
  </si>
  <si>
    <t>개발 현황 (본수)</t>
  </si>
  <si>
    <t>미착수</t>
  </si>
  <si>
    <t>설계중</t>
  </si>
  <si>
    <t>설계자
완료</t>
  </si>
  <si>
    <t>설계자
완료(%)</t>
  </si>
  <si>
    <t>고객검수
완료</t>
  </si>
  <si>
    <t>고객검수
완료(%)</t>
  </si>
  <si>
    <t>개발중</t>
  </si>
  <si>
    <t>완료</t>
  </si>
  <si>
    <t>완료(%)</t>
  </si>
  <si>
    <t>합계</t>
  </si>
  <si>
    <t>프로젝트명 : GS건설.VGSI.프로젝트 과업내역 진행 현황</t>
  </si>
  <si>
    <t>프로젝트 기간</t>
  </si>
  <si>
    <t>2020-</t>
  </si>
  <si>
    <t>양승업</t>
  </si>
  <si>
    <t>개발
순번</t>
  </si>
  <si>
    <t>상위
메뉴</t>
  </si>
  <si>
    <t>번역</t>
  </si>
  <si>
    <t>프로그램
진행사항</t>
  </si>
  <si>
    <t>난이도</t>
  </si>
  <si>
    <t>매뉴얼
작성여부</t>
  </si>
  <si>
    <t>On-Line
Help</t>
  </si>
  <si>
    <t>프로그램
소스(최종)</t>
  </si>
  <si>
    <t>적용예상년월</t>
  </si>
  <si>
    <t>1차 테스트(컨설턴트)</t>
  </si>
  <si>
    <t>2차 테스트(현업테스트)</t>
  </si>
  <si>
    <t>3차 테스트(통합테스트)</t>
  </si>
  <si>
    <t>(상,중,하)</t>
  </si>
  <si>
    <t>시작예정일</t>
  </si>
  <si>
    <t>시작일</t>
  </si>
  <si>
    <t>완료예정일</t>
  </si>
  <si>
    <t>개발 시작일</t>
  </si>
  <si>
    <t>개발자(최종)</t>
  </si>
  <si>
    <t>테스터</t>
  </si>
  <si>
    <t>결과</t>
  </si>
  <si>
    <t>수정자</t>
  </si>
  <si>
    <t>실제완료일</t>
  </si>
  <si>
    <t>품목기준정보</t>
  </si>
  <si>
    <t>변환</t>
  </si>
  <si>
    <t>B3</t>
  </si>
  <si>
    <t>B1B11MA4_CVN008</t>
  </si>
  <si>
    <t>품목정보등록통합Multi(VGSI)</t>
  </si>
  <si>
    <t>-사업부 공통으로 공장별 품목정보 등록(픔목등록, 공장별 품목정보등록)</t>
  </si>
  <si>
    <t>중</t>
  </si>
  <si>
    <t>상</t>
  </si>
  <si>
    <t>김한진</t>
  </si>
  <si>
    <t>이원호</t>
  </si>
  <si>
    <t>파일저장소</t>
  </si>
  <si>
    <t>BZ001MA1_CVN008</t>
  </si>
  <si>
    <t>파일저장소등록(VGSI)</t>
  </si>
  <si>
    <t>-파일 업/다운 기능, 프로토콜 및 위치를 지정(진천에서 구현한 부문 변환)</t>
  </si>
  <si>
    <t>홍승연</t>
  </si>
  <si>
    <t>B1B11MA6_CVN008</t>
  </si>
  <si>
    <t>COD카테고리등록(VGSI_E)</t>
  </si>
  <si>
    <t>-COD 카테고리 등록</t>
  </si>
  <si>
    <t>하</t>
  </si>
  <si>
    <t>거래처정보</t>
  </si>
  <si>
    <t>B5</t>
  </si>
  <si>
    <t>B1261MA1_CVN008</t>
  </si>
  <si>
    <t>거래처등록(VGSI)</t>
  </si>
  <si>
    <t>-컬럼추가</t>
  </si>
  <si>
    <t>최재학</t>
  </si>
  <si>
    <t>B1261MA2_CVN008</t>
  </si>
  <si>
    <t>거래처등록(MULTI)(VGSI)</t>
  </si>
  <si>
    <t>영업관리</t>
  </si>
  <si>
    <t>수주관리</t>
  </si>
  <si>
    <t>S3</t>
  </si>
  <si>
    <t>Y7204MA1_CVN008</t>
  </si>
  <si>
    <t>프로젝트등록(VGSI_A)</t>
  </si>
  <si>
    <t>-A 사업 프로젝트등록(GROUP 관리)에 영업자등 항목추가, FILE UP/DOWN 기능</t>
  </si>
  <si>
    <t>Y7204MA2_CVN008</t>
  </si>
  <si>
    <t>프로젝트등록(VGSI_E)</t>
  </si>
  <si>
    <t>-E 사업 프로젝트등록(GROUP 관리)에 영업자등 항목추가, FILE UP/DOWN 기능
'-COD 항목값 등록(별도 탭으로 구성)</t>
  </si>
  <si>
    <t>문성욱</t>
  </si>
  <si>
    <t>Y7207MA2_CVN008</t>
  </si>
  <si>
    <t>시리얼등록(VGSI_E)</t>
  </si>
  <si>
    <t>-프로젝트에 딸린 시리얼 등록</t>
  </si>
  <si>
    <t>곽윤영</t>
  </si>
  <si>
    <t>Y7204MA3_CVN008</t>
  </si>
  <si>
    <t>프로젝트등록(VGSI_P)</t>
  </si>
  <si>
    <t>-P 사업 프로젝트등록(GROUP 관리)에 영업자등 항목추가, FILE UP/DOWN 기능</t>
  </si>
  <si>
    <t>Y7205QA1_CVN008</t>
  </si>
  <si>
    <t>프로젝트현황(VGSI_A)</t>
  </si>
  <si>
    <t>-A 사업 프로젝트현황(수주, 생산, 출하정보, 기타항목 일자 및 수량 조회)</t>
  </si>
  <si>
    <t>Y7205QA2_CVN008</t>
  </si>
  <si>
    <t>프로젝트현황(VGSI_E)</t>
  </si>
  <si>
    <t>-E 사업 프로젝트현황(수주, 생산, 출하정보, 기타항목 일자 및 수량 조회)</t>
  </si>
  <si>
    <t>Y7205QA3_CVN008</t>
  </si>
  <si>
    <t>프로젝트현황(VGSI_P)</t>
  </si>
  <si>
    <t>-P 사업 프로젝트현황(수주, 생산, 출하정보, 기타항목 일자 및 수량 조회)</t>
  </si>
  <si>
    <t>Y7206MA2_CVN008</t>
  </si>
  <si>
    <t>프로젝트진행율등록(VGSI_E)</t>
  </si>
  <si>
    <t>-E 사업 설치 진행율 등록</t>
  </si>
  <si>
    <t>S3111MA1_CVN008</t>
  </si>
  <si>
    <t>수주등록(VGSI_A)</t>
  </si>
  <si>
    <t>-프로젝트참조(필수)</t>
  </si>
  <si>
    <t>김효주</t>
  </si>
  <si>
    <t>S3111MA2_CVN008</t>
  </si>
  <si>
    <t>수주등록(VGSI_E)</t>
  </si>
  <si>
    <t>S3111MA3_CVN008</t>
  </si>
  <si>
    <t>수주등록(VGSI_P)</t>
  </si>
  <si>
    <t>S3112MA1_CVN008</t>
  </si>
  <si>
    <t>물량(수주)내역등록(VGSI_A)</t>
  </si>
  <si>
    <t>-그리드화면 추가(BLOCK, ZONE 조회, 수량입력) / A 사업팀 물량등록 / 부재 / Rev</t>
  </si>
  <si>
    <t>출하관리</t>
  </si>
  <si>
    <t>S5</t>
  </si>
  <si>
    <t>S4122MA1_CVN008</t>
  </si>
  <si>
    <t>출하등록I/F(VGSI_A)</t>
  </si>
  <si>
    <t>-A사업부 PDA인터페이스, ERP_IF_S_DN_MVMT_CVN008</t>
  </si>
  <si>
    <t>S4122MA2_CVN008</t>
  </si>
  <si>
    <t>출하등록I/F(VGSI_A)-PDW</t>
  </si>
  <si>
    <t>-A사업부 S4122MA1_CVN008 PDW처리, ERP_IF_S_DN_MVMT_CVN008</t>
  </si>
  <si>
    <t>BATCH</t>
  </si>
  <si>
    <t>매출채권관리</t>
  </si>
  <si>
    <t>S7</t>
  </si>
  <si>
    <t>S5111MA2_CVN008</t>
  </si>
  <si>
    <t>기성청구등록(VGSI)</t>
  </si>
  <si>
    <t>기성청구 프로그램 개발(선수금 처리) / 예외매출처리 / 차수 및 프로젝트 번호 참조
. 기성청구시 항목 확인 필요
. 기성청구 차수 관리 필요(2020-03월 베트남 현지직원한테 확인, 개발진행)</t>
  </si>
  <si>
    <t>권순규</t>
  </si>
  <si>
    <t>S5112MA2_CVN008</t>
  </si>
  <si>
    <t>기성청구내역등록(VGSI)</t>
  </si>
  <si>
    <t>별도제품등록(공통코드에서 등록), 2020-03월 베트남 현지직원한테 확인, 개발진행)</t>
  </si>
  <si>
    <t>구매관리(M)</t>
  </si>
  <si>
    <t>발주관리(M3)</t>
  </si>
  <si>
    <t>M3</t>
  </si>
  <si>
    <t>M3121MA1_CVN008</t>
  </si>
  <si>
    <t>발주등록(통합)(VGSI)</t>
  </si>
  <si>
    <t>-확정처리, 취소 버튼 제거, 파일 업/다운 로드버튼추가(밀시트, 납품확인서등), 팝업을 작성</t>
  </si>
  <si>
    <t>요구사항 추적표 : M002</t>
  </si>
  <si>
    <t>M3111OA2_CVN008</t>
  </si>
  <si>
    <t>발주서발행(VGSI)</t>
  </si>
  <si>
    <t>-영문, 베트남어 선택 조건 추가(바코드 추가)</t>
  </si>
  <si>
    <t>김수완</t>
  </si>
  <si>
    <t>구매입출고관리(M7)</t>
  </si>
  <si>
    <t>M7</t>
  </si>
  <si>
    <t>M4112MA1_CVN008</t>
  </si>
  <si>
    <t>구매입고I/F(VGSI)</t>
  </si>
  <si>
    <t>-PDA 인터페이스, POP처리(구매입고)-발주서참고 처리, ERP_IF_M_PUR_GOOD_MVMT_CVN008</t>
  </si>
  <si>
    <t>M4112MA2_CVN008</t>
  </si>
  <si>
    <t>구매입고I/F(VGSI)-PDW</t>
  </si>
  <si>
    <t>-PDA 인터페이스, M4112MA1_CVN008 PDW 처리, ERP_IF_M_PUR_GOOD_MVMT_CVN008</t>
  </si>
  <si>
    <t>샹</t>
  </si>
  <si>
    <t>구매입고현황</t>
  </si>
  <si>
    <t>-파티셜로 입력된 입고 현황, 구매부터</t>
  </si>
  <si>
    <t>생산관리</t>
  </si>
  <si>
    <t>제조오더관리(P4)</t>
  </si>
  <si>
    <t>P41</t>
  </si>
  <si>
    <t>P4111MA1_CVN008</t>
  </si>
  <si>
    <t>제조오더자동등록(VGSI_A)</t>
  </si>
  <si>
    <t>-A사업 물량등록정보 기준으로 제조오더 자동생성(자체생산, 외주생산, 신규, 고재, 고재활등구분, R0, R1, R2 + 채번(Y/N) + 출력(Y/N))</t>
  </si>
  <si>
    <t>PR112MA1_CVN008</t>
  </si>
  <si>
    <t>제조오더현황(VGSI_A)</t>
  </si>
  <si>
    <t>-수주내역등록 형태로 제조오더 현황을 조회</t>
  </si>
  <si>
    <t>P49</t>
  </si>
  <si>
    <t>P4911MA1_CVN008</t>
  </si>
  <si>
    <t>바코드생성</t>
  </si>
  <si>
    <t>-프로젝트, 수주정보 기준으로 바코드번호 생성</t>
  </si>
  <si>
    <t>P4912QA1_CVN008</t>
  </si>
  <si>
    <t>바코드출력</t>
  </si>
  <si>
    <t>-라벨 프린터로 프로젝트, Block, Zone 기준으로 바코드 라벨을 출력</t>
  </si>
  <si>
    <t>P4913MA1_CVN008</t>
  </si>
  <si>
    <t>PackingNo등록(VGSI_A)</t>
  </si>
  <si>
    <t>-PackingNo 등록, PackingNo List등 출력등</t>
  </si>
  <si>
    <t>P4913MA2_CVN008</t>
  </si>
  <si>
    <t>PackingNo등록(PDA)(VGSI_A)</t>
  </si>
  <si>
    <t>-PackingNo(PDA등록)</t>
  </si>
  <si>
    <t>이예찬</t>
  </si>
  <si>
    <t>P4914QA1_CVN008</t>
  </si>
  <si>
    <t>PackingNo출력(VGSI_A)</t>
  </si>
  <si>
    <t>-PackingNo 라벨, Packing List 출력</t>
  </si>
  <si>
    <t>P4916MA1_CVN008</t>
  </si>
  <si>
    <t>제조실적I/F(VGSI)</t>
  </si>
  <si>
    <t>-A사업부 PDA 인터페이스, POP처리, ERP_IF_PRODUCTION_RESULTS_CVN008</t>
  </si>
  <si>
    <t>P4916MA2_CVN008</t>
  </si>
  <si>
    <t>제조실적I/F(VGSI)-PDW</t>
  </si>
  <si>
    <t>-A사업부 M4916MA1_CVN008 PDW처리, ERP_IF_P_PRODUCTION_RESULTS_CVN008</t>
  </si>
  <si>
    <t>P4920MA1_CVN008</t>
  </si>
  <si>
    <t>MES데이터등록(VGSI_P)</t>
  </si>
  <si>
    <t>-P사업부 설비 데이터 등록(각 설비 자료 형태)</t>
  </si>
  <si>
    <t>재고관리(I)</t>
  </si>
  <si>
    <t>수불관리(I1)</t>
  </si>
  <si>
    <t>I1</t>
  </si>
  <si>
    <t>I1231MA2_CVN008</t>
  </si>
  <si>
    <t>기타출고등록(제조오더)(VGSI_A)</t>
  </si>
  <si>
    <t>- 1달 원자재소요량을 입력하고, 제조실적월 제조오더기준으로 소요량을 분배(수량기준)</t>
  </si>
  <si>
    <t>I1131MA1_CVN008</t>
  </si>
  <si>
    <t>임대입고등록(VGSI_A)</t>
  </si>
  <si>
    <t>-A사업부 임대입고 처리(품목변경등), 프로젝트, 수주내역조회 해당품 반납(고재창고지정)</t>
  </si>
  <si>
    <t>I1311MA1_CVN008</t>
  </si>
  <si>
    <t>재고이동등록(VGSI)</t>
  </si>
  <si>
    <t>-휴테크산업 재고이동등록 컨버트</t>
  </si>
  <si>
    <t>일반구매관리</t>
  </si>
  <si>
    <t>MD0</t>
  </si>
  <si>
    <t>ME021MA1_CVN008</t>
  </si>
  <si>
    <t>픔목코드 등록(Multi)(VGSI)</t>
  </si>
  <si>
    <t>-표준프로그램 품목코드 등록을 멀티등록으로 구현</t>
  </si>
  <si>
    <t>이환영</t>
  </si>
  <si>
    <t>구매관리현황</t>
  </si>
  <si>
    <t>-구매등록 및 입고 내역</t>
  </si>
  <si>
    <t>인사관리</t>
  </si>
  <si>
    <t>인사기본자료</t>
  </si>
  <si>
    <t>H2</t>
  </si>
  <si>
    <t>H2001M1_CVN008</t>
  </si>
  <si>
    <t>인사마스터등록(VGSI)</t>
  </si>
  <si>
    <t>인사마스터 등록화면에 문서저장 기능 추가, 컬럼추가
사번 GS건설 룰로 자동생성</t>
  </si>
  <si>
    <t>H2001M2_CVN008</t>
  </si>
  <si>
    <t>인사마스터등록(Multi)(VGSI)</t>
  </si>
  <si>
    <t>H2027Q1_CVN008</t>
  </si>
  <si>
    <t>인사정보전송(VGSI)</t>
  </si>
  <si>
    <t>인사기본정보(사번,성명,직급,부서,메일아이디) 와 발령정보를 GS HR 시스템에 전송
인사정보 및 조직정보를 그룹웨어에 일 2회 Interface ( GS 그룹웨어 웹서비스 활용 )</t>
  </si>
  <si>
    <t>H2027Q2_CVN008</t>
  </si>
  <si>
    <t>인사정보전송(VGSI)-PDW</t>
  </si>
  <si>
    <t>H2026Q1_CVN008 PDW등록, 매일 새벽 4시</t>
  </si>
  <si>
    <t>근태관리</t>
  </si>
  <si>
    <t>H4</t>
  </si>
  <si>
    <t>H4004M1_CVN008</t>
  </si>
  <si>
    <t>출퇴근시간등록(VGSI)</t>
  </si>
  <si>
    <t>베트남 버전 출퇴근 자료 Upload 수정(엑셀 서식 변경하여 upload)</t>
  </si>
  <si>
    <t>회계관리</t>
  </si>
  <si>
    <t>회계전표조회(IF)(VGSI)</t>
  </si>
  <si>
    <t>AB</t>
  </si>
  <si>
    <t>A2199M1_CVN008</t>
  </si>
  <si>
    <t>회계계정매핑(VGSI)</t>
  </si>
  <si>
    <t>UNIERP 계정코드와 GAS 계정, 베트남계정 매핑처리</t>
  </si>
  <si>
    <t>전표관리</t>
  </si>
  <si>
    <t>A5121MA1_CVN008</t>
  </si>
  <si>
    <t>회계전표등록</t>
  </si>
  <si>
    <t>회계전표출력시 GAS 계정과 써큘러200 계정으로 나오는 2본 출력</t>
  </si>
  <si>
    <t>A5118MA1_CVN008</t>
  </si>
  <si>
    <t>결의전표등록</t>
  </si>
  <si>
    <t>결의전표출력시 GAS 계정과 써큘러200 계정으로 나오는 2본 출력</t>
  </si>
  <si>
    <t>A5121M2_CVN008</t>
  </si>
  <si>
    <t>회계전표출력</t>
  </si>
  <si>
    <t>A5118M2_CVN008</t>
  </si>
  <si>
    <t>결의전표출력</t>
  </si>
  <si>
    <t>자산관리(AA)</t>
  </si>
  <si>
    <t>AA2</t>
  </si>
  <si>
    <t>A7102MA1_CVN008</t>
  </si>
  <si>
    <t>임대자산취득내역등록(VGSI)</t>
  </si>
  <si>
    <t>-A사업부 알폼생산 제품 출하정보 기준으로 유형자산등록</t>
  </si>
  <si>
    <t>A7111B1_CVN008</t>
  </si>
  <si>
    <t>감가상각계산(VGSI)</t>
  </si>
  <si>
    <t>-감가상각계산시 임대자산은 제외하고 계산</t>
  </si>
  <si>
    <t>A7111B2_CVN008</t>
  </si>
  <si>
    <t>감가상각계산(임대자산)(VGSI)</t>
  </si>
  <si>
    <t>- 임대자산(AL-FORM) 감가상각계산을 별도로 처리(원가작업 후 )</t>
  </si>
  <si>
    <t>경비관리(AN)</t>
  </si>
  <si>
    <t>AN501M1_CVN008</t>
  </si>
  <si>
    <t>경비청구등록(VGSI)</t>
  </si>
  <si>
    <t>- 사업장 담당자가 해당 사업장의 경비 청구</t>
  </si>
  <si>
    <t>A5118O2_CVN008</t>
  </si>
  <si>
    <t>결의전표출력(VGSI)</t>
  </si>
  <si>
    <t>- 출력조건에 작성자 추가</t>
  </si>
  <si>
    <t>A5121O2_CVN008</t>
  </si>
  <si>
    <t>회계전표출력(VGSI)</t>
  </si>
  <si>
    <t>S4121MA3_CVN008</t>
  </si>
  <si>
    <t>출하등록(통합)(VGSI)</t>
  </si>
  <si>
    <t>-출고송장 출력물 추가(버튼추가), / Packing No 등록으로 대체</t>
  </si>
  <si>
    <t>기성청구(VGSI-E BIZ)</t>
  </si>
  <si>
    <t>기성청구 프로그램 개발(선수금 처리) / 예외매출처리
. 기성청구시 항목 확인 필요
. 기성청구 차수 관리 필요</t>
  </si>
  <si>
    <t>기성청구(VGSI-P BIZ)</t>
  </si>
  <si>
    <t>제조실적등록(VGSI_A)</t>
  </si>
  <si>
    <t>-A사업부 M4916MA1_CVN008 PDW처리, ERP_IF_P_PRODUCTION_RESULTS_CVN008 / 2020-06-03 개발진행</t>
  </si>
  <si>
    <t>P4917MA1_CVN008</t>
  </si>
  <si>
    <t>제조실적등록(VGSI_E)</t>
  </si>
  <si>
    <t>-E사업부 PDA 인터페이스, POP처리</t>
  </si>
  <si>
    <t>P4917MA2_CVN008</t>
  </si>
  <si>
    <t>-E사업부 PDW처리</t>
  </si>
  <si>
    <t>P4918MA1_CVN008</t>
  </si>
  <si>
    <t>제조실적등록(VGSI_P)</t>
  </si>
  <si>
    <t>-P사업부 PDA 인터페이스, POP처리</t>
  </si>
  <si>
    <t>P4918MA2_CVN008</t>
  </si>
  <si>
    <t>-P사업부 PDW처리</t>
  </si>
  <si>
    <t>convert</t>
  </si>
  <si>
    <t>convert(32개)</t>
  </si>
  <si>
    <t>-한림기업 임대매출 프로그램 32본</t>
  </si>
  <si>
    <t>기타</t>
  </si>
  <si>
    <t>2020-01-13</t>
  </si>
  <si>
    <t>B1B11MA5_CVN008</t>
  </si>
  <si>
    <t>바코드채번RULE(VGSI)</t>
  </si>
  <si>
    <t>-생산팀에서 바코드 생성규칙정의</t>
  </si>
  <si>
    <t>S3112MA3_CVN008</t>
  </si>
  <si>
    <t>물량(수주)내역등록(VGSI)</t>
  </si>
  <si>
    <t>-S_SO_DTL. Tracking No. 컬럼에 프로젝트번호등록, E,P 사업 물량등록</t>
  </si>
  <si>
    <t>M3111MA3_CVN008</t>
  </si>
  <si>
    <t>발주일괄확정등록(VGSI)</t>
  </si>
  <si>
    <t>-드릴다운기능 추가, 우측하단에 P/O 기준으로 발주등록(통합)(VGSI) 프로그램으로 이동</t>
  </si>
  <si>
    <t>M3111QA3_CVN008</t>
  </si>
  <si>
    <t>발주번호별진행조회(VGSI)</t>
  </si>
  <si>
    <t>-일자 기준을 발주, 입고, 매입 정보를 조회,(구매관리 &gt; 
발주관리 &gt; 발주번호별진행조회(M3111QA3) 참고</t>
  </si>
  <si>
    <t>요구사항 추적표 : M001</t>
  </si>
  <si>
    <t>M3111QA4_CVN008</t>
  </si>
  <si>
    <t>발주번호별E-MAIL전송(VGSI)</t>
  </si>
  <si>
    <t>-발주서 및 이메일전송시 출력물 수정(영문, 베트남어 선택), (바코드 추가)
발주서발행 M3111OA2_CVN008 에 통합</t>
  </si>
  <si>
    <t>PackingNo생성(VGSI_A)</t>
  </si>
  <si>
    <t>-PDA입력자료를 기준으로 Packing번호생성</t>
  </si>
  <si>
    <t>P4915MA1_CVN008</t>
  </si>
  <si>
    <t>송장 FILE UP/DOWN</t>
  </si>
  <si>
    <t>-프로젝트, 출하 기준으로 최종 송장 파일 UP/DOWN, 그리드 형태로 구현(프로젝트에서 등록)
  프로젝트등록 프로그램에 포함</t>
  </si>
  <si>
    <t>P4916MA3_CVN008</t>
  </si>
  <si>
    <t>제조실적등록(VGSI)</t>
  </si>
  <si>
    <t>-A사업부 POP데이터, BATCH 제조실적등록, ERP_IF_P_PRODUCTION_RESULTS_CVN008</t>
  </si>
  <si>
    <t>P4917MA3_CVN008</t>
  </si>
  <si>
    <t>-E사업부 POP데이터, BATCH 제조실적등록</t>
  </si>
  <si>
    <t>P4918MA3_CVN008</t>
  </si>
  <si>
    <t>-P사업부 POP데이터, BATCH 제조실적등록</t>
  </si>
  <si>
    <t>P42</t>
  </si>
  <si>
    <t>P4211MA2_CVN008</t>
  </si>
  <si>
    <t>부품소요량조정(VGSI_A)</t>
  </si>
  <si>
    <t>-A사업부 부품소요량조정(오더마감전에 해당일 작업지시 내용을 조회, 부품소용량등록)</t>
  </si>
  <si>
    <t>노동계약 관리(VGSI)</t>
  </si>
  <si>
    <t>삭제</t>
  </si>
  <si>
    <t>-거래처등록, 창고자동등록 및 A사업</t>
  </si>
  <si>
    <t>B1261QA8_CVN008</t>
  </si>
  <si>
    <t>거래처조회(VGSI)</t>
  </si>
  <si>
    <t>-.조회자동화(현장정보 추가)</t>
  </si>
  <si>
    <t>B1263QA8_CVN008</t>
  </si>
  <si>
    <t>사업자이력조회(VGSI)</t>
  </si>
  <si>
    <t>-조회자동화(현장정보 추가)</t>
  </si>
  <si>
    <t>섹제</t>
  </si>
  <si>
    <t>B1B01MA1_CVN008</t>
  </si>
  <si>
    <t>품목정보등록(S)</t>
  </si>
  <si>
    <t>B1B01MA3_CVN008</t>
  </si>
  <si>
    <t>품목정보등록Multi(S)</t>
  </si>
  <si>
    <t>공장별품목정보등록Multi(S)</t>
  </si>
  <si>
    <t>스케쥴관리</t>
  </si>
  <si>
    <t>B6100MA1_CVN008</t>
  </si>
  <si>
    <t>스케쥴등록</t>
  </si>
  <si>
    <t>-영업사원 계획등록</t>
  </si>
  <si>
    <t>삭제예정</t>
  </si>
  <si>
    <t>B6200MA1_CVN008</t>
  </si>
  <si>
    <t>스케쥴조회</t>
  </si>
  <si>
    <t>-영업사원 계획조회</t>
  </si>
  <si>
    <t>재고관리</t>
  </si>
  <si>
    <t>재고현황&amp;마감</t>
  </si>
  <si>
    <t>I3</t>
  </si>
  <si>
    <t>I1211MA2_CVN008</t>
  </si>
  <si>
    <t>일자별 재고현황조회</t>
  </si>
  <si>
    <t>I2211MA1_CVN008</t>
  </si>
  <si>
    <t>재고현황조회(VGSI)</t>
  </si>
  <si>
    <t>I2211MA2_CVN008</t>
  </si>
  <si>
    <t>품목별거래처임대재고현황(VGSI)</t>
  </si>
  <si>
    <t>I2211OA2_CVN008</t>
  </si>
  <si>
    <t>품목별거래처임대재고출력(VGSI)</t>
  </si>
  <si>
    <t>I2331QA5_CVN008</t>
  </si>
  <si>
    <t>자재입출고현황</t>
  </si>
  <si>
    <t>I2441QA1_CVN008</t>
  </si>
  <si>
    <t>사내,사외재고현황</t>
  </si>
  <si>
    <t>I1831QA1_CVN008</t>
  </si>
  <si>
    <t>수불내역조회(VGSI)</t>
  </si>
  <si>
    <t>추가-변환</t>
  </si>
  <si>
    <t>S1</t>
  </si>
  <si>
    <t>S112MA2_CVN008</t>
  </si>
  <si>
    <t>임대단가등록(VGSI)</t>
  </si>
  <si>
    <t>S1112QA1_CVN008</t>
  </si>
  <si>
    <t>임대단가조회(VGSI)</t>
  </si>
  <si>
    <t>프로젝트등록(S)</t>
  </si>
  <si>
    <t>-표준 프로젝트등록에 항목을 추가, BLOCK, ZONE</t>
  </si>
  <si>
    <t>프로젝트현황(S)</t>
  </si>
  <si>
    <t>-프로젝트현황(수주, 생산, 출하정보조회)</t>
  </si>
  <si>
    <t>수주등록(S)</t>
  </si>
  <si>
    <t>-프로젝트참조(필수),</t>
  </si>
  <si>
    <t>수주내역등록(S)</t>
  </si>
  <si>
    <t>-그리드화면 추가(BLOCK, ZONE, UNIT 조회, 수량입력)</t>
  </si>
  <si>
    <t>영업임대관리(SB)</t>
  </si>
  <si>
    <t>SB410MA1_CVN008</t>
  </si>
  <si>
    <t>임대료계산</t>
  </si>
  <si>
    <t>-임대출고기준으로 매월 임대료 계산</t>
  </si>
  <si>
    <t>SB410MA2_CVN008</t>
  </si>
  <si>
    <t>임대료계산_이월처리</t>
  </si>
  <si>
    <t>-임대료 이월처리</t>
  </si>
  <si>
    <t>SB410QA1_CVN008</t>
  </si>
  <si>
    <t>임대료계산조회</t>
  </si>
  <si>
    <t>-임대료계산내역 조회 및 조정청구 및 조정청구삭제</t>
  </si>
  <si>
    <t>SB110MA1_CVN008</t>
  </si>
  <si>
    <t>출하의뢰등록</t>
  </si>
  <si>
    <t>-임대수주등록(수주등록 참조), 출력물 수정</t>
  </si>
  <si>
    <t>SB500MA2_CVN008</t>
  </si>
  <si>
    <t>임대)매출채권내역등록</t>
  </si>
  <si>
    <t>-김병은 이사 확인요청(다음주)</t>
  </si>
  <si>
    <t>SB700MA3_CVN008</t>
  </si>
  <si>
    <t>(수리,보관/판매)출고의뢰등록</t>
  </si>
  <si>
    <t>-수리, 보관은 검토 대상</t>
  </si>
  <si>
    <t>SB700QA3_CVN008</t>
  </si>
  <si>
    <t>(수리,보관/판매)출고현황</t>
  </si>
  <si>
    <t>-(수리,보관/판매)출고현항</t>
  </si>
  <si>
    <t>SB700QA1_CVN008</t>
  </si>
  <si>
    <t>거래처별자재재고현황(VGSI)</t>
  </si>
  <si>
    <t>-현재 현장별 창고로 운영중 -&gt; tracing no 활용 수정</t>
  </si>
  <si>
    <t>SB110QA1_CVN008</t>
  </si>
  <si>
    <t>임대의뢰진행현황</t>
  </si>
  <si>
    <t>-확정처리, 취소 버튼 제거</t>
  </si>
  <si>
    <t>김방준</t>
  </si>
  <si>
    <t>입력</t>
  </si>
  <si>
    <t>-발주일괄확정등록(VGSI)</t>
  </si>
  <si>
    <t>-발주서 및 이메일전송시 출력물 수정</t>
  </si>
  <si>
    <t>라벨출력</t>
  </si>
  <si>
    <t>-프로젝트, 수주정보 기준으로 라벨 출력</t>
  </si>
  <si>
    <t>생산임대관리(PB)</t>
  </si>
  <si>
    <t>PB010MA1_CVN008</t>
  </si>
  <si>
    <t>운송등록</t>
  </si>
  <si>
    <t>PB210MA1_CVN008</t>
  </si>
  <si>
    <t>임대출고</t>
  </si>
  <si>
    <t>PB310MA1_CVN008</t>
  </si>
  <si>
    <t>임대입고</t>
  </si>
  <si>
    <t>PB700MA2_CVN008</t>
  </si>
  <si>
    <t>(수리,보관/판매)출고등록(VGSI)</t>
  </si>
  <si>
    <t>PB700MA1_CVN008</t>
  </si>
  <si>
    <t>(수리,보관/리스)입고등록(VGSI)</t>
  </si>
  <si>
    <t>M4111QA5_CVN008</t>
  </si>
  <si>
    <t>일일작업일보</t>
  </si>
  <si>
    <t>PACKING 작업등록</t>
  </si>
  <si>
    <t>Al-form 판넬 Serial 번호와 Packing NO  Mapping
작업</t>
  </si>
  <si>
    <t>2020-01-28 추가사항</t>
  </si>
  <si>
    <t>구매관리</t>
  </si>
  <si>
    <t>발주관리</t>
  </si>
  <si>
    <t>M</t>
  </si>
  <si>
    <t>인사마스터 등록화면에 문서저장 기능 추가</t>
  </si>
  <si>
    <t>AL-FORM자산취득(VGSI)</t>
  </si>
  <si>
    <t xml:space="preserve">프로젝트 명 </t>
  </si>
  <si>
    <t>SJ테크 UNIERP 구축</t>
  </si>
  <si>
    <t>박순찬 이사</t>
  </si>
  <si>
    <t>컨설턴트</t>
  </si>
  <si>
    <t>김종필 상무</t>
  </si>
  <si>
    <t>개발구분</t>
  </si>
  <si>
    <t>구 프로그램 ID</t>
  </si>
  <si>
    <t>부서별경비조회(SJ)</t>
  </si>
  <si>
    <t>G2901MA1_KO248</t>
  </si>
  <si>
    <t>일일경영현황(SJ)</t>
  </si>
  <si>
    <t>VB001MA1_KO371</t>
  </si>
  <si>
    <t>현업 사용여부 확인 및 관련 모듈 확정 필요</t>
  </si>
  <si>
    <t>부서별임금추이(SJ)</t>
  </si>
  <si>
    <t>VH002MA1_KO371</t>
  </si>
  <si>
    <t>전년대비임금추이(SJ)</t>
  </si>
  <si>
    <t>VH002MA2_KO371</t>
  </si>
  <si>
    <t>이직율현황(SJ)</t>
  </si>
  <si>
    <t>VH002MA3_KO371</t>
  </si>
  <si>
    <t>연차현황조회2</t>
  </si>
  <si>
    <t>XH03MAFS_SITE</t>
  </si>
  <si>
    <t>진행사항</t>
  </si>
  <si>
    <t>본수</t>
  </si>
  <si>
    <t>진척율</t>
  </si>
  <si>
    <t>00 요청본수</t>
  </si>
  <si>
    <t>10 개발취소</t>
  </si>
  <si>
    <t>00 개발본수</t>
  </si>
  <si>
    <t>00 잔여본수</t>
  </si>
  <si>
    <t>AB801T01</t>
  </si>
  <si>
    <t>하조실적 입력(당진)</t>
    <phoneticPr fontId="25" type="noConversion"/>
  </si>
  <si>
    <t>하조실적 입력(대불)</t>
    <phoneticPr fontId="25" type="noConversion"/>
  </si>
  <si>
    <t>하조실적 입력(대구)</t>
    <phoneticPr fontId="25" type="noConversion"/>
  </si>
  <si>
    <t>이지형</t>
    <phoneticPr fontId="25" type="noConversion"/>
  </si>
  <si>
    <t>조관 작업일지 조회</t>
    <phoneticPr fontId="25" type="noConversion"/>
  </si>
  <si>
    <t>자재입고정보</t>
    <phoneticPr fontId="25" type="noConversion"/>
  </si>
  <si>
    <t>라우팅경로관리</t>
    <phoneticPr fontId="25" type="noConversion"/>
  </si>
  <si>
    <t xml:space="preserve">절단 실적 조회 및 등록(자동) </t>
    <phoneticPr fontId="25" type="noConversion"/>
  </si>
  <si>
    <t xml:space="preserve">개별단위 수량을 등록 </t>
    <phoneticPr fontId="25" type="noConversion"/>
  </si>
  <si>
    <t>N</t>
    <phoneticPr fontId="25" type="noConversion"/>
  </si>
  <si>
    <t>■ 프로그램 전체 목록</t>
    <phoneticPr fontId="25" type="noConversion"/>
  </si>
  <si>
    <t>■ 시스템 오픈 필수목록 (등록프로그램)</t>
    <phoneticPr fontId="25" type="noConversion"/>
  </si>
  <si>
    <t>출력</t>
    <phoneticPr fontId="25" type="noConversion"/>
  </si>
  <si>
    <t>조회</t>
    <phoneticPr fontId="25" type="noConversion"/>
  </si>
  <si>
    <t>00 개발미착수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</si>
</sst>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yyyy\-mm\-dd"/>
    <numFmt numFmtId="178" formatCode="0.0_);[Red]\(0.0\)"/>
  </numFmts>
  <fonts count="31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11"/>
      <name val="Calibri"/>
      <family val="2"/>
    </font>
    <font>
      <sz val="8"/>
      <color rgb="FFFF0000"/>
      <name val="Malgun Gothic"/>
      <family val="3"/>
      <charset val="129"/>
    </font>
    <font>
      <b/>
      <sz val="11"/>
      <color rgb="FFFF0000"/>
      <name val="Malgun Gothic"/>
      <family val="3"/>
      <charset val="129"/>
    </font>
    <font>
      <b/>
      <sz val="10"/>
      <color rgb="FFFFFFFF"/>
      <name val="Malgun Gothic"/>
      <family val="3"/>
      <charset val="129"/>
    </font>
    <font>
      <sz val="10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8"/>
      <color rgb="FF000000"/>
      <name val="Malgun Gothic"/>
      <family val="3"/>
      <charset val="129"/>
    </font>
    <font>
      <sz val="8"/>
      <color rgb="FFC00000"/>
      <name val="Malgun Gothic"/>
      <family val="3"/>
      <charset val="129"/>
    </font>
    <font>
      <strike/>
      <sz val="8"/>
      <color rgb="FFC00000"/>
      <name val="Malgun Gothic"/>
      <family val="3"/>
      <charset val="129"/>
    </font>
    <font>
      <strike/>
      <sz val="8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trike/>
      <sz val="8"/>
      <color rgb="FF000000"/>
      <name val="Malgun Gothic"/>
      <family val="3"/>
      <charset val="129"/>
    </font>
    <font>
      <strike/>
      <sz val="8"/>
      <color rgb="FF8DB3E2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8"/>
      <color rgb="FF000000"/>
      <name val="Malgun Gothic"/>
      <family val="3"/>
      <charset val="129"/>
    </font>
    <font>
      <sz val="8"/>
      <color theme="0"/>
      <name val="Malgun Gothic"/>
      <family val="3"/>
      <charset val="129"/>
    </font>
    <font>
      <sz val="8"/>
      <name val="Calibri"/>
      <family val="3"/>
      <charset val="129"/>
      <scheme val="minor"/>
    </font>
    <font>
      <sz val="8"/>
      <color theme="1"/>
      <name val="Calibri"/>
      <family val="3"/>
      <charset val="129"/>
      <scheme val="minor"/>
    </font>
    <font>
      <sz val="8"/>
      <name val="Malgun Gothic"/>
      <family val="3"/>
      <charset val="129"/>
    </font>
    <font>
      <sz val="10"/>
      <name val="Malgun Gothic"/>
      <family val="3"/>
      <charset val="129"/>
    </font>
    <font>
      <b/>
      <sz val="8"/>
      <name val="Malgun Gothic"/>
      <family val="3"/>
      <charset val="129"/>
    </font>
    <font>
      <sz val="11"/>
      <color theme="1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  <fill>
      <patternFill patternType="solid">
        <fgColor rgb="FFFFFF99"/>
        <bgColor rgb="FFFFFF99"/>
      </patternFill>
    </fill>
    <fill>
      <patternFill patternType="solid">
        <fgColor rgb="FF595959"/>
        <bgColor rgb="FF595959"/>
      </patternFill>
    </fill>
    <fill>
      <patternFill patternType="solid">
        <fgColor rgb="FFD8D8D8"/>
        <bgColor rgb="FFD8D8D8"/>
      </patternFill>
    </fill>
    <fill>
      <patternFill patternType="solid">
        <fgColor rgb="FFEAF1DD"/>
        <bgColor rgb="FFEAF1DD"/>
      </patternFill>
    </fill>
    <fill>
      <patternFill patternType="solid">
        <fgColor rgb="FF95B3D7"/>
        <bgColor rgb="FF95B3D7"/>
      </patternFill>
    </fill>
    <fill>
      <patternFill patternType="solid">
        <fgColor rgb="FFFDE9D9"/>
        <bgColor rgb="FFFDE9D9"/>
      </patternFill>
    </fill>
    <fill>
      <patternFill patternType="solid">
        <fgColor rgb="FF7F7F7F"/>
        <bgColor rgb="FF7F7F7F"/>
      </patternFill>
    </fill>
    <fill>
      <patternFill patternType="solid">
        <fgColor rgb="FFF2DBDB"/>
        <bgColor rgb="FFF2DBDB"/>
      </patternFill>
    </fill>
    <fill>
      <patternFill patternType="solid">
        <fgColor rgb="FFDAEEF3"/>
        <bgColor rgb="FFDAEEF3"/>
      </patternFill>
    </fill>
    <fill>
      <patternFill patternType="solid">
        <fgColor rgb="FFE5DFEC"/>
        <bgColor rgb="FFE5DFEC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rgb="FFFFFF00"/>
      </patternFill>
    </fill>
  </fills>
  <borders count="8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0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176" fontId="3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49" fontId="1" fillId="2" borderId="4" xfId="0" applyNumberFormat="1" applyFont="1" applyFill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177" fontId="3" fillId="0" borderId="6" xfId="0" applyNumberFormat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77" fontId="3" fillId="3" borderId="6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7" fontId="3" fillId="5" borderId="6" xfId="0" applyNumberFormat="1" applyFont="1" applyFill="1" applyBorder="1" applyAlignment="1">
      <alignment horizontal="center" vertical="center"/>
    </xf>
    <xf numFmtId="49" fontId="7" fillId="6" borderId="7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7" fillId="6" borderId="9" xfId="0" applyNumberFormat="1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49" fontId="7" fillId="6" borderId="9" xfId="0" applyNumberFormat="1" applyFont="1" applyFill="1" applyBorder="1" applyAlignment="1">
      <alignment horizontal="center" vertical="center" wrapText="1"/>
    </xf>
    <xf numFmtId="49" fontId="7" fillId="6" borderId="7" xfId="0" applyNumberFormat="1" applyFont="1" applyFill="1" applyBorder="1" applyAlignment="1">
      <alignment horizontal="center" vertical="center" wrapText="1"/>
    </xf>
    <xf numFmtId="49" fontId="7" fillId="6" borderId="10" xfId="0" applyNumberFormat="1" applyFont="1" applyFill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49" fontId="7" fillId="6" borderId="12" xfId="0" applyNumberFormat="1" applyFont="1" applyFill="1" applyBorder="1" applyAlignment="1">
      <alignment horizontal="center" vertical="center" wrapText="1"/>
    </xf>
    <xf numFmtId="49" fontId="7" fillId="6" borderId="18" xfId="0" applyNumberFormat="1" applyFont="1" applyFill="1" applyBorder="1" applyAlignment="1">
      <alignment horizontal="center" vertical="center"/>
    </xf>
    <xf numFmtId="49" fontId="7" fillId="2" borderId="18" xfId="0" applyNumberFormat="1" applyFont="1" applyFill="1" applyBorder="1" applyAlignment="1">
      <alignment horizontal="center" vertical="center"/>
    </xf>
    <xf numFmtId="49" fontId="7" fillId="2" borderId="19" xfId="0" applyNumberFormat="1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7" fillId="6" borderId="21" xfId="0" applyNumberFormat="1" applyFont="1" applyFill="1" applyBorder="1" applyAlignment="1">
      <alignment horizontal="center" vertical="center"/>
    </xf>
    <xf numFmtId="49" fontId="7" fillId="6" borderId="18" xfId="0" applyNumberFormat="1" applyFont="1" applyFill="1" applyBorder="1" applyAlignment="1">
      <alignment horizontal="center" vertical="center" wrapText="1"/>
    </xf>
    <xf numFmtId="49" fontId="7" fillId="6" borderId="21" xfId="0" applyNumberFormat="1" applyFont="1" applyFill="1" applyBorder="1" applyAlignment="1">
      <alignment horizontal="center" vertical="center" wrapText="1"/>
    </xf>
    <xf numFmtId="49" fontId="7" fillId="6" borderId="22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horizontal="center" vertical="center" wrapText="1"/>
    </xf>
    <xf numFmtId="49" fontId="7" fillId="6" borderId="25" xfId="0" applyNumberFormat="1" applyFont="1" applyFill="1" applyBorder="1" applyAlignment="1">
      <alignment horizontal="center" vertical="center"/>
    </xf>
    <xf numFmtId="49" fontId="7" fillId="6" borderId="22" xfId="0" applyNumberFormat="1" applyFont="1" applyFill="1" applyBorder="1" applyAlignment="1">
      <alignment horizontal="center" vertical="center" wrapText="1"/>
    </xf>
    <xf numFmtId="49" fontId="7" fillId="6" borderId="26" xfId="0" applyNumberFormat="1" applyFont="1" applyFill="1" applyBorder="1" applyAlignment="1">
      <alignment horizontal="center" vertical="center"/>
    </xf>
    <xf numFmtId="49" fontId="7" fillId="6" borderId="25" xfId="0" applyNumberFormat="1" applyFont="1" applyFill="1" applyBorder="1" applyAlignment="1">
      <alignment horizontal="center" vertical="center" wrapText="1"/>
    </xf>
    <xf numFmtId="49" fontId="7" fillId="6" borderId="23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0" fontId="3" fillId="3" borderId="6" xfId="0" quotePrefix="1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176" fontId="7" fillId="3" borderId="6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1" xfId="0" applyFont="1" applyFill="1" applyBorder="1" applyAlignment="1">
      <alignment vertical="center"/>
    </xf>
    <xf numFmtId="49" fontId="3" fillId="3" borderId="6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9" fillId="2" borderId="6" xfId="0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177" fontId="9" fillId="3" borderId="6" xfId="0" applyNumberFormat="1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177" fontId="9" fillId="0" borderId="6" xfId="0" applyNumberFormat="1" applyFont="1" applyBorder="1" applyAlignment="1">
      <alignment horizontal="center" vertical="center"/>
    </xf>
    <xf numFmtId="0" fontId="3" fillId="3" borderId="6" xfId="0" quotePrefix="1" applyFont="1" applyFill="1" applyBorder="1" applyAlignment="1">
      <alignment horizontal="left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49" fontId="9" fillId="2" borderId="27" xfId="0" applyNumberFormat="1" applyFont="1" applyFill="1" applyBorder="1" applyAlignment="1">
      <alignment horizontal="center" vertical="center"/>
    </xf>
    <xf numFmtId="177" fontId="9" fillId="3" borderId="27" xfId="0" applyNumberFormat="1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177" fontId="9" fillId="0" borderId="27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3" fillId="0" borderId="29" xfId="0" applyFont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49" fontId="3" fillId="2" borderId="30" xfId="0" applyNumberFormat="1" applyFont="1" applyFill="1" applyBorder="1" applyAlignment="1">
      <alignment horizontal="center" vertical="center"/>
    </xf>
    <xf numFmtId="49" fontId="3" fillId="3" borderId="30" xfId="0" applyNumberFormat="1" applyFont="1" applyFill="1" applyBorder="1" applyAlignment="1">
      <alignment vertical="center"/>
    </xf>
    <xf numFmtId="0" fontId="3" fillId="3" borderId="30" xfId="0" quotePrefix="1" applyFont="1" applyFill="1" applyBorder="1" applyAlignment="1">
      <alignment horizontal="left" vertical="center"/>
    </xf>
    <xf numFmtId="0" fontId="3" fillId="3" borderId="30" xfId="0" applyFont="1" applyFill="1" applyBorder="1" applyAlignment="1">
      <alignment horizontal="left" vertical="center"/>
    </xf>
    <xf numFmtId="0" fontId="4" fillId="3" borderId="30" xfId="0" applyFont="1" applyFill="1" applyBorder="1" applyAlignment="1">
      <alignment horizontal="center" vertical="center"/>
    </xf>
    <xf numFmtId="177" fontId="3" fillId="3" borderId="30" xfId="0" applyNumberFormat="1" applyFont="1" applyFill="1" applyBorder="1" applyAlignment="1">
      <alignment horizontal="center" vertical="center"/>
    </xf>
    <xf numFmtId="176" fontId="7" fillId="3" borderId="30" xfId="0" applyNumberFormat="1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177" fontId="3" fillId="0" borderId="29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49" fontId="3" fillId="3" borderId="6" xfId="0" applyNumberFormat="1" applyFont="1" applyFill="1" applyBorder="1" applyAlignment="1">
      <alignment vertical="center" wrapText="1"/>
    </xf>
    <xf numFmtId="49" fontId="3" fillId="3" borderId="6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49" fontId="3" fillId="3" borderId="6" xfId="0" applyNumberFormat="1" applyFont="1" applyFill="1" applyBorder="1" applyAlignment="1">
      <alignment horizontal="left" vertical="center"/>
    </xf>
    <xf numFmtId="0" fontId="11" fillId="7" borderId="6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right" vertical="center"/>
    </xf>
    <xf numFmtId="9" fontId="13" fillId="0" borderId="6" xfId="0" applyNumberFormat="1" applyFont="1" applyBorder="1" applyAlignment="1">
      <alignment horizontal="right" vertical="center"/>
    </xf>
    <xf numFmtId="9" fontId="12" fillId="0" borderId="6" xfId="0" applyNumberFormat="1" applyFont="1" applyBorder="1" applyAlignment="1">
      <alignment horizontal="right" vertical="center"/>
    </xf>
    <xf numFmtId="0" fontId="13" fillId="8" borderId="6" xfId="0" applyFont="1" applyFill="1" applyBorder="1" applyAlignment="1">
      <alignment horizontal="left" vertical="center"/>
    </xf>
    <xf numFmtId="0" fontId="13" fillId="8" borderId="6" xfId="0" applyFont="1" applyFill="1" applyBorder="1" applyAlignment="1">
      <alignment horizontal="right" vertical="center"/>
    </xf>
    <xf numFmtId="9" fontId="13" fillId="8" borderId="6" xfId="0" applyNumberFormat="1" applyFont="1" applyFill="1" applyBorder="1" applyAlignment="1">
      <alignment horizontal="right" vertical="center"/>
    </xf>
    <xf numFmtId="0" fontId="14" fillId="8" borderId="6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49" fontId="7" fillId="6" borderId="37" xfId="0" applyNumberFormat="1" applyFont="1" applyFill="1" applyBorder="1" applyAlignment="1">
      <alignment horizontal="center" vertical="center"/>
    </xf>
    <xf numFmtId="49" fontId="7" fillId="9" borderId="9" xfId="0" applyNumberFormat="1" applyFont="1" applyFill="1" applyBorder="1" applyAlignment="1">
      <alignment horizontal="center" vertical="center" wrapText="1"/>
    </xf>
    <xf numFmtId="49" fontId="7" fillId="6" borderId="9" xfId="0" applyNumberFormat="1" applyFont="1" applyFill="1" applyBorder="1" applyAlignment="1">
      <alignment horizontal="left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7" fillId="6" borderId="38" xfId="0" applyFont="1" applyFill="1" applyBorder="1" applyAlignment="1">
      <alignment horizontal="center" vertical="center"/>
    </xf>
    <xf numFmtId="49" fontId="7" fillId="6" borderId="39" xfId="0" applyNumberFormat="1" applyFont="1" applyFill="1" applyBorder="1" applyAlignment="1">
      <alignment horizontal="center" vertical="center"/>
    </xf>
    <xf numFmtId="49" fontId="7" fillId="9" borderId="30" xfId="0" applyNumberFormat="1" applyFont="1" applyFill="1" applyBorder="1" applyAlignment="1">
      <alignment horizontal="center" vertical="center" wrapText="1"/>
    </xf>
    <xf numFmtId="49" fontId="7" fillId="6" borderId="21" xfId="0" applyNumberFormat="1" applyFont="1" applyFill="1" applyBorder="1" applyAlignment="1">
      <alignment horizontal="left" vertical="center"/>
    </xf>
    <xf numFmtId="0" fontId="3" fillId="0" borderId="40" xfId="0" applyFont="1" applyBorder="1" applyAlignment="1">
      <alignment horizontal="center" vertical="center"/>
    </xf>
    <xf numFmtId="49" fontId="7" fillId="6" borderId="26" xfId="0" applyNumberFormat="1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15" fillId="11" borderId="6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vertical="center"/>
    </xf>
    <xf numFmtId="0" fontId="3" fillId="11" borderId="6" xfId="0" quotePrefix="1" applyFont="1" applyFill="1" applyBorder="1" applyAlignment="1">
      <alignment horizontal="left" vertical="center" wrapText="1"/>
    </xf>
    <xf numFmtId="0" fontId="3" fillId="11" borderId="6" xfId="0" applyFont="1" applyFill="1" applyBorder="1" applyAlignment="1">
      <alignment horizontal="left" vertical="center"/>
    </xf>
    <xf numFmtId="177" fontId="3" fillId="11" borderId="6" xfId="0" applyNumberFormat="1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 wrapText="1"/>
    </xf>
    <xf numFmtId="0" fontId="3" fillId="11" borderId="42" xfId="0" applyFont="1" applyFill="1" applyBorder="1" applyAlignment="1">
      <alignment vertical="center"/>
    </xf>
    <xf numFmtId="49" fontId="3" fillId="11" borderId="6" xfId="0" applyNumberFormat="1" applyFont="1" applyFill="1" applyBorder="1" applyAlignment="1">
      <alignment horizontal="center" vertical="center"/>
    </xf>
    <xf numFmtId="178" fontId="3" fillId="11" borderId="6" xfId="0" applyNumberFormat="1" applyFont="1" applyFill="1" applyBorder="1" applyAlignment="1">
      <alignment horizontal="center" vertical="center"/>
    </xf>
    <xf numFmtId="0" fontId="3" fillId="11" borderId="6" xfId="0" quotePrefix="1" applyFont="1" applyFill="1" applyBorder="1" applyAlignment="1">
      <alignment horizontal="left" vertical="center"/>
    </xf>
    <xf numFmtId="0" fontId="3" fillId="11" borderId="4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6" xfId="0" quotePrefix="1" applyFont="1" applyBorder="1" applyAlignment="1">
      <alignment horizontal="left" vertical="center"/>
    </xf>
    <xf numFmtId="0" fontId="3" fillId="0" borderId="42" xfId="0" applyFont="1" applyBorder="1" applyAlignment="1">
      <alignment horizontal="center" vertical="center"/>
    </xf>
    <xf numFmtId="0" fontId="3" fillId="11" borderId="6" xfId="0" applyFont="1" applyFill="1" applyBorder="1" applyAlignment="1">
      <alignment horizontal="left" vertical="center" wrapText="1"/>
    </xf>
    <xf numFmtId="0" fontId="3" fillId="11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2" xfId="0" applyFont="1" applyBorder="1" applyAlignment="1">
      <alignment vertical="center"/>
    </xf>
    <xf numFmtId="0" fontId="3" fillId="11" borderId="4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left" vertical="center"/>
    </xf>
    <xf numFmtId="177" fontId="3" fillId="0" borderId="31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/>
    </xf>
    <xf numFmtId="0" fontId="3" fillId="9" borderId="22" xfId="0" applyFont="1" applyFill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9" borderId="6" xfId="0" applyFont="1" applyFill="1" applyBorder="1" applyAlignment="1">
      <alignment vertical="center"/>
    </xf>
    <xf numFmtId="0" fontId="16" fillId="0" borderId="41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/>
    </xf>
    <xf numFmtId="0" fontId="16" fillId="9" borderId="6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left" vertical="center"/>
    </xf>
    <xf numFmtId="177" fontId="16" fillId="0" borderId="6" xfId="0" applyNumberFormat="1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18" fillId="9" borderId="6" xfId="0" applyFont="1" applyFill="1" applyBorder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18" fillId="0" borderId="6" xfId="0" applyFont="1" applyBorder="1" applyAlignment="1">
      <alignment vertical="center" wrapText="1"/>
    </xf>
    <xf numFmtId="0" fontId="18" fillId="0" borderId="6" xfId="0" quotePrefix="1" applyFont="1" applyBorder="1" applyAlignment="1">
      <alignment horizontal="left" vertical="center"/>
    </xf>
    <xf numFmtId="0" fontId="18" fillId="0" borderId="42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9" borderId="6" xfId="0" applyFont="1" applyFill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9" fillId="0" borderId="0" xfId="0" applyFont="1" applyAlignment="1">
      <alignment vertical="center"/>
    </xf>
    <xf numFmtId="0" fontId="7" fillId="11" borderId="41" xfId="0" applyFont="1" applyFill="1" applyBorder="1" applyAlignment="1">
      <alignment horizontal="center" vertical="center"/>
    </xf>
    <xf numFmtId="49" fontId="7" fillId="11" borderId="6" xfId="0" applyNumberFormat="1" applyFont="1" applyFill="1" applyBorder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49" fontId="7" fillId="11" borderId="6" xfId="0" applyNumberFormat="1" applyFont="1" applyFill="1" applyBorder="1" applyAlignment="1">
      <alignment horizontal="center" vertical="center" wrapText="1"/>
    </xf>
    <xf numFmtId="49" fontId="7" fillId="11" borderId="6" xfId="0" quotePrefix="1" applyNumberFormat="1" applyFont="1" applyFill="1" applyBorder="1" applyAlignment="1">
      <alignment horizontal="left" vertical="center"/>
    </xf>
    <xf numFmtId="49" fontId="7" fillId="11" borderId="42" xfId="0" applyNumberFormat="1" applyFont="1" applyFill="1" applyBorder="1" applyAlignment="1">
      <alignment horizontal="center" vertical="center" wrapText="1"/>
    </xf>
    <xf numFmtId="0" fontId="18" fillId="12" borderId="41" xfId="0" applyFont="1" applyFill="1" applyBorder="1" applyAlignment="1">
      <alignment horizontal="center" vertical="center" wrapText="1"/>
    </xf>
    <xf numFmtId="0" fontId="20" fillId="12" borderId="6" xfId="0" applyFont="1" applyFill="1" applyBorder="1" applyAlignment="1">
      <alignment horizontal="center" vertical="center"/>
    </xf>
    <xf numFmtId="0" fontId="18" fillId="12" borderId="6" xfId="0" applyFont="1" applyFill="1" applyBorder="1" applyAlignment="1">
      <alignment horizontal="center" vertical="center"/>
    </xf>
    <xf numFmtId="0" fontId="18" fillId="12" borderId="6" xfId="0" applyFont="1" applyFill="1" applyBorder="1" applyAlignment="1">
      <alignment vertical="center"/>
    </xf>
    <xf numFmtId="0" fontId="18" fillId="12" borderId="6" xfId="0" applyFont="1" applyFill="1" applyBorder="1" applyAlignment="1">
      <alignment horizontal="left" vertical="center"/>
    </xf>
    <xf numFmtId="0" fontId="18" fillId="12" borderId="6" xfId="0" quotePrefix="1" applyFont="1" applyFill="1" applyBorder="1" applyAlignment="1">
      <alignment horizontal="left" vertical="center" wrapText="1"/>
    </xf>
    <xf numFmtId="49" fontId="18" fillId="12" borderId="6" xfId="0" applyNumberFormat="1" applyFont="1" applyFill="1" applyBorder="1" applyAlignment="1">
      <alignment horizontal="center" vertical="center"/>
    </xf>
    <xf numFmtId="177" fontId="18" fillId="12" borderId="6" xfId="0" applyNumberFormat="1" applyFont="1" applyFill="1" applyBorder="1" applyAlignment="1">
      <alignment horizontal="center" vertical="center"/>
    </xf>
    <xf numFmtId="178" fontId="18" fillId="12" borderId="6" xfId="0" applyNumberFormat="1" applyFont="1" applyFill="1" applyBorder="1" applyAlignment="1">
      <alignment horizontal="center" vertical="center"/>
    </xf>
    <xf numFmtId="0" fontId="18" fillId="12" borderId="6" xfId="0" applyFont="1" applyFill="1" applyBorder="1" applyAlignment="1">
      <alignment horizontal="center" vertical="center" wrapText="1"/>
    </xf>
    <xf numFmtId="0" fontId="18" fillId="12" borderId="42" xfId="0" applyFont="1" applyFill="1" applyBorder="1" applyAlignment="1">
      <alignment vertical="center"/>
    </xf>
    <xf numFmtId="0" fontId="18" fillId="12" borderId="6" xfId="0" quotePrefix="1" applyFont="1" applyFill="1" applyBorder="1" applyAlignment="1">
      <alignment horizontal="left" vertical="center"/>
    </xf>
    <xf numFmtId="0" fontId="18" fillId="12" borderId="42" xfId="0" applyFont="1" applyFill="1" applyBorder="1" applyAlignment="1">
      <alignment horizontal="center" vertical="center"/>
    </xf>
    <xf numFmtId="0" fontId="17" fillId="12" borderId="6" xfId="0" applyFont="1" applyFill="1" applyBorder="1" applyAlignment="1">
      <alignment horizontal="center" vertical="center"/>
    </xf>
    <xf numFmtId="0" fontId="17" fillId="9" borderId="6" xfId="0" applyFont="1" applyFill="1" applyBorder="1" applyAlignment="1">
      <alignment horizontal="center" vertical="center"/>
    </xf>
    <xf numFmtId="0" fontId="17" fillId="12" borderId="6" xfId="0" applyFont="1" applyFill="1" applyBorder="1" applyAlignment="1">
      <alignment vertical="center"/>
    </xf>
    <xf numFmtId="0" fontId="17" fillId="12" borderId="6" xfId="0" applyFont="1" applyFill="1" applyBorder="1" applyAlignment="1">
      <alignment vertical="center" wrapText="1"/>
    </xf>
    <xf numFmtId="0" fontId="17" fillId="12" borderId="6" xfId="0" quotePrefix="1" applyFont="1" applyFill="1" applyBorder="1" applyAlignment="1">
      <alignment horizontal="left" vertical="center"/>
    </xf>
    <xf numFmtId="177" fontId="18" fillId="12" borderId="6" xfId="0" applyNumberFormat="1" applyFont="1" applyFill="1" applyBorder="1" applyAlignment="1">
      <alignment vertical="center"/>
    </xf>
    <xf numFmtId="0" fontId="17" fillId="12" borderId="42" xfId="0" applyFont="1" applyFill="1" applyBorder="1" applyAlignment="1">
      <alignment vertical="center"/>
    </xf>
    <xf numFmtId="0" fontId="21" fillId="12" borderId="41" xfId="0" applyFont="1" applyFill="1" applyBorder="1" applyAlignment="1">
      <alignment horizontal="center" vertical="center" wrapText="1"/>
    </xf>
    <xf numFmtId="0" fontId="21" fillId="12" borderId="6" xfId="0" applyFont="1" applyFill="1" applyBorder="1" applyAlignment="1">
      <alignment horizontal="center" vertical="center"/>
    </xf>
    <xf numFmtId="0" fontId="21" fillId="9" borderId="6" xfId="0" applyFont="1" applyFill="1" applyBorder="1" applyAlignment="1">
      <alignment horizontal="center" vertical="center"/>
    </xf>
    <xf numFmtId="0" fontId="21" fillId="12" borderId="6" xfId="0" applyFont="1" applyFill="1" applyBorder="1" applyAlignment="1">
      <alignment vertical="center"/>
    </xf>
    <xf numFmtId="0" fontId="21" fillId="12" borderId="6" xfId="0" applyFont="1" applyFill="1" applyBorder="1" applyAlignment="1">
      <alignment vertical="center" wrapText="1"/>
    </xf>
    <xf numFmtId="0" fontId="21" fillId="12" borderId="42" xfId="0" applyFont="1" applyFill="1" applyBorder="1" applyAlignment="1">
      <alignment vertical="center"/>
    </xf>
    <xf numFmtId="0" fontId="18" fillId="12" borderId="6" xfId="0" applyFont="1" applyFill="1" applyBorder="1" applyAlignment="1">
      <alignment vertical="center" wrapText="1"/>
    </xf>
    <xf numFmtId="0" fontId="17" fillId="12" borderId="41" xfId="0" applyFont="1" applyFill="1" applyBorder="1" applyAlignment="1">
      <alignment horizontal="center" vertical="center" wrapText="1"/>
    </xf>
    <xf numFmtId="0" fontId="3" fillId="12" borderId="41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left" vertical="center"/>
    </xf>
    <xf numFmtId="0" fontId="3" fillId="12" borderId="6" xfId="0" applyFont="1" applyFill="1" applyBorder="1" applyAlignment="1">
      <alignment horizontal="left" vertical="center" wrapText="1"/>
    </xf>
    <xf numFmtId="0" fontId="3" fillId="12" borderId="6" xfId="0" applyFont="1" applyFill="1" applyBorder="1" applyAlignment="1">
      <alignment horizontal="center" vertical="center" wrapText="1"/>
    </xf>
    <xf numFmtId="177" fontId="3" fillId="12" borderId="6" xfId="0" applyNumberFormat="1" applyFont="1" applyFill="1" applyBorder="1" applyAlignment="1">
      <alignment horizontal="center" vertical="center"/>
    </xf>
    <xf numFmtId="0" fontId="3" fillId="12" borderId="42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49" fontId="7" fillId="6" borderId="45" xfId="0" applyNumberFormat="1" applyFont="1" applyFill="1" applyBorder="1" applyAlignment="1">
      <alignment horizontal="center" vertical="center"/>
    </xf>
    <xf numFmtId="49" fontId="7" fillId="6" borderId="46" xfId="0" applyNumberFormat="1" applyFont="1" applyFill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49" fontId="7" fillId="6" borderId="48" xfId="0" applyNumberFormat="1" applyFont="1" applyFill="1" applyBorder="1" applyAlignment="1">
      <alignment horizontal="center" vertical="center"/>
    </xf>
    <xf numFmtId="49" fontId="7" fillId="6" borderId="46" xfId="0" applyNumberFormat="1" applyFont="1" applyFill="1" applyBorder="1" applyAlignment="1">
      <alignment horizontal="center" vertical="center" wrapText="1"/>
    </xf>
    <xf numFmtId="49" fontId="7" fillId="6" borderId="48" xfId="0" applyNumberFormat="1" applyFont="1" applyFill="1" applyBorder="1" applyAlignment="1">
      <alignment horizontal="left" vertical="center"/>
    </xf>
    <xf numFmtId="49" fontId="7" fillId="6" borderId="27" xfId="0" applyNumberFormat="1" applyFont="1" applyFill="1" applyBorder="1" applyAlignment="1">
      <alignment horizontal="center" vertical="center"/>
    </xf>
    <xf numFmtId="49" fontId="7" fillId="6" borderId="27" xfId="0" applyNumberFormat="1" applyFont="1" applyFill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/>
    </xf>
    <xf numFmtId="49" fontId="7" fillId="6" borderId="50" xfId="0" applyNumberFormat="1" applyFont="1" applyFill="1" applyBorder="1" applyAlignment="1">
      <alignment horizontal="center" vertical="center"/>
    </xf>
    <xf numFmtId="49" fontId="7" fillId="6" borderId="51" xfId="0" applyNumberFormat="1" applyFont="1" applyFill="1" applyBorder="1" applyAlignment="1">
      <alignment horizontal="center" vertical="center"/>
    </xf>
    <xf numFmtId="49" fontId="7" fillId="6" borderId="50" xfId="0" applyNumberFormat="1" applyFont="1" applyFill="1" applyBorder="1" applyAlignment="1">
      <alignment horizontal="center" vertical="center" wrapText="1"/>
    </xf>
    <xf numFmtId="49" fontId="7" fillId="6" borderId="51" xfId="0" applyNumberFormat="1" applyFont="1" applyFill="1" applyBorder="1" applyAlignment="1">
      <alignment horizontal="center" vertical="center" wrapText="1"/>
    </xf>
    <xf numFmtId="49" fontId="7" fillId="6" borderId="52" xfId="0" applyNumberFormat="1" applyFont="1" applyFill="1" applyBorder="1" applyAlignment="1">
      <alignment horizontal="center" vertical="center" wrapText="1"/>
    </xf>
    <xf numFmtId="0" fontId="22" fillId="13" borderId="1" xfId="0" applyFont="1" applyFill="1" applyBorder="1" applyAlignment="1">
      <alignment vertical="center"/>
    </xf>
    <xf numFmtId="0" fontId="3" fillId="13" borderId="53" xfId="0" applyFont="1" applyFill="1" applyBorder="1" applyAlignment="1">
      <alignment horizontal="center" vertical="center" wrapText="1"/>
    </xf>
    <xf numFmtId="0" fontId="15" fillId="13" borderId="10" xfId="0" applyFont="1" applyFill="1" applyBorder="1" applyAlignment="1">
      <alignment horizontal="center" vertical="center"/>
    </xf>
    <xf numFmtId="0" fontId="3" fillId="13" borderId="30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vertical="center"/>
    </xf>
    <xf numFmtId="0" fontId="3" fillId="13" borderId="30" xfId="0" quotePrefix="1" applyFont="1" applyFill="1" applyBorder="1" applyAlignment="1">
      <alignment horizontal="left" vertical="center" wrapText="1"/>
    </xf>
    <xf numFmtId="0" fontId="3" fillId="13" borderId="30" xfId="0" applyFont="1" applyFill="1" applyBorder="1" applyAlignment="1">
      <alignment horizontal="left" vertical="center"/>
    </xf>
    <xf numFmtId="49" fontId="3" fillId="13" borderId="10" xfId="0" applyNumberFormat="1" applyFont="1" applyFill="1" applyBorder="1" applyAlignment="1">
      <alignment horizontal="center" vertical="center"/>
    </xf>
    <xf numFmtId="177" fontId="3" fillId="13" borderId="30" xfId="0" applyNumberFormat="1" applyFont="1" applyFill="1" applyBorder="1" applyAlignment="1">
      <alignment horizontal="center" vertical="center"/>
    </xf>
    <xf numFmtId="178" fontId="3" fillId="13" borderId="30" xfId="0" applyNumberFormat="1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 wrapText="1"/>
    </xf>
    <xf numFmtId="177" fontId="3" fillId="13" borderId="6" xfId="0" applyNumberFormat="1" applyFont="1" applyFill="1" applyBorder="1" applyAlignment="1">
      <alignment horizontal="center" vertical="center"/>
    </xf>
    <xf numFmtId="178" fontId="3" fillId="13" borderId="10" xfId="0" applyNumberFormat="1" applyFont="1" applyFill="1" applyBorder="1" applyAlignment="1">
      <alignment horizontal="center" vertical="center"/>
    </xf>
    <xf numFmtId="0" fontId="3" fillId="13" borderId="54" xfId="0" applyFont="1" applyFill="1" applyBorder="1" applyAlignment="1">
      <alignment vertical="center"/>
    </xf>
    <xf numFmtId="0" fontId="3" fillId="13" borderId="41" xfId="0" applyFont="1" applyFill="1" applyBorder="1" applyAlignment="1">
      <alignment horizontal="center" vertical="center" wrapText="1"/>
    </xf>
    <xf numFmtId="0" fontId="15" fillId="13" borderId="6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13" borderId="6" xfId="0" quotePrefix="1" applyFont="1" applyFill="1" applyBorder="1" applyAlignment="1">
      <alignment horizontal="left" vertical="center" wrapText="1"/>
    </xf>
    <xf numFmtId="0" fontId="3" fillId="13" borderId="6" xfId="0" applyFont="1" applyFill="1" applyBorder="1" applyAlignment="1">
      <alignment horizontal="left" vertical="center"/>
    </xf>
    <xf numFmtId="49" fontId="3" fillId="13" borderId="6" xfId="0" applyNumberFormat="1" applyFont="1" applyFill="1" applyBorder="1" applyAlignment="1">
      <alignment horizontal="center" vertical="center"/>
    </xf>
    <xf numFmtId="178" fontId="3" fillId="13" borderId="6" xfId="0" applyNumberFormat="1" applyFont="1" applyFill="1" applyBorder="1" applyAlignment="1">
      <alignment horizontal="center" vertical="center"/>
    </xf>
    <xf numFmtId="0" fontId="3" fillId="13" borderId="42" xfId="0" applyFont="1" applyFill="1" applyBorder="1" applyAlignment="1">
      <alignment vertical="center"/>
    </xf>
    <xf numFmtId="0" fontId="3" fillId="13" borderId="6" xfId="0" applyFont="1" applyFill="1" applyBorder="1" applyAlignment="1">
      <alignment horizontal="left" vertical="center" wrapText="1"/>
    </xf>
    <xf numFmtId="0" fontId="22" fillId="3" borderId="1" xfId="0" applyFont="1" applyFill="1" applyBorder="1" applyAlignment="1">
      <alignment vertical="center"/>
    </xf>
    <xf numFmtId="0" fontId="3" fillId="3" borderId="41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/>
    </xf>
    <xf numFmtId="178" fontId="3" fillId="3" borderId="6" xfId="0" applyNumberFormat="1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vertical="center"/>
    </xf>
    <xf numFmtId="0" fontId="3" fillId="13" borderId="6" xfId="0" quotePrefix="1" applyFont="1" applyFill="1" applyBorder="1" applyAlignment="1">
      <alignment horizontal="left" vertical="center"/>
    </xf>
    <xf numFmtId="0" fontId="3" fillId="13" borderId="42" xfId="0" applyFont="1" applyFill="1" applyBorder="1" applyAlignment="1">
      <alignment horizontal="center" vertical="center"/>
    </xf>
    <xf numFmtId="0" fontId="22" fillId="14" borderId="1" xfId="0" applyFont="1" applyFill="1" applyBorder="1" applyAlignment="1">
      <alignment vertical="center"/>
    </xf>
    <xf numFmtId="0" fontId="3" fillId="14" borderId="6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left" vertical="center"/>
    </xf>
    <xf numFmtId="0" fontId="3" fillId="14" borderId="6" xfId="0" quotePrefix="1" applyFont="1" applyFill="1" applyBorder="1" applyAlignment="1">
      <alignment horizontal="left" vertical="center"/>
    </xf>
    <xf numFmtId="177" fontId="3" fillId="14" borderId="6" xfId="0" applyNumberFormat="1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 wrapText="1"/>
    </xf>
    <xf numFmtId="0" fontId="3" fillId="14" borderId="42" xfId="0" applyFont="1" applyFill="1" applyBorder="1" applyAlignment="1">
      <alignment horizontal="center" vertical="center"/>
    </xf>
    <xf numFmtId="0" fontId="22" fillId="15" borderId="1" xfId="0" applyFont="1" applyFill="1" applyBorder="1" applyAlignment="1">
      <alignment vertical="center"/>
    </xf>
    <xf numFmtId="0" fontId="3" fillId="15" borderId="6" xfId="0" applyFont="1" applyFill="1" applyBorder="1" applyAlignment="1">
      <alignment horizontal="center" vertical="center"/>
    </xf>
    <xf numFmtId="0" fontId="3" fillId="15" borderId="6" xfId="0" applyFont="1" applyFill="1" applyBorder="1" applyAlignment="1">
      <alignment horizontal="left" vertical="center"/>
    </xf>
    <xf numFmtId="0" fontId="3" fillId="15" borderId="6" xfId="0" quotePrefix="1" applyFont="1" applyFill="1" applyBorder="1" applyAlignment="1">
      <alignment horizontal="left" vertical="center"/>
    </xf>
    <xf numFmtId="0" fontId="3" fillId="15" borderId="6" xfId="0" applyFont="1" applyFill="1" applyBorder="1" applyAlignment="1">
      <alignment horizontal="center" vertical="center" wrapText="1"/>
    </xf>
    <xf numFmtId="177" fontId="3" fillId="15" borderId="6" xfId="0" applyNumberFormat="1" applyFont="1" applyFill="1" applyBorder="1" applyAlignment="1">
      <alignment horizontal="center" vertical="center"/>
    </xf>
    <xf numFmtId="0" fontId="3" fillId="15" borderId="42" xfId="0" applyFont="1" applyFill="1" applyBorder="1" applyAlignment="1">
      <alignment horizontal="center" vertical="center"/>
    </xf>
    <xf numFmtId="0" fontId="22" fillId="11" borderId="1" xfId="0" applyFont="1" applyFill="1" applyBorder="1" applyAlignment="1">
      <alignment vertical="center"/>
    </xf>
    <xf numFmtId="0" fontId="3" fillId="0" borderId="6" xfId="0" quotePrefix="1" applyFont="1" applyBorder="1" applyAlignment="1">
      <alignment horizontal="left" vertical="center" wrapText="1"/>
    </xf>
    <xf numFmtId="0" fontId="3" fillId="14" borderId="6" xfId="0" applyFont="1" applyFill="1" applyBorder="1" applyAlignment="1">
      <alignment horizontal="left" vertical="center" wrapText="1"/>
    </xf>
    <xf numFmtId="0" fontId="3" fillId="14" borderId="42" xfId="0" quotePrefix="1" applyFont="1" applyFill="1" applyBorder="1" applyAlignment="1">
      <alignment horizontal="center" vertical="center"/>
    </xf>
    <xf numFmtId="0" fontId="3" fillId="14" borderId="27" xfId="0" applyFont="1" applyFill="1" applyBorder="1" applyAlignment="1">
      <alignment horizontal="center" vertical="center"/>
    </xf>
    <xf numFmtId="0" fontId="3" fillId="14" borderId="27" xfId="0" applyFont="1" applyFill="1" applyBorder="1" applyAlignment="1">
      <alignment horizontal="left" vertical="center"/>
    </xf>
    <xf numFmtId="0" fontId="3" fillId="14" borderId="27" xfId="0" applyFont="1" applyFill="1" applyBorder="1" applyAlignment="1">
      <alignment horizontal="center" vertical="center" wrapText="1"/>
    </xf>
    <xf numFmtId="177" fontId="3" fillId="14" borderId="27" xfId="0" applyNumberFormat="1" applyFont="1" applyFill="1" applyBorder="1" applyAlignment="1">
      <alignment horizontal="center" vertical="center"/>
    </xf>
    <xf numFmtId="0" fontId="3" fillId="14" borderId="5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23" fillId="6" borderId="10" xfId="0" applyNumberFormat="1" applyFont="1" applyFill="1" applyBorder="1" applyAlignment="1">
      <alignment horizontal="center" vertical="center"/>
    </xf>
    <xf numFmtId="49" fontId="23" fillId="6" borderId="27" xfId="0" applyNumberFormat="1" applyFont="1" applyFill="1" applyBorder="1" applyAlignment="1">
      <alignment horizontal="center" vertical="center"/>
    </xf>
    <xf numFmtId="49" fontId="23" fillId="6" borderId="27" xfId="0" applyNumberFormat="1" applyFont="1" applyFill="1" applyBorder="1" applyAlignment="1">
      <alignment horizontal="center" vertical="center" wrapText="1"/>
    </xf>
    <xf numFmtId="49" fontId="23" fillId="6" borderId="50" xfId="0" applyNumberFormat="1" applyFont="1" applyFill="1" applyBorder="1" applyAlignment="1">
      <alignment horizontal="center" vertical="center"/>
    </xf>
    <xf numFmtId="49" fontId="23" fillId="6" borderId="46" xfId="0" applyNumberFormat="1" applyFont="1" applyFill="1" applyBorder="1" applyAlignment="1">
      <alignment horizontal="center" vertical="center"/>
    </xf>
    <xf numFmtId="49" fontId="23" fillId="6" borderId="51" xfId="0" applyNumberFormat="1" applyFont="1" applyFill="1" applyBorder="1" applyAlignment="1">
      <alignment horizontal="center" vertical="center"/>
    </xf>
    <xf numFmtId="49" fontId="23" fillId="6" borderId="50" xfId="0" applyNumberFormat="1" applyFont="1" applyFill="1" applyBorder="1" applyAlignment="1">
      <alignment horizontal="center" vertical="center" wrapText="1"/>
    </xf>
    <xf numFmtId="49" fontId="23" fillId="6" borderId="51" xfId="0" applyNumberFormat="1" applyFont="1" applyFill="1" applyBorder="1" applyAlignment="1">
      <alignment horizontal="center" vertical="center" wrapText="1"/>
    </xf>
    <xf numFmtId="49" fontId="3" fillId="0" borderId="67" xfId="0" applyNumberFormat="1" applyFont="1" applyBorder="1" applyAlignment="1">
      <alignment horizontal="center" vertical="center"/>
    </xf>
    <xf numFmtId="0" fontId="3" fillId="3" borderId="68" xfId="0" applyFont="1" applyFill="1" applyBorder="1" applyAlignment="1">
      <alignment horizontal="center" vertical="center"/>
    </xf>
    <xf numFmtId="177" fontId="3" fillId="3" borderId="69" xfId="0" applyNumberFormat="1" applyFont="1" applyFill="1" applyBorder="1" applyAlignment="1">
      <alignment horizontal="center" vertical="center"/>
    </xf>
    <xf numFmtId="177" fontId="3" fillId="0" borderId="33" xfId="0" applyNumberFormat="1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70" xfId="0" applyFont="1" applyBorder="1" applyAlignment="1">
      <alignment vertical="center"/>
    </xf>
    <xf numFmtId="177" fontId="3" fillId="3" borderId="71" xfId="0" applyNumberFormat="1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vertical="center"/>
    </xf>
    <xf numFmtId="0" fontId="3" fillId="3" borderId="69" xfId="0" applyFont="1" applyFill="1" applyBorder="1" applyAlignment="1">
      <alignment vertical="center"/>
    </xf>
    <xf numFmtId="0" fontId="3" fillId="3" borderId="70" xfId="0" applyFont="1" applyFill="1" applyBorder="1" applyAlignment="1">
      <alignment vertical="center"/>
    </xf>
    <xf numFmtId="0" fontId="3" fillId="16" borderId="72" xfId="0" applyFont="1" applyFill="1" applyBorder="1" applyAlignment="1">
      <alignment horizontal="center" vertical="center"/>
    </xf>
    <xf numFmtId="0" fontId="3" fillId="16" borderId="73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74" xfId="0" applyFont="1" applyBorder="1" applyAlignment="1">
      <alignment horizontal="center" vertical="center"/>
    </xf>
    <xf numFmtId="0" fontId="3" fillId="0" borderId="75" xfId="0" applyFont="1" applyBorder="1" applyAlignment="1">
      <alignment horizontal="center" vertical="center"/>
    </xf>
    <xf numFmtId="0" fontId="24" fillId="0" borderId="74" xfId="0" applyFont="1" applyBorder="1" applyAlignment="1">
      <alignment horizontal="center" vertical="center" shrinkToFit="1"/>
    </xf>
    <xf numFmtId="9" fontId="3" fillId="0" borderId="0" xfId="0" applyNumberFormat="1" applyFont="1" applyAlignment="1">
      <alignment vertical="center"/>
    </xf>
    <xf numFmtId="0" fontId="3" fillId="17" borderId="24" xfId="0" applyFont="1" applyFill="1" applyBorder="1" applyAlignment="1">
      <alignment horizontal="center" vertical="center"/>
    </xf>
    <xf numFmtId="0" fontId="3" fillId="17" borderId="76" xfId="0" applyFont="1" applyFill="1" applyBorder="1" applyAlignment="1">
      <alignment horizontal="center" vertical="center"/>
    </xf>
    <xf numFmtId="9" fontId="3" fillId="17" borderId="76" xfId="0" applyNumberFormat="1" applyFont="1" applyFill="1" applyBorder="1" applyAlignment="1">
      <alignment horizontal="center" vertical="center"/>
    </xf>
    <xf numFmtId="0" fontId="3" fillId="0" borderId="77" xfId="0" applyFont="1" applyBorder="1" applyAlignment="1">
      <alignment horizontal="center" vertical="center"/>
    </xf>
    <xf numFmtId="0" fontId="3" fillId="0" borderId="78" xfId="0" applyFont="1" applyBorder="1" applyAlignment="1">
      <alignment horizontal="center" vertical="center"/>
    </xf>
    <xf numFmtId="0" fontId="3" fillId="18" borderId="20" xfId="0" applyFont="1" applyFill="1" applyBorder="1" applyAlignment="1">
      <alignment horizontal="center" vertical="center"/>
    </xf>
    <xf numFmtId="49" fontId="3" fillId="19" borderId="6" xfId="0" applyNumberFormat="1" applyFont="1" applyFill="1" applyBorder="1" applyAlignment="1">
      <alignment vertical="center"/>
    </xf>
    <xf numFmtId="0" fontId="27" fillId="0" borderId="27" xfId="0" applyFont="1" applyBorder="1" applyAlignment="1">
      <alignment horizontal="center" vertical="center" wrapText="1"/>
    </xf>
    <xf numFmtId="0" fontId="27" fillId="3" borderId="27" xfId="0" applyFont="1" applyFill="1" applyBorder="1" applyAlignment="1">
      <alignment horizontal="center" vertical="center"/>
    </xf>
    <xf numFmtId="49" fontId="27" fillId="3" borderId="27" xfId="0" applyNumberFormat="1" applyFont="1" applyFill="1" applyBorder="1" applyAlignment="1">
      <alignment vertical="center"/>
    </xf>
    <xf numFmtId="0" fontId="27" fillId="3" borderId="27" xfId="0" quotePrefix="1" applyFont="1" applyFill="1" applyBorder="1" applyAlignment="1">
      <alignment horizontal="left" vertical="center"/>
    </xf>
    <xf numFmtId="0" fontId="27" fillId="3" borderId="27" xfId="0" applyFont="1" applyFill="1" applyBorder="1" applyAlignment="1">
      <alignment horizontal="left" vertical="center"/>
    </xf>
    <xf numFmtId="0" fontId="28" fillId="3" borderId="27" xfId="0" applyFont="1" applyFill="1" applyBorder="1" applyAlignment="1">
      <alignment horizontal="center" vertical="center"/>
    </xf>
    <xf numFmtId="176" fontId="29" fillId="3" borderId="27" xfId="0" applyNumberFormat="1" applyFont="1" applyFill="1" applyBorder="1" applyAlignment="1">
      <alignment horizontal="center" vertical="center"/>
    </xf>
    <xf numFmtId="0" fontId="26" fillId="0" borderId="79" xfId="0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vertical="center"/>
    </xf>
    <xf numFmtId="0" fontId="30" fillId="0" borderId="0" xfId="0" applyFont="1" applyAlignment="1">
      <alignment vertical="center"/>
    </xf>
    <xf numFmtId="49" fontId="7" fillId="6" borderId="14" xfId="0" applyNumberFormat="1" applyFont="1" applyFill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7" fillId="6" borderId="14" xfId="0" applyFont="1" applyFill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11" fillId="7" borderId="31" xfId="0" applyFont="1" applyFill="1" applyBorder="1" applyAlignment="1">
      <alignment horizontal="center" vertical="center" wrapText="1"/>
    </xf>
    <xf numFmtId="0" fontId="8" fillId="0" borderId="29" xfId="0" applyFont="1" applyBorder="1" applyAlignment="1">
      <alignment vertical="center"/>
    </xf>
    <xf numFmtId="0" fontId="11" fillId="7" borderId="32" xfId="0" applyFont="1" applyFill="1" applyBorder="1" applyAlignment="1">
      <alignment horizontal="center" vertical="center" wrapText="1"/>
    </xf>
    <xf numFmtId="0" fontId="8" fillId="0" borderId="33" xfId="0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7" fontId="1" fillId="5" borderId="2" xfId="0" applyNumberFormat="1" applyFont="1" applyFill="1" applyBorder="1" applyAlignment="1">
      <alignment horizontal="left" vertical="center"/>
    </xf>
    <xf numFmtId="0" fontId="8" fillId="0" borderId="3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3" fillId="4" borderId="35" xfId="0" applyFont="1" applyFill="1" applyBorder="1" applyAlignment="1">
      <alignment horizontal="center" vertical="center"/>
    </xf>
    <xf numFmtId="0" fontId="8" fillId="0" borderId="36" xfId="0" applyFont="1" applyBorder="1" applyAlignment="1">
      <alignment vertical="center"/>
    </xf>
    <xf numFmtId="177" fontId="3" fillId="5" borderId="32" xfId="0" applyNumberFormat="1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 wrapText="1"/>
    </xf>
    <xf numFmtId="49" fontId="23" fillId="6" borderId="62" xfId="0" applyNumberFormat="1" applyFont="1" applyFill="1" applyBorder="1" applyAlignment="1">
      <alignment horizontal="center" vertical="center" wrapText="1"/>
    </xf>
    <xf numFmtId="0" fontId="8" fillId="0" borderId="66" xfId="0" applyFont="1" applyBorder="1" applyAlignment="1">
      <alignment vertical="center"/>
    </xf>
    <xf numFmtId="49" fontId="23" fillId="6" borderId="60" xfId="0" applyNumberFormat="1" applyFont="1" applyFill="1" applyBorder="1" applyAlignment="1">
      <alignment horizontal="center" vertical="center"/>
    </xf>
    <xf numFmtId="0" fontId="8" fillId="0" borderId="47" xfId="0" applyFont="1" applyBorder="1" applyAlignment="1">
      <alignment vertical="center"/>
    </xf>
    <xf numFmtId="49" fontId="23" fillId="6" borderId="60" xfId="0" applyNumberFormat="1" applyFont="1" applyFill="1" applyBorder="1" applyAlignment="1">
      <alignment horizontal="center" vertical="center" wrapText="1"/>
    </xf>
    <xf numFmtId="0" fontId="7" fillId="6" borderId="60" xfId="0" applyFont="1" applyFill="1" applyBorder="1" applyAlignment="1">
      <alignment horizontal="center" vertical="center" wrapText="1"/>
    </xf>
    <xf numFmtId="0" fontId="7" fillId="6" borderId="61" xfId="0" applyFont="1" applyFill="1" applyBorder="1" applyAlignment="1">
      <alignment horizontal="center" vertical="center"/>
    </xf>
    <xf numFmtId="0" fontId="8" fillId="0" borderId="65" xfId="0" applyFont="1" applyBorder="1" applyAlignment="1">
      <alignment vertical="center"/>
    </xf>
    <xf numFmtId="49" fontId="23" fillId="6" borderId="14" xfId="0" applyNumberFormat="1" applyFont="1" applyFill="1" applyBorder="1" applyAlignment="1">
      <alignment horizontal="center" vertical="center"/>
    </xf>
    <xf numFmtId="49" fontId="23" fillId="6" borderId="59" xfId="0" applyNumberFormat="1" applyFont="1" applyFill="1" applyBorder="1" applyAlignment="1">
      <alignment horizontal="center" vertical="center"/>
    </xf>
    <xf numFmtId="0" fontId="8" fillId="0" borderId="64" xfId="0" applyFont="1" applyBorder="1" applyAlignment="1">
      <alignment vertical="center"/>
    </xf>
    <xf numFmtId="49" fontId="23" fillId="6" borderId="58" xfId="0" applyNumberFormat="1" applyFont="1" applyFill="1" applyBorder="1" applyAlignment="1">
      <alignment horizontal="center" vertical="center"/>
    </xf>
    <xf numFmtId="0" fontId="8" fillId="0" borderId="63" xfId="0" applyFont="1" applyBorder="1" applyAlignment="1">
      <alignment vertical="center"/>
    </xf>
    <xf numFmtId="177" fontId="1" fillId="5" borderId="32" xfId="0" applyNumberFormat="1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8" fillId="0" borderId="57" xfId="0" applyFont="1" applyBorder="1" applyAlignment="1">
      <alignment vertical="center"/>
    </xf>
    <xf numFmtId="0" fontId="1" fillId="4" borderId="55" xfId="0" applyFont="1" applyFill="1" applyBorder="1" applyAlignment="1">
      <alignment horizontal="right" vertical="center"/>
    </xf>
    <xf numFmtId="0" fontId="8" fillId="0" borderId="56" xfId="0" applyFont="1" applyBorder="1" applyAlignment="1">
      <alignment vertical="center"/>
    </xf>
    <xf numFmtId="177" fontId="1" fillId="5" borderId="35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2">
    <dxf>
      <fill>
        <patternFill patternType="solid">
          <fgColor rgb="FF00B050"/>
          <bgColor rgb="FF00B050"/>
        </patternFill>
      </fill>
    </dxf>
    <dxf>
      <font>
        <strike/>
      </font>
      <fill>
        <patternFill patternType="solid">
          <fgColor rgb="FF595959"/>
          <bgColor rgb="FF595959"/>
        </patternFill>
      </fill>
    </dxf>
  </dxfs>
  <tableStyles count="0" defaultTableStyle="TableStyleMedium2" defaultPivotStyle="PivotStyleLight16"/>
  <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U1000"/>
  <sheetViews>
    <sheetView workbookViewId="0">
      <pane ySplit="4" topLeftCell="A146" activePane="bottomLeft" state="frozen"/>
      <selection pane="bottomLeft" activeCell="M29" sqref="M29"/>
    </sheetView>
  </sheetViews>
  <sheetFormatPr defaultColWidth="14.42578125" defaultRowHeight="15" customHeight="1"/>
  <cols>
    <col min="1" max="1" width="7" customWidth="1"/>
    <col min="2" max="2" width="9.42578125" customWidth="1"/>
    <col min="3" max="3" width="5.140625" hidden="1" customWidth="1"/>
    <col min="4" max="4" width="11" customWidth="1"/>
    <col min="5" max="5" width="6.42578125" hidden="1" customWidth="1"/>
    <col min="6" max="6" width="14" customWidth="1"/>
    <col min="7" max="8" width="7.42578125" hidden="1" customWidth="1"/>
    <col min="9" max="10" width="10.140625" customWidth="1"/>
    <col min="11" max="11" width="7.5703125" customWidth="1"/>
    <col min="12" max="12" width="10.85546875" customWidth="1"/>
    <col min="13" max="13" width="36.7109375" customWidth="1"/>
    <col min="14" max="14" width="38.5703125" customWidth="1"/>
    <col min="15" max="15" width="6.42578125" hidden="1" customWidth="1"/>
    <col min="16" max="16" width="13.85546875" bestFit="1" customWidth="1"/>
    <col min="17" max="17" width="14.140625" customWidth="1"/>
    <col min="18" max="19" width="10" customWidth="1"/>
    <col min="20" max="20" width="10" hidden="1" customWidth="1"/>
    <col min="21" max="21" width="7.7109375" customWidth="1"/>
    <col min="22" max="23" width="7.7109375" hidden="1" customWidth="1"/>
    <col min="24" max="26" width="9.42578125" customWidth="1"/>
    <col min="27" max="28" width="9.140625" customWidth="1"/>
    <col min="29" max="29" width="9" customWidth="1"/>
    <col min="30" max="30" width="9.140625" customWidth="1"/>
    <col min="31" max="31" width="9" customWidth="1"/>
    <col min="32" max="32" width="15.28515625" customWidth="1"/>
    <col min="33" max="33" width="35.5703125" customWidth="1"/>
    <col min="34" max="35" width="8.7109375" customWidth="1"/>
    <col min="36" max="39" width="9" customWidth="1"/>
    <col min="40" max="47" width="8.7109375" customWidth="1"/>
  </cols>
  <sheetData>
    <row r="1" spans="1:47" ht="10.5" customHeight="1">
      <c r="A1" s="1"/>
      <c r="C1" s="2"/>
      <c r="E1" s="2"/>
      <c r="G1" s="2"/>
      <c r="H1" s="3"/>
      <c r="L1" s="4"/>
      <c r="M1" s="5"/>
      <c r="N1" s="6"/>
      <c r="O1" s="7"/>
      <c r="P1" s="7"/>
      <c r="Q1" s="7"/>
      <c r="R1" s="8"/>
      <c r="S1" s="7"/>
      <c r="T1" s="9"/>
      <c r="U1" s="7"/>
      <c r="V1" s="10"/>
      <c r="W1" s="11"/>
      <c r="X1" s="12">
        <f t="shared" ref="X1:Z1" si="0">SUM(X5:X141)</f>
        <v>249.5</v>
      </c>
      <c r="Y1" s="12">
        <f t="shared" si="0"/>
        <v>295</v>
      </c>
      <c r="Z1" s="12">
        <f t="shared" si="0"/>
        <v>544.5</v>
      </c>
      <c r="AA1" s="7"/>
      <c r="AB1" s="9"/>
      <c r="AC1" s="7"/>
      <c r="AD1" s="9"/>
      <c r="AE1" s="9"/>
      <c r="AF1" s="7"/>
    </row>
    <row r="2" spans="1:47" ht="16.5" customHeight="1">
      <c r="A2" s="13" t="s">
        <v>0</v>
      </c>
      <c r="B2" s="14"/>
      <c r="C2" s="15"/>
      <c r="D2" s="14"/>
      <c r="E2" s="15"/>
      <c r="F2" s="16"/>
      <c r="G2" s="15"/>
      <c r="H2" s="17"/>
      <c r="I2" s="14"/>
      <c r="J2" s="14"/>
      <c r="K2" s="14"/>
      <c r="L2" s="18"/>
      <c r="M2" s="19"/>
      <c r="N2" s="6"/>
      <c r="O2" s="7"/>
      <c r="P2" s="7"/>
      <c r="Q2" s="7"/>
      <c r="R2" s="8"/>
      <c r="S2" s="7"/>
      <c r="T2" s="9"/>
      <c r="U2" s="7"/>
      <c r="V2" s="10"/>
      <c r="W2" s="11"/>
      <c r="X2" s="9"/>
      <c r="Y2" s="9"/>
      <c r="Z2" s="9"/>
      <c r="AA2" s="7"/>
      <c r="AB2" s="20"/>
      <c r="AC2" s="21"/>
      <c r="AD2" s="22"/>
      <c r="AE2" s="23" t="s">
        <v>1</v>
      </c>
      <c r="AF2" s="24" t="s">
        <v>2</v>
      </c>
    </row>
    <row r="3" spans="1:47" ht="10.5" customHeight="1">
      <c r="A3" s="25" t="s">
        <v>3</v>
      </c>
      <c r="B3" s="25" t="s">
        <v>4</v>
      </c>
      <c r="C3" s="26"/>
      <c r="D3" s="25" t="s">
        <v>5</v>
      </c>
      <c r="E3" s="27"/>
      <c r="F3" s="28" t="s">
        <v>6</v>
      </c>
      <c r="G3" s="29"/>
      <c r="H3" s="29"/>
      <c r="I3" s="28" t="s">
        <v>7</v>
      </c>
      <c r="J3" s="28" t="s">
        <v>8</v>
      </c>
      <c r="K3" s="30" t="s">
        <v>9</v>
      </c>
      <c r="L3" s="28" t="s">
        <v>10</v>
      </c>
      <c r="M3" s="31" t="s">
        <v>11</v>
      </c>
      <c r="N3" s="28" t="s">
        <v>12</v>
      </c>
      <c r="O3" s="28" t="s">
        <v>13</v>
      </c>
      <c r="P3" s="30" t="s">
        <v>14</v>
      </c>
      <c r="Q3" s="30" t="s">
        <v>15</v>
      </c>
      <c r="R3" s="30" t="s">
        <v>16</v>
      </c>
      <c r="S3" s="30" t="s">
        <v>17</v>
      </c>
      <c r="T3" s="30" t="s">
        <v>18</v>
      </c>
      <c r="U3" s="32" t="s">
        <v>19</v>
      </c>
      <c r="V3" s="33"/>
      <c r="W3" s="33"/>
      <c r="X3" s="34" t="s">
        <v>20</v>
      </c>
      <c r="Y3" s="35" t="s">
        <v>21</v>
      </c>
      <c r="Z3" s="34" t="s">
        <v>22</v>
      </c>
      <c r="AA3" s="330" t="s">
        <v>23</v>
      </c>
      <c r="AB3" s="331"/>
      <c r="AC3" s="332"/>
      <c r="AD3" s="333" t="s">
        <v>24</v>
      </c>
      <c r="AE3" s="334"/>
      <c r="AF3" s="36" t="s">
        <v>25</v>
      </c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</row>
    <row r="4" spans="1:47" ht="18" customHeight="1">
      <c r="A4" s="37"/>
      <c r="B4" s="37"/>
      <c r="C4" s="38"/>
      <c r="D4" s="37"/>
      <c r="E4" s="39"/>
      <c r="F4" s="318"/>
      <c r="G4" s="41"/>
      <c r="H4" s="42"/>
      <c r="I4" s="43"/>
      <c r="J4" s="43"/>
      <c r="K4" s="43"/>
      <c r="L4" s="43"/>
      <c r="M4" s="44"/>
      <c r="N4" s="43"/>
      <c r="O4" s="40"/>
      <c r="P4" s="40"/>
      <c r="Q4" s="40"/>
      <c r="R4" s="45"/>
      <c r="S4" s="45"/>
      <c r="T4" s="45"/>
      <c r="U4" s="46" t="s">
        <v>26</v>
      </c>
      <c r="V4" s="47"/>
      <c r="W4" s="47"/>
      <c r="X4" s="48"/>
      <c r="Y4" s="49"/>
      <c r="Z4" s="50"/>
      <c r="AA4" s="51" t="s">
        <v>27</v>
      </c>
      <c r="AB4" s="52" t="s">
        <v>28</v>
      </c>
      <c r="AC4" s="53" t="s">
        <v>29</v>
      </c>
      <c r="AD4" s="54" t="s">
        <v>30</v>
      </c>
      <c r="AE4" s="52" t="s">
        <v>31</v>
      </c>
      <c r="AF4" s="5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</row>
    <row r="5" spans="1:47" ht="16.5" customHeight="1">
      <c r="A5" s="56">
        <f t="shared" ref="A5:A168" si="1">ROW()-4</f>
        <v>1</v>
      </c>
      <c r="B5" s="57" t="s">
        <v>32</v>
      </c>
      <c r="C5" s="58" t="s">
        <v>33</v>
      </c>
      <c r="D5" s="57" t="s">
        <v>34</v>
      </c>
      <c r="E5" s="58" t="s">
        <v>35</v>
      </c>
      <c r="F5" s="57" t="s">
        <v>36</v>
      </c>
      <c r="G5" s="58">
        <v>2</v>
      </c>
      <c r="H5" s="59" t="s">
        <v>37</v>
      </c>
      <c r="I5" s="57" t="s">
        <v>38</v>
      </c>
      <c r="J5" s="57" t="s">
        <v>38</v>
      </c>
      <c r="K5" s="57" t="s">
        <v>39</v>
      </c>
      <c r="L5" s="57" t="str">
        <f t="shared" ref="L5:L168" si="2">C5&amp;E5&amp;G5&amp;H5&amp;V5&amp;W5</f>
        <v>AB201T01</v>
      </c>
      <c r="M5" s="319" t="s">
        <v>40</v>
      </c>
      <c r="N5" s="60" t="s">
        <v>41</v>
      </c>
      <c r="O5" s="57"/>
      <c r="P5" s="61" t="s">
        <v>42</v>
      </c>
      <c r="Q5" s="61" t="s">
        <v>43</v>
      </c>
      <c r="R5" s="62">
        <v>0</v>
      </c>
      <c r="S5" s="57" t="s">
        <v>44</v>
      </c>
      <c r="T5" s="22"/>
      <c r="U5" s="57" t="s">
        <v>45</v>
      </c>
      <c r="V5" s="58" t="s">
        <v>46</v>
      </c>
      <c r="W5" s="59" t="s">
        <v>37</v>
      </c>
      <c r="X5" s="63">
        <v>0.5</v>
      </c>
      <c r="Y5" s="63">
        <v>1</v>
      </c>
      <c r="Z5" s="63">
        <f t="shared" ref="Z5:Z158" si="3">X5+Y5</f>
        <v>1.5</v>
      </c>
      <c r="AA5" s="57" t="s">
        <v>47</v>
      </c>
      <c r="AB5" s="22"/>
      <c r="AC5" s="64"/>
      <c r="AD5" s="56"/>
      <c r="AE5" s="65"/>
      <c r="AF5" s="64"/>
      <c r="AG5" s="66"/>
      <c r="AH5" s="66"/>
      <c r="AI5" s="66"/>
      <c r="AJ5" s="66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</row>
    <row r="6" spans="1:47" ht="16.5" customHeight="1">
      <c r="A6" s="56">
        <f t="shared" si="1"/>
        <v>2</v>
      </c>
      <c r="B6" s="57" t="s">
        <v>32</v>
      </c>
      <c r="C6" s="58" t="s">
        <v>33</v>
      </c>
      <c r="D6" s="57" t="s">
        <v>34</v>
      </c>
      <c r="E6" s="58" t="s">
        <v>35</v>
      </c>
      <c r="F6" s="57" t="s">
        <v>36</v>
      </c>
      <c r="G6" s="58">
        <v>2</v>
      </c>
      <c r="H6" s="59" t="s">
        <v>48</v>
      </c>
      <c r="I6" s="57" t="s">
        <v>38</v>
      </c>
      <c r="J6" s="57" t="s">
        <v>38</v>
      </c>
      <c r="K6" s="57" t="s">
        <v>39</v>
      </c>
      <c r="L6" s="57" t="str">
        <f t="shared" si="2"/>
        <v>AB202T01</v>
      </c>
      <c r="M6" s="319" t="s">
        <v>49</v>
      </c>
      <c r="N6" s="68" t="s">
        <v>49</v>
      </c>
      <c r="O6" s="57"/>
      <c r="P6" s="61" t="s">
        <v>42</v>
      </c>
      <c r="Q6" s="61" t="s">
        <v>43</v>
      </c>
      <c r="R6" s="62">
        <v>0</v>
      </c>
      <c r="S6" s="57" t="s">
        <v>44</v>
      </c>
      <c r="T6" s="22"/>
      <c r="U6" s="57" t="s">
        <v>45</v>
      </c>
      <c r="V6" s="58" t="s">
        <v>46</v>
      </c>
      <c r="W6" s="59" t="s">
        <v>37</v>
      </c>
      <c r="X6" s="63">
        <v>0.5</v>
      </c>
      <c r="Y6" s="63">
        <v>1</v>
      </c>
      <c r="Z6" s="63">
        <f t="shared" si="3"/>
        <v>1.5</v>
      </c>
      <c r="AA6" s="57" t="s">
        <v>47</v>
      </c>
      <c r="AB6" s="22"/>
      <c r="AC6" s="64"/>
      <c r="AD6" s="56"/>
      <c r="AE6" s="65"/>
      <c r="AF6" s="64"/>
      <c r="AG6" s="66"/>
      <c r="AH6" s="66"/>
      <c r="AI6" s="66"/>
      <c r="AJ6" s="66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</row>
    <row r="7" spans="1:47" ht="16.5" customHeight="1">
      <c r="A7" s="56">
        <f t="shared" si="1"/>
        <v>3</v>
      </c>
      <c r="B7" s="57" t="s">
        <v>32</v>
      </c>
      <c r="C7" s="58" t="s">
        <v>33</v>
      </c>
      <c r="D7" s="57" t="s">
        <v>34</v>
      </c>
      <c r="E7" s="58" t="s">
        <v>35</v>
      </c>
      <c r="F7" s="57" t="s">
        <v>50</v>
      </c>
      <c r="G7" s="58">
        <v>5</v>
      </c>
      <c r="H7" s="59" t="s">
        <v>37</v>
      </c>
      <c r="I7" s="57" t="s">
        <v>38</v>
      </c>
      <c r="J7" s="57" t="s">
        <v>38</v>
      </c>
      <c r="K7" s="57" t="s">
        <v>39</v>
      </c>
      <c r="L7" s="57" t="str">
        <f t="shared" si="2"/>
        <v>AB501T01</v>
      </c>
      <c r="M7" s="319" t="s">
        <v>51</v>
      </c>
      <c r="N7" s="60" t="s">
        <v>52</v>
      </c>
      <c r="O7" s="57"/>
      <c r="P7" s="61" t="s">
        <v>42</v>
      </c>
      <c r="Q7" s="61" t="s">
        <v>43</v>
      </c>
      <c r="R7" s="62">
        <v>0</v>
      </c>
      <c r="S7" s="57" t="s">
        <v>44</v>
      </c>
      <c r="T7" s="22"/>
      <c r="U7" s="57" t="s">
        <v>45</v>
      </c>
      <c r="V7" s="58" t="s">
        <v>46</v>
      </c>
      <c r="W7" s="59" t="s">
        <v>37</v>
      </c>
      <c r="X7" s="63">
        <v>0.5</v>
      </c>
      <c r="Y7" s="63">
        <v>1</v>
      </c>
      <c r="Z7" s="63">
        <f t="shared" si="3"/>
        <v>1.5</v>
      </c>
      <c r="AA7" s="57" t="s">
        <v>47</v>
      </c>
      <c r="AB7" s="22"/>
      <c r="AC7" s="64"/>
      <c r="AD7" s="56"/>
      <c r="AE7" s="65"/>
      <c r="AF7" s="64"/>
    </row>
    <row r="8" spans="1:47" ht="16.5" customHeight="1">
      <c r="A8" s="56">
        <f t="shared" si="1"/>
        <v>4</v>
      </c>
      <c r="B8" s="57" t="s">
        <v>32</v>
      </c>
      <c r="C8" s="58" t="s">
        <v>33</v>
      </c>
      <c r="D8" s="57" t="s">
        <v>34</v>
      </c>
      <c r="E8" s="58" t="s">
        <v>35</v>
      </c>
      <c r="F8" s="57" t="s">
        <v>53</v>
      </c>
      <c r="G8" s="58">
        <v>6</v>
      </c>
      <c r="H8" s="59" t="s">
        <v>37</v>
      </c>
      <c r="I8" s="57" t="s">
        <v>38</v>
      </c>
      <c r="J8" s="57" t="s">
        <v>38</v>
      </c>
      <c r="K8" s="57" t="s">
        <v>39</v>
      </c>
      <c r="L8" s="57" t="str">
        <f t="shared" si="2"/>
        <v>AB601T01</v>
      </c>
      <c r="M8" s="319" t="s">
        <v>54</v>
      </c>
      <c r="N8" s="60" t="s">
        <v>55</v>
      </c>
      <c r="O8" s="57"/>
      <c r="P8" s="61" t="s">
        <v>42</v>
      </c>
      <c r="Q8" s="61" t="s">
        <v>43</v>
      </c>
      <c r="R8" s="62">
        <v>0</v>
      </c>
      <c r="S8" s="57" t="s">
        <v>44</v>
      </c>
      <c r="T8" s="22"/>
      <c r="U8" s="57" t="s">
        <v>45</v>
      </c>
      <c r="V8" s="58" t="s">
        <v>46</v>
      </c>
      <c r="W8" s="59" t="s">
        <v>37</v>
      </c>
      <c r="X8" s="63">
        <v>0.5</v>
      </c>
      <c r="Y8" s="63">
        <v>1</v>
      </c>
      <c r="Z8" s="63">
        <f t="shared" si="3"/>
        <v>1.5</v>
      </c>
      <c r="AA8" s="57" t="s">
        <v>47</v>
      </c>
      <c r="AB8" s="22"/>
      <c r="AC8" s="64"/>
      <c r="AD8" s="56"/>
      <c r="AE8" s="65"/>
      <c r="AF8" s="64"/>
    </row>
    <row r="9" spans="1:47" ht="16.5" customHeight="1">
      <c r="A9" s="56">
        <f t="shared" si="1"/>
        <v>5</v>
      </c>
      <c r="B9" s="57" t="s">
        <v>32</v>
      </c>
      <c r="C9" s="58" t="s">
        <v>33</v>
      </c>
      <c r="D9" s="57" t="s">
        <v>34</v>
      </c>
      <c r="E9" s="58" t="s">
        <v>35</v>
      </c>
      <c r="F9" s="57" t="s">
        <v>50</v>
      </c>
      <c r="G9" s="58">
        <v>5</v>
      </c>
      <c r="H9" s="59" t="s">
        <v>48</v>
      </c>
      <c r="I9" s="57" t="s">
        <v>38</v>
      </c>
      <c r="J9" s="57" t="s">
        <v>38</v>
      </c>
      <c r="K9" s="57" t="s">
        <v>39</v>
      </c>
      <c r="L9" s="57" t="str">
        <f t="shared" si="2"/>
        <v>AB502T01</v>
      </c>
      <c r="M9" s="68" t="s">
        <v>56</v>
      </c>
      <c r="N9" s="60" t="s">
        <v>57</v>
      </c>
      <c r="O9" s="57"/>
      <c r="P9" s="61" t="s">
        <v>42</v>
      </c>
      <c r="Q9" s="61" t="s">
        <v>43</v>
      </c>
      <c r="R9" s="62">
        <v>0</v>
      </c>
      <c r="S9" s="57" t="s">
        <v>44</v>
      </c>
      <c r="T9" s="22"/>
      <c r="U9" s="57" t="s">
        <v>45</v>
      </c>
      <c r="V9" s="58" t="s">
        <v>46</v>
      </c>
      <c r="W9" s="59" t="s">
        <v>37</v>
      </c>
      <c r="X9" s="63">
        <v>0.5</v>
      </c>
      <c r="Y9" s="63">
        <v>1</v>
      </c>
      <c r="Z9" s="63">
        <f t="shared" si="3"/>
        <v>1.5</v>
      </c>
      <c r="AA9" s="57" t="s">
        <v>47</v>
      </c>
      <c r="AB9" s="22"/>
      <c r="AC9" s="64"/>
      <c r="AD9" s="56"/>
      <c r="AE9" s="65"/>
      <c r="AF9" s="64"/>
    </row>
    <row r="10" spans="1:47" ht="16.5" customHeight="1">
      <c r="A10" s="56">
        <f t="shared" si="1"/>
        <v>6</v>
      </c>
      <c r="B10" s="57" t="s">
        <v>32</v>
      </c>
      <c r="C10" s="58" t="s">
        <v>33</v>
      </c>
      <c r="D10" s="57" t="s">
        <v>34</v>
      </c>
      <c r="E10" s="58" t="s">
        <v>35</v>
      </c>
      <c r="F10" s="57" t="s">
        <v>50</v>
      </c>
      <c r="G10" s="58">
        <v>5</v>
      </c>
      <c r="H10" s="59" t="s">
        <v>60</v>
      </c>
      <c r="I10" s="57" t="s">
        <v>38</v>
      </c>
      <c r="J10" s="57" t="s">
        <v>38</v>
      </c>
      <c r="K10" s="57" t="s">
        <v>39</v>
      </c>
      <c r="L10" s="57" t="str">
        <f t="shared" si="2"/>
        <v>AB503T01</v>
      </c>
      <c r="M10" s="68" t="s">
        <v>61</v>
      </c>
      <c r="N10" s="60" t="s">
        <v>62</v>
      </c>
      <c r="O10" s="57"/>
      <c r="P10" s="61" t="s">
        <v>42</v>
      </c>
      <c r="Q10" s="61" t="s">
        <v>43</v>
      </c>
      <c r="R10" s="62">
        <v>0</v>
      </c>
      <c r="S10" s="57" t="s">
        <v>44</v>
      </c>
      <c r="T10" s="22"/>
      <c r="U10" s="57" t="s">
        <v>45</v>
      </c>
      <c r="V10" s="58" t="s">
        <v>46</v>
      </c>
      <c r="W10" s="59" t="s">
        <v>37</v>
      </c>
      <c r="X10" s="63">
        <v>1</v>
      </c>
      <c r="Y10" s="63">
        <v>1</v>
      </c>
      <c r="Z10" s="63">
        <f t="shared" si="3"/>
        <v>2</v>
      </c>
      <c r="AA10" s="57" t="s">
        <v>47</v>
      </c>
      <c r="AB10" s="22"/>
      <c r="AC10" s="64"/>
      <c r="AD10" s="56"/>
      <c r="AE10" s="65"/>
      <c r="AF10" s="64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</row>
    <row r="11" spans="1:47" ht="16.5" customHeight="1">
      <c r="A11" s="56">
        <f t="shared" si="1"/>
        <v>7</v>
      </c>
      <c r="B11" s="57" t="s">
        <v>32</v>
      </c>
      <c r="C11" s="58" t="s">
        <v>33</v>
      </c>
      <c r="D11" s="57" t="s">
        <v>34</v>
      </c>
      <c r="E11" s="58" t="s">
        <v>35</v>
      </c>
      <c r="F11" s="57" t="s">
        <v>50</v>
      </c>
      <c r="G11" s="58">
        <v>5</v>
      </c>
      <c r="H11" s="59" t="s">
        <v>64</v>
      </c>
      <c r="I11" s="57" t="s">
        <v>38</v>
      </c>
      <c r="J11" s="57" t="s">
        <v>38</v>
      </c>
      <c r="K11" s="57" t="s">
        <v>39</v>
      </c>
      <c r="L11" s="57" t="str">
        <f t="shared" si="2"/>
        <v>AB504T01</v>
      </c>
      <c r="M11" s="68" t="s">
        <v>863</v>
      </c>
      <c r="N11" s="60" t="s">
        <v>65</v>
      </c>
      <c r="O11" s="57"/>
      <c r="P11" s="61" t="s">
        <v>42</v>
      </c>
      <c r="Q11" s="61" t="s">
        <v>43</v>
      </c>
      <c r="R11" s="62">
        <v>0</v>
      </c>
      <c r="S11" s="57" t="s">
        <v>44</v>
      </c>
      <c r="T11" s="22"/>
      <c r="U11" s="57" t="s">
        <v>45</v>
      </c>
      <c r="V11" s="58" t="s">
        <v>46</v>
      </c>
      <c r="W11" s="59" t="s">
        <v>37</v>
      </c>
      <c r="X11" s="63">
        <v>2</v>
      </c>
      <c r="Y11" s="63">
        <v>3</v>
      </c>
      <c r="Z11" s="63">
        <f t="shared" si="3"/>
        <v>5</v>
      </c>
      <c r="AA11" s="57" t="s">
        <v>47</v>
      </c>
      <c r="AB11" s="22"/>
      <c r="AC11" s="64"/>
      <c r="AD11" s="56"/>
      <c r="AE11" s="65"/>
      <c r="AF11" s="64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</row>
    <row r="12" spans="1:47" ht="16.5" customHeight="1">
      <c r="A12" s="56">
        <f t="shared" si="1"/>
        <v>8</v>
      </c>
      <c r="B12" s="57" t="s">
        <v>32</v>
      </c>
      <c r="C12" s="58" t="s">
        <v>33</v>
      </c>
      <c r="D12" s="57" t="s">
        <v>34</v>
      </c>
      <c r="E12" s="58" t="s">
        <v>35</v>
      </c>
      <c r="F12" s="57" t="s">
        <v>66</v>
      </c>
      <c r="G12" s="58">
        <v>3</v>
      </c>
      <c r="H12" s="59" t="s">
        <v>37</v>
      </c>
      <c r="I12" s="57" t="s">
        <v>38</v>
      </c>
      <c r="J12" s="57" t="s">
        <v>38</v>
      </c>
      <c r="K12" s="57" t="s">
        <v>39</v>
      </c>
      <c r="L12" s="57" t="str">
        <f t="shared" si="2"/>
        <v>AB301T01</v>
      </c>
      <c r="M12" s="319" t="s">
        <v>67</v>
      </c>
      <c r="N12" s="60" t="s">
        <v>68</v>
      </c>
      <c r="O12" s="57"/>
      <c r="P12" s="61" t="s">
        <v>42</v>
      </c>
      <c r="Q12" s="61" t="s">
        <v>43</v>
      </c>
      <c r="R12" s="62">
        <v>0</v>
      </c>
      <c r="S12" s="57" t="s">
        <v>44</v>
      </c>
      <c r="T12" s="22"/>
      <c r="U12" s="57" t="s">
        <v>45</v>
      </c>
      <c r="V12" s="58" t="s">
        <v>46</v>
      </c>
      <c r="W12" s="59" t="s">
        <v>37</v>
      </c>
      <c r="X12" s="63">
        <v>0.5</v>
      </c>
      <c r="Y12" s="63">
        <v>1</v>
      </c>
      <c r="Z12" s="63">
        <f t="shared" si="3"/>
        <v>1.5</v>
      </c>
      <c r="AA12" s="57" t="s">
        <v>47</v>
      </c>
      <c r="AB12" s="22"/>
      <c r="AC12" s="64"/>
      <c r="AD12" s="56"/>
      <c r="AE12" s="65"/>
      <c r="AF12" s="64"/>
    </row>
    <row r="13" spans="1:47" ht="17.25" customHeight="1">
      <c r="A13" s="56">
        <f t="shared" si="1"/>
        <v>9</v>
      </c>
      <c r="B13" s="57" t="s">
        <v>32</v>
      </c>
      <c r="C13" s="58" t="s">
        <v>33</v>
      </c>
      <c r="D13" s="57" t="s">
        <v>34</v>
      </c>
      <c r="E13" s="58" t="s">
        <v>35</v>
      </c>
      <c r="F13" s="57" t="s">
        <v>66</v>
      </c>
      <c r="G13" s="58">
        <v>3</v>
      </c>
      <c r="H13" s="59" t="s">
        <v>48</v>
      </c>
      <c r="I13" s="57" t="s">
        <v>38</v>
      </c>
      <c r="J13" s="57" t="s">
        <v>38</v>
      </c>
      <c r="K13" s="57" t="s">
        <v>39</v>
      </c>
      <c r="L13" s="57" t="str">
        <f t="shared" si="2"/>
        <v>AB302T01</v>
      </c>
      <c r="M13" s="319" t="s">
        <v>69</v>
      </c>
      <c r="N13" s="60" t="s">
        <v>70</v>
      </c>
      <c r="O13" s="57"/>
      <c r="P13" s="61" t="s">
        <v>42</v>
      </c>
      <c r="Q13" s="61" t="s">
        <v>43</v>
      </c>
      <c r="R13" s="62">
        <v>0</v>
      </c>
      <c r="S13" s="57" t="s">
        <v>44</v>
      </c>
      <c r="T13" s="22"/>
      <c r="U13" s="57" t="s">
        <v>45</v>
      </c>
      <c r="V13" s="58" t="s">
        <v>46</v>
      </c>
      <c r="W13" s="59" t="s">
        <v>37</v>
      </c>
      <c r="X13" s="63">
        <v>0.5</v>
      </c>
      <c r="Y13" s="63">
        <v>1</v>
      </c>
      <c r="Z13" s="63">
        <f t="shared" si="3"/>
        <v>1.5</v>
      </c>
      <c r="AA13" s="57" t="s">
        <v>47</v>
      </c>
      <c r="AB13" s="22"/>
      <c r="AC13" s="64"/>
      <c r="AD13" s="56"/>
      <c r="AE13" s="65"/>
      <c r="AF13" s="64"/>
    </row>
    <row r="14" spans="1:47" ht="16.5" customHeight="1">
      <c r="A14" s="56">
        <f t="shared" si="1"/>
        <v>10</v>
      </c>
      <c r="B14" s="57" t="s">
        <v>32</v>
      </c>
      <c r="C14" s="70" t="s">
        <v>33</v>
      </c>
      <c r="D14" s="57" t="s">
        <v>34</v>
      </c>
      <c r="E14" s="70" t="s">
        <v>35</v>
      </c>
      <c r="F14" s="57" t="s">
        <v>71</v>
      </c>
      <c r="G14" s="70">
        <v>99</v>
      </c>
      <c r="H14" s="71" t="s">
        <v>37</v>
      </c>
      <c r="I14" s="57" t="s">
        <v>38</v>
      </c>
      <c r="J14" s="57" t="s">
        <v>38</v>
      </c>
      <c r="K14" s="57" t="s">
        <v>39</v>
      </c>
      <c r="L14" s="327" t="s">
        <v>856</v>
      </c>
      <c r="M14" s="319" t="s">
        <v>72</v>
      </c>
      <c r="N14" s="60" t="s">
        <v>73</v>
      </c>
      <c r="O14" s="72"/>
      <c r="P14" s="61" t="s">
        <v>42</v>
      </c>
      <c r="Q14" s="61" t="s">
        <v>43</v>
      </c>
      <c r="R14" s="62">
        <v>0</v>
      </c>
      <c r="S14" s="57" t="s">
        <v>44</v>
      </c>
      <c r="T14" s="73"/>
      <c r="U14" s="57" t="s">
        <v>45</v>
      </c>
      <c r="V14" s="70" t="s">
        <v>46</v>
      </c>
      <c r="W14" s="59" t="s">
        <v>37</v>
      </c>
      <c r="X14" s="63">
        <v>0.5</v>
      </c>
      <c r="Y14" s="63">
        <v>1</v>
      </c>
      <c r="Z14" s="63">
        <f t="shared" si="3"/>
        <v>1.5</v>
      </c>
      <c r="AA14" s="57" t="s">
        <v>47</v>
      </c>
      <c r="AB14" s="73"/>
      <c r="AC14" s="74"/>
      <c r="AD14" s="75"/>
      <c r="AE14" s="76"/>
      <c r="AF14" s="74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</row>
    <row r="15" spans="1:47" ht="17.25" customHeight="1">
      <c r="A15" s="56">
        <f t="shared" si="1"/>
        <v>11</v>
      </c>
      <c r="B15" s="57" t="s">
        <v>32</v>
      </c>
      <c r="C15" s="58" t="s">
        <v>33</v>
      </c>
      <c r="D15" s="57" t="s">
        <v>34</v>
      </c>
      <c r="E15" s="58" t="s">
        <v>35</v>
      </c>
      <c r="F15" s="57" t="s">
        <v>74</v>
      </c>
      <c r="G15" s="58">
        <v>4</v>
      </c>
      <c r="H15" s="59" t="s">
        <v>37</v>
      </c>
      <c r="I15" s="57" t="s">
        <v>38</v>
      </c>
      <c r="J15" s="57" t="s">
        <v>38</v>
      </c>
      <c r="K15" s="57" t="s">
        <v>39</v>
      </c>
      <c r="L15" s="57" t="str">
        <f t="shared" si="2"/>
        <v>AB401T01</v>
      </c>
      <c r="M15" s="319" t="s">
        <v>75</v>
      </c>
      <c r="N15" s="60" t="s">
        <v>76</v>
      </c>
      <c r="O15" s="57"/>
      <c r="P15" s="61" t="s">
        <v>42</v>
      </c>
      <c r="Q15" s="61" t="s">
        <v>43</v>
      </c>
      <c r="R15" s="62">
        <v>0</v>
      </c>
      <c r="S15" s="57" t="s">
        <v>44</v>
      </c>
      <c r="T15" s="22"/>
      <c r="U15" s="57" t="s">
        <v>45</v>
      </c>
      <c r="V15" s="58" t="s">
        <v>46</v>
      </c>
      <c r="W15" s="59" t="s">
        <v>37</v>
      </c>
      <c r="X15" s="63">
        <v>0.5</v>
      </c>
      <c r="Y15" s="63">
        <v>1</v>
      </c>
      <c r="Z15" s="63">
        <f t="shared" si="3"/>
        <v>1.5</v>
      </c>
      <c r="AA15" s="57" t="s">
        <v>47</v>
      </c>
      <c r="AB15" s="22"/>
      <c r="AC15" s="64"/>
      <c r="AD15" s="56"/>
      <c r="AE15" s="65"/>
      <c r="AF15" s="64"/>
    </row>
    <row r="16" spans="1:47" ht="24" customHeight="1">
      <c r="A16" s="56">
        <f t="shared" si="1"/>
        <v>12</v>
      </c>
      <c r="B16" s="57" t="s">
        <v>32</v>
      </c>
      <c r="C16" s="58" t="s">
        <v>33</v>
      </c>
      <c r="D16" s="57" t="s">
        <v>34</v>
      </c>
      <c r="E16" s="58" t="s">
        <v>35</v>
      </c>
      <c r="F16" s="57" t="s">
        <v>77</v>
      </c>
      <c r="G16" s="58">
        <v>7</v>
      </c>
      <c r="H16" s="59" t="s">
        <v>37</v>
      </c>
      <c r="I16" s="57" t="s">
        <v>38</v>
      </c>
      <c r="J16" s="57" t="s">
        <v>78</v>
      </c>
      <c r="K16" s="57" t="s">
        <v>79</v>
      </c>
      <c r="L16" s="57" t="str">
        <f t="shared" si="2"/>
        <v>AB701T01</v>
      </c>
      <c r="M16" s="68" t="s">
        <v>80</v>
      </c>
      <c r="N16" s="77" t="s">
        <v>81</v>
      </c>
      <c r="O16" s="57"/>
      <c r="P16" s="61" t="s">
        <v>42</v>
      </c>
      <c r="Q16" s="61" t="s">
        <v>43</v>
      </c>
      <c r="R16" s="62">
        <v>0</v>
      </c>
      <c r="S16" s="57" t="s">
        <v>44</v>
      </c>
      <c r="T16" s="22"/>
      <c r="U16" s="57" t="s">
        <v>45</v>
      </c>
      <c r="V16" s="58" t="s">
        <v>46</v>
      </c>
      <c r="W16" s="59" t="s">
        <v>37</v>
      </c>
      <c r="X16" s="63">
        <v>1</v>
      </c>
      <c r="Y16" s="63">
        <v>1</v>
      </c>
      <c r="Z16" s="63">
        <f t="shared" si="3"/>
        <v>2</v>
      </c>
      <c r="AA16" s="57" t="s">
        <v>47</v>
      </c>
      <c r="AB16" s="22"/>
      <c r="AC16" s="64"/>
      <c r="AD16" s="56"/>
      <c r="AE16" s="65"/>
      <c r="AF16" s="64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</row>
    <row r="17" spans="1:47" ht="16.5" customHeight="1">
      <c r="A17" s="56">
        <f t="shared" si="1"/>
        <v>13</v>
      </c>
      <c r="B17" s="57" t="s">
        <v>32</v>
      </c>
      <c r="C17" s="58" t="s">
        <v>33</v>
      </c>
      <c r="D17" s="57" t="s">
        <v>34</v>
      </c>
      <c r="E17" s="58" t="s">
        <v>35</v>
      </c>
      <c r="F17" s="57" t="s">
        <v>77</v>
      </c>
      <c r="G17" s="58">
        <v>7</v>
      </c>
      <c r="H17" s="59" t="s">
        <v>48</v>
      </c>
      <c r="I17" s="57" t="s">
        <v>38</v>
      </c>
      <c r="J17" s="57" t="s">
        <v>78</v>
      </c>
      <c r="K17" s="57" t="s">
        <v>79</v>
      </c>
      <c r="L17" s="57" t="str">
        <f t="shared" si="2"/>
        <v>AB702T01</v>
      </c>
      <c r="M17" s="68" t="s">
        <v>83</v>
      </c>
      <c r="N17" s="77" t="s">
        <v>84</v>
      </c>
      <c r="O17" s="57"/>
      <c r="P17" s="61" t="s">
        <v>42</v>
      </c>
      <c r="Q17" s="61" t="s">
        <v>43</v>
      </c>
      <c r="R17" s="62">
        <v>0</v>
      </c>
      <c r="S17" s="57" t="s">
        <v>44</v>
      </c>
      <c r="T17" s="22"/>
      <c r="U17" s="57" t="s">
        <v>45</v>
      </c>
      <c r="V17" s="58" t="s">
        <v>46</v>
      </c>
      <c r="W17" s="59" t="s">
        <v>37</v>
      </c>
      <c r="X17" s="63">
        <v>1</v>
      </c>
      <c r="Y17" s="63">
        <v>1</v>
      </c>
      <c r="Z17" s="63">
        <f t="shared" si="3"/>
        <v>2</v>
      </c>
      <c r="AA17" s="57" t="s">
        <v>47</v>
      </c>
      <c r="AB17" s="22"/>
      <c r="AC17" s="64"/>
      <c r="AD17" s="56"/>
      <c r="AE17" s="65"/>
      <c r="AF17" s="64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r="18" spans="1:47" ht="17.25" customHeight="1">
      <c r="A18" s="56">
        <f t="shared" si="1"/>
        <v>14</v>
      </c>
      <c r="B18" s="57" t="s">
        <v>32</v>
      </c>
      <c r="C18" s="58" t="s">
        <v>33</v>
      </c>
      <c r="D18" s="57" t="s">
        <v>34</v>
      </c>
      <c r="E18" s="58" t="s">
        <v>35</v>
      </c>
      <c r="F18" s="57" t="s">
        <v>74</v>
      </c>
      <c r="G18" s="58">
        <v>4</v>
      </c>
      <c r="H18" s="59" t="s">
        <v>48</v>
      </c>
      <c r="I18" s="57" t="s">
        <v>38</v>
      </c>
      <c r="J18" s="57" t="s">
        <v>38</v>
      </c>
      <c r="K18" s="57" t="s">
        <v>39</v>
      </c>
      <c r="L18" s="57" t="str">
        <f t="shared" si="2"/>
        <v>AB402T01</v>
      </c>
      <c r="M18" s="319" t="s">
        <v>85</v>
      </c>
      <c r="N18" s="60" t="s">
        <v>86</v>
      </c>
      <c r="O18" s="57"/>
      <c r="P18" s="61" t="s">
        <v>42</v>
      </c>
      <c r="Q18" s="61" t="s">
        <v>43</v>
      </c>
      <c r="R18" s="62">
        <v>0</v>
      </c>
      <c r="S18" s="57" t="s">
        <v>44</v>
      </c>
      <c r="T18" s="22"/>
      <c r="U18" s="57" t="s">
        <v>45</v>
      </c>
      <c r="V18" s="58" t="s">
        <v>46</v>
      </c>
      <c r="W18" s="59" t="s">
        <v>37</v>
      </c>
      <c r="X18" s="63">
        <v>1</v>
      </c>
      <c r="Y18" s="63">
        <v>1</v>
      </c>
      <c r="Z18" s="63">
        <f t="shared" si="3"/>
        <v>2</v>
      </c>
      <c r="AA18" s="57" t="s">
        <v>47</v>
      </c>
      <c r="AB18" s="22"/>
      <c r="AC18" s="64"/>
      <c r="AD18" s="56"/>
      <c r="AE18" s="65"/>
      <c r="AF18" s="64"/>
    </row>
    <row r="19" spans="1:47" ht="17.25" customHeight="1">
      <c r="A19" s="56">
        <f t="shared" si="1"/>
        <v>15</v>
      </c>
      <c r="B19" s="57" t="s">
        <v>32</v>
      </c>
      <c r="C19" s="58" t="s">
        <v>33</v>
      </c>
      <c r="D19" s="57" t="s">
        <v>34</v>
      </c>
      <c r="E19" s="58" t="s">
        <v>35</v>
      </c>
      <c r="F19" s="57" t="s">
        <v>74</v>
      </c>
      <c r="G19" s="58">
        <v>4</v>
      </c>
      <c r="H19" s="59" t="s">
        <v>60</v>
      </c>
      <c r="I19" s="57" t="s">
        <v>38</v>
      </c>
      <c r="J19" s="57" t="s">
        <v>38</v>
      </c>
      <c r="K19" s="57" t="s">
        <v>39</v>
      </c>
      <c r="L19" s="57" t="str">
        <f t="shared" si="2"/>
        <v>AB403T01</v>
      </c>
      <c r="M19" s="319" t="s">
        <v>87</v>
      </c>
      <c r="N19" s="60" t="s">
        <v>88</v>
      </c>
      <c r="O19" s="57"/>
      <c r="P19" s="61" t="s">
        <v>42</v>
      </c>
      <c r="Q19" s="61" t="s">
        <v>43</v>
      </c>
      <c r="R19" s="62">
        <v>0</v>
      </c>
      <c r="S19" s="57" t="s">
        <v>44</v>
      </c>
      <c r="T19" s="22"/>
      <c r="U19" s="57" t="s">
        <v>45</v>
      </c>
      <c r="V19" s="58" t="s">
        <v>46</v>
      </c>
      <c r="W19" s="59" t="s">
        <v>37</v>
      </c>
      <c r="X19" s="63">
        <v>1</v>
      </c>
      <c r="Y19" s="63">
        <v>1</v>
      </c>
      <c r="Z19" s="63">
        <f t="shared" si="3"/>
        <v>2</v>
      </c>
      <c r="AA19" s="57" t="s">
        <v>47</v>
      </c>
      <c r="AB19" s="22"/>
      <c r="AC19" s="64"/>
      <c r="AD19" s="56"/>
      <c r="AE19" s="65"/>
      <c r="AF19" s="64"/>
    </row>
    <row r="20" spans="1:47" ht="16.5" customHeight="1">
      <c r="A20" s="56">
        <f t="shared" si="1"/>
        <v>16</v>
      </c>
      <c r="B20" s="57" t="s">
        <v>32</v>
      </c>
      <c r="C20" s="58" t="s">
        <v>33</v>
      </c>
      <c r="D20" s="57" t="s">
        <v>34</v>
      </c>
      <c r="E20" s="58" t="s">
        <v>35</v>
      </c>
      <c r="F20" s="57" t="s">
        <v>74</v>
      </c>
      <c r="G20" s="58">
        <v>4</v>
      </c>
      <c r="H20" s="59" t="s">
        <v>64</v>
      </c>
      <c r="I20" s="57" t="s">
        <v>38</v>
      </c>
      <c r="J20" s="57" t="s">
        <v>38</v>
      </c>
      <c r="K20" s="57" t="s">
        <v>39</v>
      </c>
      <c r="L20" s="57" t="str">
        <f t="shared" si="2"/>
        <v>AB404T01</v>
      </c>
      <c r="M20" s="319" t="s">
        <v>89</v>
      </c>
      <c r="N20" s="60" t="s">
        <v>90</v>
      </c>
      <c r="O20" s="57"/>
      <c r="P20" s="61" t="s">
        <v>42</v>
      </c>
      <c r="Q20" s="61" t="s">
        <v>43</v>
      </c>
      <c r="R20" s="62">
        <v>0</v>
      </c>
      <c r="S20" s="57" t="s">
        <v>44</v>
      </c>
      <c r="T20" s="22"/>
      <c r="U20" s="57" t="s">
        <v>45</v>
      </c>
      <c r="V20" s="58" t="s">
        <v>46</v>
      </c>
      <c r="W20" s="59" t="s">
        <v>37</v>
      </c>
      <c r="X20" s="63">
        <v>1</v>
      </c>
      <c r="Y20" s="63">
        <v>1</v>
      </c>
      <c r="Z20" s="63">
        <f t="shared" si="3"/>
        <v>2</v>
      </c>
      <c r="AA20" s="57" t="s">
        <v>47</v>
      </c>
      <c r="AB20" s="22"/>
      <c r="AC20" s="64"/>
      <c r="AD20" s="56"/>
      <c r="AE20" s="65"/>
      <c r="AF20" s="64"/>
    </row>
    <row r="21" spans="1:47" ht="17.25" customHeight="1">
      <c r="A21" s="56">
        <f t="shared" si="1"/>
        <v>17</v>
      </c>
      <c r="B21" s="57" t="s">
        <v>32</v>
      </c>
      <c r="C21" s="58" t="s">
        <v>33</v>
      </c>
      <c r="D21" s="57" t="s">
        <v>34</v>
      </c>
      <c r="E21" s="58" t="s">
        <v>35</v>
      </c>
      <c r="F21" s="57" t="s">
        <v>74</v>
      </c>
      <c r="G21" s="58">
        <v>4</v>
      </c>
      <c r="H21" s="59" t="s">
        <v>91</v>
      </c>
      <c r="I21" s="57" t="s">
        <v>38</v>
      </c>
      <c r="J21" s="57" t="s">
        <v>38</v>
      </c>
      <c r="K21" s="57" t="s">
        <v>39</v>
      </c>
      <c r="L21" s="57" t="str">
        <f t="shared" si="2"/>
        <v>AB405T01</v>
      </c>
      <c r="M21" s="319" t="s">
        <v>92</v>
      </c>
      <c r="N21" s="60" t="s">
        <v>93</v>
      </c>
      <c r="O21" s="57"/>
      <c r="P21" s="61" t="s">
        <v>42</v>
      </c>
      <c r="Q21" s="61" t="s">
        <v>43</v>
      </c>
      <c r="R21" s="62">
        <v>0</v>
      </c>
      <c r="S21" s="57" t="s">
        <v>44</v>
      </c>
      <c r="T21" s="22"/>
      <c r="U21" s="57" t="s">
        <v>45</v>
      </c>
      <c r="V21" s="58" t="s">
        <v>46</v>
      </c>
      <c r="W21" s="59" t="s">
        <v>37</v>
      </c>
      <c r="X21" s="63">
        <v>1</v>
      </c>
      <c r="Y21" s="63">
        <v>1</v>
      </c>
      <c r="Z21" s="63">
        <f t="shared" si="3"/>
        <v>2</v>
      </c>
      <c r="AA21" s="57" t="s">
        <v>47</v>
      </c>
      <c r="AB21" s="22"/>
      <c r="AC21" s="64"/>
      <c r="AD21" s="56"/>
      <c r="AE21" s="65"/>
      <c r="AF21" s="64"/>
    </row>
    <row r="22" spans="1:47" ht="17.25" customHeight="1">
      <c r="A22" s="56">
        <f t="shared" si="1"/>
        <v>18</v>
      </c>
      <c r="B22" s="57" t="s">
        <v>32</v>
      </c>
      <c r="C22" s="58" t="s">
        <v>33</v>
      </c>
      <c r="D22" s="57" t="s">
        <v>34</v>
      </c>
      <c r="E22" s="58" t="s">
        <v>35</v>
      </c>
      <c r="F22" s="57" t="s">
        <v>74</v>
      </c>
      <c r="G22" s="58">
        <v>4</v>
      </c>
      <c r="H22" s="59" t="s">
        <v>94</v>
      </c>
      <c r="I22" s="57" t="s">
        <v>38</v>
      </c>
      <c r="J22" s="57" t="s">
        <v>38</v>
      </c>
      <c r="K22" s="57" t="s">
        <v>39</v>
      </c>
      <c r="L22" s="57" t="str">
        <f t="shared" si="2"/>
        <v>AB406T01</v>
      </c>
      <c r="M22" s="319" t="s">
        <v>95</v>
      </c>
      <c r="N22" s="60" t="s">
        <v>96</v>
      </c>
      <c r="O22" s="57"/>
      <c r="P22" s="61" t="s">
        <v>42</v>
      </c>
      <c r="Q22" s="61" t="s">
        <v>43</v>
      </c>
      <c r="R22" s="62">
        <v>0</v>
      </c>
      <c r="S22" s="57" t="s">
        <v>44</v>
      </c>
      <c r="T22" s="22"/>
      <c r="U22" s="57" t="s">
        <v>45</v>
      </c>
      <c r="V22" s="58" t="s">
        <v>46</v>
      </c>
      <c r="W22" s="59" t="s">
        <v>37</v>
      </c>
      <c r="X22" s="63">
        <v>1</v>
      </c>
      <c r="Y22" s="63">
        <v>1</v>
      </c>
      <c r="Z22" s="63">
        <f t="shared" si="3"/>
        <v>2</v>
      </c>
      <c r="AA22" s="57" t="s">
        <v>47</v>
      </c>
      <c r="AB22" s="22"/>
      <c r="AC22" s="64"/>
      <c r="AD22" s="56"/>
      <c r="AE22" s="65"/>
      <c r="AF22" s="64"/>
    </row>
    <row r="23" spans="1:47" ht="17.25" customHeight="1">
      <c r="A23" s="320">
        <f t="shared" si="1"/>
        <v>19</v>
      </c>
      <c r="B23" s="321" t="s">
        <v>32</v>
      </c>
      <c r="C23" s="80" t="s">
        <v>33</v>
      </c>
      <c r="D23" s="321" t="s">
        <v>34</v>
      </c>
      <c r="E23" s="80" t="s">
        <v>35</v>
      </c>
      <c r="F23" s="321" t="s">
        <v>74</v>
      </c>
      <c r="G23" s="80">
        <v>4</v>
      </c>
      <c r="H23" s="81" t="s">
        <v>97</v>
      </c>
      <c r="I23" s="321" t="s">
        <v>38</v>
      </c>
      <c r="J23" s="321" t="s">
        <v>38</v>
      </c>
      <c r="K23" s="321" t="s">
        <v>39</v>
      </c>
      <c r="L23" s="321" t="str">
        <f t="shared" si="2"/>
        <v>AB407T01</v>
      </c>
      <c r="M23" s="322" t="s">
        <v>98</v>
      </c>
      <c r="N23" s="323" t="s">
        <v>99</v>
      </c>
      <c r="O23" s="79"/>
      <c r="P23" s="324" t="s">
        <v>42</v>
      </c>
      <c r="Q23" s="324" t="s">
        <v>43</v>
      </c>
      <c r="R23" s="325">
        <v>0</v>
      </c>
      <c r="S23" s="321" t="s">
        <v>44</v>
      </c>
      <c r="T23" s="82"/>
      <c r="U23" s="321" t="s">
        <v>45</v>
      </c>
      <c r="V23" s="80" t="s">
        <v>46</v>
      </c>
      <c r="W23" s="71" t="s">
        <v>37</v>
      </c>
      <c r="X23" s="326">
        <v>1</v>
      </c>
      <c r="Y23" s="326">
        <v>1</v>
      </c>
      <c r="Z23" s="326">
        <f t="shared" si="3"/>
        <v>2</v>
      </c>
      <c r="AA23" s="321" t="s">
        <v>47</v>
      </c>
      <c r="AB23" s="82"/>
      <c r="AC23" s="83"/>
      <c r="AD23" s="78"/>
      <c r="AE23" s="84"/>
      <c r="AF23" s="83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</row>
    <row r="24" spans="1:47" ht="16.5" customHeight="1">
      <c r="A24" s="86">
        <f t="shared" si="1"/>
        <v>20</v>
      </c>
      <c r="B24" s="87" t="s">
        <v>32</v>
      </c>
      <c r="C24" s="88" t="s">
        <v>33</v>
      </c>
      <c r="D24" s="87" t="s">
        <v>100</v>
      </c>
      <c r="E24" s="88" t="s">
        <v>101</v>
      </c>
      <c r="F24" s="87" t="s">
        <v>100</v>
      </c>
      <c r="G24" s="88">
        <v>1</v>
      </c>
      <c r="H24" s="89" t="s">
        <v>37</v>
      </c>
      <c r="I24" s="87" t="s">
        <v>102</v>
      </c>
      <c r="J24" s="87" t="s">
        <v>103</v>
      </c>
      <c r="K24" s="87" t="s">
        <v>79</v>
      </c>
      <c r="L24" s="87" t="str">
        <f t="shared" si="2"/>
        <v>AO101Q01</v>
      </c>
      <c r="M24" s="90" t="s">
        <v>104</v>
      </c>
      <c r="N24" s="91" t="s">
        <v>105</v>
      </c>
      <c r="O24" s="87"/>
      <c r="P24" s="92" t="s">
        <v>58</v>
      </c>
      <c r="Q24" s="92" t="s">
        <v>59</v>
      </c>
      <c r="R24" s="93">
        <v>0</v>
      </c>
      <c r="S24" s="87" t="s">
        <v>866</v>
      </c>
      <c r="T24" s="94"/>
      <c r="U24" s="87" t="s">
        <v>106</v>
      </c>
      <c r="V24" s="88" t="s">
        <v>107</v>
      </c>
      <c r="W24" s="59" t="s">
        <v>37</v>
      </c>
      <c r="X24" s="95">
        <v>2</v>
      </c>
      <c r="Y24" s="95">
        <v>2</v>
      </c>
      <c r="Z24" s="95">
        <f t="shared" si="3"/>
        <v>4</v>
      </c>
      <c r="AA24" s="87" t="s">
        <v>2</v>
      </c>
      <c r="AB24" s="94"/>
      <c r="AC24" s="96"/>
      <c r="AD24" s="86"/>
      <c r="AE24" s="97"/>
      <c r="AF24" s="96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r="25" spans="1:47" ht="16.5" customHeight="1">
      <c r="A25" s="56">
        <f t="shared" si="1"/>
        <v>21</v>
      </c>
      <c r="B25" s="57" t="s">
        <v>32</v>
      </c>
      <c r="C25" s="58" t="s">
        <v>33</v>
      </c>
      <c r="D25" s="57" t="s">
        <v>100</v>
      </c>
      <c r="E25" s="58" t="s">
        <v>101</v>
      </c>
      <c r="F25" s="57" t="s">
        <v>100</v>
      </c>
      <c r="G25" s="58">
        <v>1</v>
      </c>
      <c r="H25" s="59" t="s">
        <v>48</v>
      </c>
      <c r="I25" s="57" t="s">
        <v>38</v>
      </c>
      <c r="J25" s="57" t="s">
        <v>108</v>
      </c>
      <c r="K25" s="57" t="s">
        <v>79</v>
      </c>
      <c r="L25" s="57" t="str">
        <f t="shared" si="2"/>
        <v>AO102Q01</v>
      </c>
      <c r="M25" s="68" t="s">
        <v>109</v>
      </c>
      <c r="N25" s="60" t="s">
        <v>105</v>
      </c>
      <c r="O25" s="57"/>
      <c r="P25" s="61" t="s">
        <v>58</v>
      </c>
      <c r="Q25" s="61" t="s">
        <v>59</v>
      </c>
      <c r="R25" s="62">
        <v>0</v>
      </c>
      <c r="S25" s="57" t="s">
        <v>866</v>
      </c>
      <c r="T25" s="22"/>
      <c r="U25" s="57" t="s">
        <v>106</v>
      </c>
      <c r="V25" s="88" t="s">
        <v>107</v>
      </c>
      <c r="W25" s="59" t="s">
        <v>37</v>
      </c>
      <c r="X25" s="63">
        <v>2</v>
      </c>
      <c r="Y25" s="63">
        <v>2</v>
      </c>
      <c r="Z25" s="63">
        <f t="shared" si="3"/>
        <v>4</v>
      </c>
      <c r="AA25" s="57" t="s">
        <v>2</v>
      </c>
      <c r="AB25" s="22"/>
      <c r="AC25" s="64"/>
      <c r="AD25" s="56"/>
      <c r="AE25" s="65"/>
      <c r="AF25" s="64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</row>
    <row r="26" spans="1:47" ht="16.5" customHeight="1">
      <c r="A26" s="56">
        <f t="shared" si="1"/>
        <v>22</v>
      </c>
      <c r="B26" s="57" t="s">
        <v>32</v>
      </c>
      <c r="C26" s="58" t="s">
        <v>33</v>
      </c>
      <c r="D26" s="57" t="s">
        <v>100</v>
      </c>
      <c r="E26" s="58" t="s">
        <v>101</v>
      </c>
      <c r="F26" s="57" t="s">
        <v>100</v>
      </c>
      <c r="G26" s="58">
        <v>1</v>
      </c>
      <c r="H26" s="59" t="s">
        <v>60</v>
      </c>
      <c r="I26" s="57" t="s">
        <v>38</v>
      </c>
      <c r="J26" s="57" t="s">
        <v>78</v>
      </c>
      <c r="K26" s="57" t="s">
        <v>79</v>
      </c>
      <c r="L26" s="57" t="str">
        <f t="shared" si="2"/>
        <v>AO103Q01</v>
      </c>
      <c r="M26" s="68" t="s">
        <v>110</v>
      </c>
      <c r="N26" s="60" t="s">
        <v>105</v>
      </c>
      <c r="O26" s="57"/>
      <c r="P26" s="61" t="s">
        <v>42</v>
      </c>
      <c r="Q26" s="61" t="s">
        <v>59</v>
      </c>
      <c r="R26" s="62">
        <v>0</v>
      </c>
      <c r="S26" s="57" t="s">
        <v>866</v>
      </c>
      <c r="T26" s="22"/>
      <c r="U26" s="57" t="s">
        <v>106</v>
      </c>
      <c r="V26" s="88" t="s">
        <v>107</v>
      </c>
      <c r="W26" s="59" t="s">
        <v>37</v>
      </c>
      <c r="X26" s="63">
        <v>2</v>
      </c>
      <c r="Y26" s="63">
        <v>2</v>
      </c>
      <c r="Z26" s="63">
        <f t="shared" si="3"/>
        <v>4</v>
      </c>
      <c r="AA26" s="57" t="s">
        <v>111</v>
      </c>
      <c r="AB26" s="22"/>
      <c r="AC26" s="64"/>
      <c r="AD26" s="56"/>
      <c r="AE26" s="65"/>
      <c r="AF26" s="64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</row>
    <row r="27" spans="1:47" ht="16.5" customHeight="1">
      <c r="A27" s="56">
        <f t="shared" si="1"/>
        <v>23</v>
      </c>
      <c r="B27" s="57" t="s">
        <v>32</v>
      </c>
      <c r="C27" s="58" t="s">
        <v>33</v>
      </c>
      <c r="D27" s="57" t="s">
        <v>100</v>
      </c>
      <c r="E27" s="58" t="s">
        <v>101</v>
      </c>
      <c r="F27" s="57" t="s">
        <v>100</v>
      </c>
      <c r="G27" s="58">
        <v>1</v>
      </c>
      <c r="H27" s="59" t="s">
        <v>64</v>
      </c>
      <c r="I27" s="57" t="s">
        <v>102</v>
      </c>
      <c r="J27" s="57" t="s">
        <v>112</v>
      </c>
      <c r="K27" s="57" t="s">
        <v>79</v>
      </c>
      <c r="L27" s="57" t="str">
        <f t="shared" si="2"/>
        <v>AO104Q01</v>
      </c>
      <c r="M27" s="68" t="s">
        <v>113</v>
      </c>
      <c r="N27" s="60" t="s">
        <v>105</v>
      </c>
      <c r="O27" s="57"/>
      <c r="P27" s="61" t="s">
        <v>42</v>
      </c>
      <c r="Q27" s="61" t="s">
        <v>59</v>
      </c>
      <c r="R27" s="62">
        <v>0</v>
      </c>
      <c r="S27" s="57" t="s">
        <v>866</v>
      </c>
      <c r="T27" s="22"/>
      <c r="U27" s="57" t="s">
        <v>106</v>
      </c>
      <c r="V27" s="88" t="s">
        <v>107</v>
      </c>
      <c r="W27" s="59" t="s">
        <v>37</v>
      </c>
      <c r="X27" s="63">
        <v>2</v>
      </c>
      <c r="Y27" s="63">
        <v>2</v>
      </c>
      <c r="Z27" s="63">
        <f t="shared" si="3"/>
        <v>4</v>
      </c>
      <c r="AA27" s="57" t="s">
        <v>111</v>
      </c>
      <c r="AB27" s="22"/>
      <c r="AC27" s="64"/>
      <c r="AD27" s="56"/>
      <c r="AE27" s="65"/>
      <c r="AF27" s="64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</row>
    <row r="28" spans="1:47" ht="16.5" customHeight="1">
      <c r="A28" s="56">
        <f t="shared" si="1"/>
        <v>24</v>
      </c>
      <c r="B28" s="57" t="s">
        <v>32</v>
      </c>
      <c r="C28" s="58" t="s">
        <v>33</v>
      </c>
      <c r="D28" s="57" t="s">
        <v>100</v>
      </c>
      <c r="E28" s="58" t="s">
        <v>101</v>
      </c>
      <c r="F28" s="57" t="s">
        <v>100</v>
      </c>
      <c r="G28" s="58">
        <v>1</v>
      </c>
      <c r="H28" s="59" t="s">
        <v>91</v>
      </c>
      <c r="I28" s="57" t="s">
        <v>38</v>
      </c>
      <c r="J28" s="57" t="s">
        <v>38</v>
      </c>
      <c r="K28" s="57" t="s">
        <v>79</v>
      </c>
      <c r="L28" s="57" t="str">
        <f t="shared" si="2"/>
        <v>AO105T01</v>
      </c>
      <c r="M28" s="68" t="s">
        <v>114</v>
      </c>
      <c r="N28" s="77" t="s">
        <v>115</v>
      </c>
      <c r="O28" s="57"/>
      <c r="P28" s="61" t="s">
        <v>82</v>
      </c>
      <c r="Q28" s="61" t="s">
        <v>59</v>
      </c>
      <c r="R28" s="62">
        <v>0</v>
      </c>
      <c r="S28" s="57" t="s">
        <v>866</v>
      </c>
      <c r="T28" s="22"/>
      <c r="U28" s="57" t="s">
        <v>45</v>
      </c>
      <c r="V28" s="58" t="s">
        <v>46</v>
      </c>
      <c r="W28" s="59" t="s">
        <v>37</v>
      </c>
      <c r="X28" s="63">
        <v>4</v>
      </c>
      <c r="Y28" s="63">
        <v>4</v>
      </c>
      <c r="Z28" s="63">
        <f t="shared" si="3"/>
        <v>8</v>
      </c>
      <c r="AA28" s="57" t="s">
        <v>2</v>
      </c>
      <c r="AB28" s="73"/>
      <c r="AC28" s="74"/>
      <c r="AD28" s="75"/>
      <c r="AE28" s="76"/>
      <c r="AF28" s="74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</row>
    <row r="29" spans="1:47" ht="17.25" customHeight="1">
      <c r="A29" s="56">
        <f t="shared" si="1"/>
        <v>25</v>
      </c>
      <c r="B29" s="57" t="s">
        <v>32</v>
      </c>
      <c r="C29" s="58" t="s">
        <v>33</v>
      </c>
      <c r="D29" s="57" t="s">
        <v>51</v>
      </c>
      <c r="E29" s="58" t="s">
        <v>116</v>
      </c>
      <c r="F29" s="57" t="s">
        <v>117</v>
      </c>
      <c r="G29" s="58">
        <v>1</v>
      </c>
      <c r="H29" s="59" t="s">
        <v>37</v>
      </c>
      <c r="I29" s="57" t="s">
        <v>38</v>
      </c>
      <c r="J29" s="57" t="s">
        <v>38</v>
      </c>
      <c r="K29" s="57" t="s">
        <v>79</v>
      </c>
      <c r="L29" s="57" t="str">
        <f t="shared" si="2"/>
        <v>AS101T01</v>
      </c>
      <c r="M29" s="68" t="s">
        <v>118</v>
      </c>
      <c r="N29" s="60" t="s">
        <v>119</v>
      </c>
      <c r="O29" s="57"/>
      <c r="P29" s="61" t="s">
        <v>42</v>
      </c>
      <c r="Q29" s="61" t="s">
        <v>43</v>
      </c>
      <c r="R29" s="62">
        <v>0</v>
      </c>
      <c r="S29" s="57" t="s">
        <v>44</v>
      </c>
      <c r="T29" s="22"/>
      <c r="U29" s="57" t="s">
        <v>45</v>
      </c>
      <c r="V29" s="58" t="s">
        <v>46</v>
      </c>
      <c r="W29" s="59" t="s">
        <v>37</v>
      </c>
      <c r="X29" s="63">
        <v>2</v>
      </c>
      <c r="Y29" s="63">
        <v>2</v>
      </c>
      <c r="Z29" s="63">
        <f t="shared" si="3"/>
        <v>4</v>
      </c>
      <c r="AA29" s="57" t="s">
        <v>2</v>
      </c>
      <c r="AB29" s="22"/>
      <c r="AC29" s="64"/>
      <c r="AD29" s="56"/>
      <c r="AE29" s="65"/>
      <c r="AF29" s="64"/>
    </row>
    <row r="30" spans="1:47" ht="17.25" customHeight="1">
      <c r="A30" s="56">
        <f t="shared" si="1"/>
        <v>26</v>
      </c>
      <c r="B30" s="57" t="s">
        <v>120</v>
      </c>
      <c r="C30" s="58" t="s">
        <v>121</v>
      </c>
      <c r="D30" s="57" t="s">
        <v>51</v>
      </c>
      <c r="E30" s="58" t="s">
        <v>116</v>
      </c>
      <c r="F30" s="57" t="s">
        <v>122</v>
      </c>
      <c r="G30" s="58">
        <v>1</v>
      </c>
      <c r="H30" s="59" t="s">
        <v>37</v>
      </c>
      <c r="I30" s="57" t="s">
        <v>38</v>
      </c>
      <c r="J30" s="57" t="s">
        <v>38</v>
      </c>
      <c r="K30" s="57" t="s">
        <v>39</v>
      </c>
      <c r="L30" s="57" t="str">
        <f t="shared" si="2"/>
        <v>PS101T01</v>
      </c>
      <c r="M30" s="68" t="s">
        <v>123</v>
      </c>
      <c r="N30" s="60" t="s">
        <v>124</v>
      </c>
      <c r="O30" s="57"/>
      <c r="P30" s="61" t="s">
        <v>42</v>
      </c>
      <c r="Q30" s="61" t="s">
        <v>43</v>
      </c>
      <c r="R30" s="62">
        <v>0</v>
      </c>
      <c r="S30" s="57" t="s">
        <v>44</v>
      </c>
      <c r="T30" s="22"/>
      <c r="U30" s="57" t="s">
        <v>45</v>
      </c>
      <c r="V30" s="58" t="s">
        <v>46</v>
      </c>
      <c r="W30" s="59" t="s">
        <v>37</v>
      </c>
      <c r="X30" s="63">
        <v>1</v>
      </c>
      <c r="Y30" s="63">
        <v>1</v>
      </c>
      <c r="Z30" s="63">
        <f t="shared" si="3"/>
        <v>2</v>
      </c>
      <c r="AA30" s="57" t="s">
        <v>2</v>
      </c>
      <c r="AB30" s="22"/>
      <c r="AC30" s="64"/>
      <c r="AD30" s="56"/>
      <c r="AE30" s="65"/>
      <c r="AF30" s="64"/>
    </row>
    <row r="31" spans="1:47" ht="17.25" customHeight="1">
      <c r="A31" s="56">
        <f t="shared" si="1"/>
        <v>27</v>
      </c>
      <c r="B31" s="57" t="s">
        <v>120</v>
      </c>
      <c r="C31" s="58" t="s">
        <v>121</v>
      </c>
      <c r="D31" s="57" t="s">
        <v>51</v>
      </c>
      <c r="E31" s="58" t="s">
        <v>116</v>
      </c>
      <c r="F31" s="57" t="s">
        <v>117</v>
      </c>
      <c r="G31" s="58">
        <v>5</v>
      </c>
      <c r="H31" s="59" t="s">
        <v>37</v>
      </c>
      <c r="I31" s="57" t="s">
        <v>38</v>
      </c>
      <c r="J31" s="57" t="s">
        <v>38</v>
      </c>
      <c r="K31" s="57" t="s">
        <v>125</v>
      </c>
      <c r="L31" s="57" t="str">
        <f t="shared" si="2"/>
        <v>PS501T01</v>
      </c>
      <c r="M31" s="68" t="s">
        <v>126</v>
      </c>
      <c r="N31" s="60" t="s">
        <v>127</v>
      </c>
      <c r="O31" s="57"/>
      <c r="P31" s="61" t="s">
        <v>42</v>
      </c>
      <c r="Q31" s="61" t="s">
        <v>43</v>
      </c>
      <c r="R31" s="62">
        <v>0</v>
      </c>
      <c r="S31" s="57" t="s">
        <v>44</v>
      </c>
      <c r="T31" s="22"/>
      <c r="U31" s="57" t="s">
        <v>45</v>
      </c>
      <c r="V31" s="58" t="s">
        <v>46</v>
      </c>
      <c r="W31" s="59" t="s">
        <v>37</v>
      </c>
      <c r="X31" s="63">
        <v>2</v>
      </c>
      <c r="Y31" s="63">
        <v>2</v>
      </c>
      <c r="Z31" s="63">
        <f t="shared" si="3"/>
        <v>4</v>
      </c>
      <c r="AA31" s="57" t="s">
        <v>2</v>
      </c>
      <c r="AB31" s="22"/>
      <c r="AC31" s="64"/>
      <c r="AD31" s="56"/>
      <c r="AE31" s="65"/>
      <c r="AF31" s="64"/>
    </row>
    <row r="32" spans="1:47" ht="17.25" customHeight="1">
      <c r="A32" s="56">
        <f t="shared" si="1"/>
        <v>28</v>
      </c>
      <c r="B32" s="57" t="s">
        <v>120</v>
      </c>
      <c r="C32" s="58" t="s">
        <v>121</v>
      </c>
      <c r="D32" s="57" t="s">
        <v>51</v>
      </c>
      <c r="E32" s="58" t="s">
        <v>116</v>
      </c>
      <c r="F32" s="57" t="s">
        <v>128</v>
      </c>
      <c r="G32" s="58">
        <v>2</v>
      </c>
      <c r="H32" s="59" t="s">
        <v>37</v>
      </c>
      <c r="I32" s="57" t="s">
        <v>38</v>
      </c>
      <c r="J32" s="57" t="s">
        <v>38</v>
      </c>
      <c r="K32" s="57" t="s">
        <v>125</v>
      </c>
      <c r="L32" s="57" t="str">
        <f t="shared" si="2"/>
        <v>PS201T01</v>
      </c>
      <c r="M32" s="328" t="s">
        <v>129</v>
      </c>
      <c r="N32" s="60" t="s">
        <v>130</v>
      </c>
      <c r="O32" s="57"/>
      <c r="P32" s="61" t="s">
        <v>42</v>
      </c>
      <c r="Q32" s="61" t="s">
        <v>43</v>
      </c>
      <c r="R32" s="62">
        <v>0</v>
      </c>
      <c r="S32" s="57" t="s">
        <v>44</v>
      </c>
      <c r="T32" s="22"/>
      <c r="U32" s="57" t="s">
        <v>45</v>
      </c>
      <c r="V32" s="58" t="s">
        <v>46</v>
      </c>
      <c r="W32" s="59" t="s">
        <v>37</v>
      </c>
      <c r="X32" s="63">
        <v>2</v>
      </c>
      <c r="Y32" s="63">
        <v>2</v>
      </c>
      <c r="Z32" s="63">
        <f t="shared" si="3"/>
        <v>4</v>
      </c>
      <c r="AA32" s="57" t="s">
        <v>2</v>
      </c>
      <c r="AB32" s="22"/>
      <c r="AC32" s="64"/>
      <c r="AD32" s="56"/>
      <c r="AE32" s="65"/>
      <c r="AF32" s="64"/>
    </row>
    <row r="33" spans="1:47" ht="16.5" customHeight="1">
      <c r="A33" s="56">
        <f t="shared" si="1"/>
        <v>29</v>
      </c>
      <c r="B33" s="57" t="s">
        <v>120</v>
      </c>
      <c r="C33" s="58" t="s">
        <v>121</v>
      </c>
      <c r="D33" s="57" t="s">
        <v>51</v>
      </c>
      <c r="E33" s="58" t="s">
        <v>116</v>
      </c>
      <c r="F33" s="57" t="s">
        <v>131</v>
      </c>
      <c r="G33" s="58">
        <v>6</v>
      </c>
      <c r="H33" s="59" t="s">
        <v>37</v>
      </c>
      <c r="I33" s="57" t="s">
        <v>102</v>
      </c>
      <c r="J33" s="57" t="s">
        <v>103</v>
      </c>
      <c r="K33" s="57" t="s">
        <v>79</v>
      </c>
      <c r="L33" s="57" t="str">
        <f t="shared" si="2"/>
        <v>PS601Q01</v>
      </c>
      <c r="M33" s="328" t="s">
        <v>132</v>
      </c>
      <c r="N33" s="60" t="s">
        <v>133</v>
      </c>
      <c r="O33" s="57"/>
      <c r="P33" s="61" t="s">
        <v>42</v>
      </c>
      <c r="Q33" s="61" t="s">
        <v>43</v>
      </c>
      <c r="R33" s="62">
        <v>0</v>
      </c>
      <c r="S33" s="57" t="s">
        <v>44</v>
      </c>
      <c r="T33" s="22"/>
      <c r="U33" s="57" t="s">
        <v>106</v>
      </c>
      <c r="V33" s="88" t="s">
        <v>107</v>
      </c>
      <c r="W33" s="59" t="s">
        <v>37</v>
      </c>
      <c r="X33" s="63">
        <v>2</v>
      </c>
      <c r="Y33" s="63">
        <v>2</v>
      </c>
      <c r="Z33" s="63">
        <f t="shared" si="3"/>
        <v>4</v>
      </c>
      <c r="AA33" s="57" t="s">
        <v>2</v>
      </c>
      <c r="AB33" s="22"/>
      <c r="AC33" s="64"/>
      <c r="AD33" s="56"/>
      <c r="AE33" s="65"/>
      <c r="AF33" s="64"/>
    </row>
    <row r="34" spans="1:47" ht="16.5" customHeight="1">
      <c r="A34" s="56">
        <f t="shared" si="1"/>
        <v>30</v>
      </c>
      <c r="B34" s="57" t="s">
        <v>120</v>
      </c>
      <c r="C34" s="58" t="s">
        <v>121</v>
      </c>
      <c r="D34" s="57" t="s">
        <v>51</v>
      </c>
      <c r="E34" s="58" t="s">
        <v>116</v>
      </c>
      <c r="F34" s="57" t="s">
        <v>134</v>
      </c>
      <c r="G34" s="58">
        <v>2</v>
      </c>
      <c r="H34" s="59" t="s">
        <v>48</v>
      </c>
      <c r="I34" s="57" t="s">
        <v>102</v>
      </c>
      <c r="J34" s="57" t="s">
        <v>103</v>
      </c>
      <c r="K34" s="57" t="s">
        <v>79</v>
      </c>
      <c r="L34" s="57" t="str">
        <f t="shared" si="2"/>
        <v>PS202T01</v>
      </c>
      <c r="M34" s="328" t="s">
        <v>135</v>
      </c>
      <c r="N34" s="60" t="s">
        <v>136</v>
      </c>
      <c r="O34" s="57"/>
      <c r="P34" s="61" t="s">
        <v>42</v>
      </c>
      <c r="Q34" s="61" t="s">
        <v>43</v>
      </c>
      <c r="R34" s="62">
        <v>0</v>
      </c>
      <c r="S34" s="57" t="s">
        <v>44</v>
      </c>
      <c r="T34" s="22"/>
      <c r="U34" s="57" t="s">
        <v>45</v>
      </c>
      <c r="V34" s="58" t="s">
        <v>46</v>
      </c>
      <c r="W34" s="59" t="s">
        <v>37</v>
      </c>
      <c r="X34" s="63">
        <v>2</v>
      </c>
      <c r="Y34" s="63">
        <v>2</v>
      </c>
      <c r="Z34" s="63">
        <f t="shared" si="3"/>
        <v>4</v>
      </c>
      <c r="AA34" s="57" t="s">
        <v>2</v>
      </c>
      <c r="AB34" s="22"/>
      <c r="AC34" s="64"/>
      <c r="AD34" s="56"/>
      <c r="AE34" s="65"/>
      <c r="AF34" s="64"/>
    </row>
    <row r="35" spans="1:47" ht="22.5" customHeight="1">
      <c r="A35" s="56">
        <f t="shared" si="1"/>
        <v>31</v>
      </c>
      <c r="B35" s="57" t="s">
        <v>120</v>
      </c>
      <c r="C35" s="58" t="s">
        <v>121</v>
      </c>
      <c r="D35" s="57" t="s">
        <v>51</v>
      </c>
      <c r="E35" s="58" t="s">
        <v>116</v>
      </c>
      <c r="F35" s="57" t="s">
        <v>137</v>
      </c>
      <c r="G35" s="58">
        <v>4</v>
      </c>
      <c r="H35" s="59" t="s">
        <v>37</v>
      </c>
      <c r="I35" s="57" t="s">
        <v>102</v>
      </c>
      <c r="J35" s="57" t="s">
        <v>103</v>
      </c>
      <c r="K35" s="57" t="s">
        <v>79</v>
      </c>
      <c r="L35" s="57" t="str">
        <f t="shared" si="2"/>
        <v>PS401Q01</v>
      </c>
      <c r="M35" s="328" t="s">
        <v>138</v>
      </c>
      <c r="N35" s="60" t="s">
        <v>139</v>
      </c>
      <c r="O35" s="57"/>
      <c r="P35" s="61" t="s">
        <v>42</v>
      </c>
      <c r="Q35" s="61" t="s">
        <v>43</v>
      </c>
      <c r="R35" s="62">
        <v>0</v>
      </c>
      <c r="S35" s="57" t="s">
        <v>44</v>
      </c>
      <c r="T35" s="22"/>
      <c r="U35" s="57" t="s">
        <v>106</v>
      </c>
      <c r="V35" s="88" t="s">
        <v>107</v>
      </c>
      <c r="W35" s="59" t="s">
        <v>37</v>
      </c>
      <c r="X35" s="63">
        <v>1</v>
      </c>
      <c r="Y35" s="63">
        <v>1</v>
      </c>
      <c r="Z35" s="63">
        <f t="shared" si="3"/>
        <v>2</v>
      </c>
      <c r="AA35" s="57" t="s">
        <v>2</v>
      </c>
      <c r="AB35" s="22"/>
      <c r="AC35" s="64"/>
      <c r="AD35" s="56"/>
      <c r="AE35" s="65"/>
      <c r="AF35" s="64"/>
    </row>
    <row r="36" spans="1:47" ht="16.5" customHeight="1">
      <c r="A36" s="56">
        <f t="shared" si="1"/>
        <v>32</v>
      </c>
      <c r="B36" s="57" t="s">
        <v>120</v>
      </c>
      <c r="C36" s="58" t="s">
        <v>121</v>
      </c>
      <c r="D36" s="57" t="s">
        <v>51</v>
      </c>
      <c r="E36" s="58" t="s">
        <v>116</v>
      </c>
      <c r="F36" s="57" t="s">
        <v>140</v>
      </c>
      <c r="G36" s="58">
        <v>3</v>
      </c>
      <c r="H36" s="59" t="s">
        <v>37</v>
      </c>
      <c r="I36" s="57" t="s">
        <v>102</v>
      </c>
      <c r="J36" s="57" t="s">
        <v>103</v>
      </c>
      <c r="K36" s="57" t="s">
        <v>79</v>
      </c>
      <c r="L36" s="57" t="str">
        <f t="shared" si="2"/>
        <v>PS301O01</v>
      </c>
      <c r="M36" s="68" t="s">
        <v>141</v>
      </c>
      <c r="N36" s="60" t="s">
        <v>142</v>
      </c>
      <c r="O36" s="57"/>
      <c r="P36" s="61" t="s">
        <v>63</v>
      </c>
      <c r="Q36" s="61" t="s">
        <v>59</v>
      </c>
      <c r="R36" s="62">
        <v>0</v>
      </c>
      <c r="S36" s="57" t="s">
        <v>44</v>
      </c>
      <c r="T36" s="22"/>
      <c r="U36" s="57" t="s">
        <v>143</v>
      </c>
      <c r="V36" s="58" t="s">
        <v>101</v>
      </c>
      <c r="W36" s="59" t="s">
        <v>37</v>
      </c>
      <c r="X36" s="63">
        <v>2</v>
      </c>
      <c r="Y36" s="63">
        <v>2</v>
      </c>
      <c r="Z36" s="63">
        <f t="shared" si="3"/>
        <v>4</v>
      </c>
      <c r="AA36" s="57" t="s">
        <v>2</v>
      </c>
      <c r="AB36" s="22"/>
      <c r="AC36" s="64"/>
      <c r="AD36" s="56"/>
      <c r="AE36" s="65"/>
      <c r="AF36" s="64"/>
    </row>
    <row r="37" spans="1:47" ht="16.5" customHeight="1">
      <c r="A37" s="56">
        <f t="shared" si="1"/>
        <v>33</v>
      </c>
      <c r="B37" s="57" t="s">
        <v>120</v>
      </c>
      <c r="C37" s="58" t="s">
        <v>121</v>
      </c>
      <c r="D37" s="57" t="s">
        <v>51</v>
      </c>
      <c r="E37" s="58" t="s">
        <v>116</v>
      </c>
      <c r="F37" s="57" t="s">
        <v>134</v>
      </c>
      <c r="G37" s="58">
        <v>2</v>
      </c>
      <c r="H37" s="59" t="s">
        <v>60</v>
      </c>
      <c r="I37" s="57" t="s">
        <v>144</v>
      </c>
      <c r="J37" s="57" t="s">
        <v>145</v>
      </c>
      <c r="K37" s="57" t="s">
        <v>79</v>
      </c>
      <c r="L37" s="57" t="str">
        <f t="shared" si="2"/>
        <v>PS203T01</v>
      </c>
      <c r="M37" s="68" t="s">
        <v>146</v>
      </c>
      <c r="N37" s="60" t="s">
        <v>147</v>
      </c>
      <c r="O37" s="57"/>
      <c r="P37" s="61" t="s">
        <v>42</v>
      </c>
      <c r="Q37" s="61" t="s">
        <v>43</v>
      </c>
      <c r="R37" s="62">
        <v>0</v>
      </c>
      <c r="S37" s="57" t="s">
        <v>44</v>
      </c>
      <c r="T37" s="22"/>
      <c r="U37" s="57" t="s">
        <v>45</v>
      </c>
      <c r="V37" s="58" t="s">
        <v>46</v>
      </c>
      <c r="W37" s="59" t="s">
        <v>37</v>
      </c>
      <c r="X37" s="63">
        <v>2</v>
      </c>
      <c r="Y37" s="63">
        <v>2</v>
      </c>
      <c r="Z37" s="63">
        <f t="shared" si="3"/>
        <v>4</v>
      </c>
      <c r="AA37" s="57" t="s">
        <v>2</v>
      </c>
      <c r="AB37" s="22"/>
      <c r="AC37" s="64"/>
      <c r="AD37" s="56"/>
      <c r="AE37" s="65"/>
      <c r="AF37" s="64"/>
    </row>
    <row r="38" spans="1:47" ht="16.5" customHeight="1">
      <c r="A38" s="56">
        <f t="shared" si="1"/>
        <v>34</v>
      </c>
      <c r="B38" s="57" t="s">
        <v>120</v>
      </c>
      <c r="C38" s="58" t="s">
        <v>121</v>
      </c>
      <c r="D38" s="57" t="s">
        <v>51</v>
      </c>
      <c r="E38" s="58" t="s">
        <v>116</v>
      </c>
      <c r="F38" s="57" t="s">
        <v>134</v>
      </c>
      <c r="G38" s="58">
        <v>2</v>
      </c>
      <c r="H38" s="59" t="s">
        <v>64</v>
      </c>
      <c r="I38" s="57" t="s">
        <v>148</v>
      </c>
      <c r="J38" s="57" t="s">
        <v>145</v>
      </c>
      <c r="K38" s="57" t="s">
        <v>79</v>
      </c>
      <c r="L38" s="57" t="str">
        <f t="shared" si="2"/>
        <v>PS204Q01</v>
      </c>
      <c r="M38" s="68" t="s">
        <v>149</v>
      </c>
      <c r="N38" s="60" t="s">
        <v>150</v>
      </c>
      <c r="O38" s="57"/>
      <c r="P38" s="61" t="s">
        <v>82</v>
      </c>
      <c r="Q38" s="61" t="s">
        <v>59</v>
      </c>
      <c r="R38" s="62">
        <v>0</v>
      </c>
      <c r="S38" s="57" t="s">
        <v>44</v>
      </c>
      <c r="T38" s="22"/>
      <c r="U38" s="57" t="s">
        <v>106</v>
      </c>
      <c r="V38" s="88" t="s">
        <v>107</v>
      </c>
      <c r="W38" s="59" t="s">
        <v>37</v>
      </c>
      <c r="X38" s="63">
        <v>2</v>
      </c>
      <c r="Y38" s="63">
        <v>2</v>
      </c>
      <c r="Z38" s="63">
        <f t="shared" si="3"/>
        <v>4</v>
      </c>
      <c r="AA38" s="57" t="s">
        <v>2</v>
      </c>
      <c r="AB38" s="22"/>
      <c r="AC38" s="64"/>
      <c r="AD38" s="56"/>
      <c r="AE38" s="65"/>
      <c r="AF38" s="64"/>
    </row>
    <row r="39" spans="1:47" ht="16.5" customHeight="1">
      <c r="A39" s="56">
        <f t="shared" si="1"/>
        <v>35</v>
      </c>
      <c r="B39" s="57" t="s">
        <v>120</v>
      </c>
      <c r="C39" s="58" t="s">
        <v>121</v>
      </c>
      <c r="D39" s="57" t="s">
        <v>51</v>
      </c>
      <c r="E39" s="58" t="s">
        <v>116</v>
      </c>
      <c r="F39" s="57" t="s">
        <v>134</v>
      </c>
      <c r="G39" s="58">
        <v>2</v>
      </c>
      <c r="H39" s="59" t="s">
        <v>91</v>
      </c>
      <c r="I39" s="57" t="s">
        <v>151</v>
      </c>
      <c r="J39" s="57" t="s">
        <v>145</v>
      </c>
      <c r="K39" s="57" t="s">
        <v>79</v>
      </c>
      <c r="L39" s="57" t="str">
        <f t="shared" si="2"/>
        <v>PS205T01</v>
      </c>
      <c r="M39" s="68" t="s">
        <v>135</v>
      </c>
      <c r="N39" s="60" t="s">
        <v>152</v>
      </c>
      <c r="O39" s="57"/>
      <c r="P39" s="61" t="s">
        <v>58</v>
      </c>
      <c r="Q39" s="61" t="s">
        <v>59</v>
      </c>
      <c r="R39" s="62">
        <v>0</v>
      </c>
      <c r="S39" s="57" t="s">
        <v>44</v>
      </c>
      <c r="T39" s="22"/>
      <c r="U39" s="57" t="s">
        <v>45</v>
      </c>
      <c r="V39" s="58" t="s">
        <v>46</v>
      </c>
      <c r="W39" s="59" t="s">
        <v>37</v>
      </c>
      <c r="X39" s="63">
        <v>2</v>
      </c>
      <c r="Y39" s="63">
        <v>2</v>
      </c>
      <c r="Z39" s="63">
        <f t="shared" si="3"/>
        <v>4</v>
      </c>
      <c r="AA39" s="57" t="s">
        <v>2</v>
      </c>
      <c r="AB39" s="22"/>
      <c r="AC39" s="64"/>
      <c r="AD39" s="56"/>
      <c r="AE39" s="65"/>
      <c r="AF39" s="64"/>
    </row>
    <row r="40" spans="1:47" ht="16.5" customHeight="1">
      <c r="A40" s="56">
        <f t="shared" si="1"/>
        <v>36</v>
      </c>
      <c r="B40" s="57" t="s">
        <v>120</v>
      </c>
      <c r="C40" s="58" t="s">
        <v>121</v>
      </c>
      <c r="D40" s="57" t="s">
        <v>51</v>
      </c>
      <c r="E40" s="58" t="s">
        <v>116</v>
      </c>
      <c r="F40" s="57" t="s">
        <v>153</v>
      </c>
      <c r="G40" s="58">
        <v>2</v>
      </c>
      <c r="H40" s="59" t="s">
        <v>94</v>
      </c>
      <c r="I40" s="57" t="s">
        <v>151</v>
      </c>
      <c r="J40" s="57" t="s">
        <v>154</v>
      </c>
      <c r="K40" s="57" t="s">
        <v>79</v>
      </c>
      <c r="L40" s="57" t="str">
        <f t="shared" si="2"/>
        <v>PS206T01</v>
      </c>
      <c r="M40" s="68" t="s">
        <v>155</v>
      </c>
      <c r="N40" s="60" t="s">
        <v>156</v>
      </c>
      <c r="O40" s="57"/>
      <c r="P40" s="61" t="s">
        <v>58</v>
      </c>
      <c r="Q40" s="61" t="s">
        <v>59</v>
      </c>
      <c r="R40" s="62">
        <v>0</v>
      </c>
      <c r="S40" s="57" t="s">
        <v>44</v>
      </c>
      <c r="T40" s="22"/>
      <c r="U40" s="57" t="s">
        <v>45</v>
      </c>
      <c r="V40" s="58" t="s">
        <v>46</v>
      </c>
      <c r="W40" s="59" t="s">
        <v>37</v>
      </c>
      <c r="X40" s="63">
        <v>1</v>
      </c>
      <c r="Y40" s="63">
        <v>2</v>
      </c>
      <c r="Z40" s="63">
        <f t="shared" si="3"/>
        <v>3</v>
      </c>
      <c r="AA40" s="57" t="s">
        <v>2</v>
      </c>
      <c r="AB40" s="22"/>
      <c r="AC40" s="64"/>
      <c r="AD40" s="56"/>
      <c r="AE40" s="65"/>
      <c r="AF40" s="64"/>
    </row>
    <row r="41" spans="1:47" ht="16.5" customHeight="1">
      <c r="A41" s="56">
        <f t="shared" si="1"/>
        <v>37</v>
      </c>
      <c r="B41" s="57" t="s">
        <v>120</v>
      </c>
      <c r="C41" s="58" t="s">
        <v>121</v>
      </c>
      <c r="D41" s="57" t="s">
        <v>51</v>
      </c>
      <c r="E41" s="58" t="s">
        <v>116</v>
      </c>
      <c r="F41" s="57" t="s">
        <v>153</v>
      </c>
      <c r="G41" s="58">
        <v>2</v>
      </c>
      <c r="H41" s="59" t="s">
        <v>97</v>
      </c>
      <c r="I41" s="57" t="s">
        <v>38</v>
      </c>
      <c r="J41" s="57" t="s">
        <v>157</v>
      </c>
      <c r="K41" s="57" t="s">
        <v>79</v>
      </c>
      <c r="L41" s="57" t="str">
        <f t="shared" si="2"/>
        <v>PS207T01</v>
      </c>
      <c r="M41" s="68" t="s">
        <v>158</v>
      </c>
      <c r="N41" s="60" t="s">
        <v>159</v>
      </c>
      <c r="O41" s="57"/>
      <c r="P41" s="61" t="s">
        <v>42</v>
      </c>
      <c r="Q41" s="61" t="s">
        <v>43</v>
      </c>
      <c r="R41" s="62">
        <v>0</v>
      </c>
      <c r="S41" s="57" t="s">
        <v>44</v>
      </c>
      <c r="T41" s="22"/>
      <c r="U41" s="57" t="s">
        <v>45</v>
      </c>
      <c r="V41" s="58" t="s">
        <v>46</v>
      </c>
      <c r="W41" s="59" t="s">
        <v>37</v>
      </c>
      <c r="X41" s="63">
        <v>2</v>
      </c>
      <c r="Y41" s="63">
        <v>2</v>
      </c>
      <c r="Z41" s="63">
        <f t="shared" si="3"/>
        <v>4</v>
      </c>
      <c r="AA41" s="57" t="s">
        <v>2</v>
      </c>
      <c r="AB41" s="22"/>
      <c r="AC41" s="64"/>
      <c r="AD41" s="56"/>
      <c r="AE41" s="65"/>
      <c r="AF41" s="64"/>
    </row>
    <row r="42" spans="1:47" ht="16.5" customHeight="1">
      <c r="A42" s="56">
        <f t="shared" si="1"/>
        <v>38</v>
      </c>
      <c r="B42" s="57" t="s">
        <v>120</v>
      </c>
      <c r="C42" s="58" t="s">
        <v>121</v>
      </c>
      <c r="D42" s="57" t="s">
        <v>51</v>
      </c>
      <c r="E42" s="58" t="s">
        <v>116</v>
      </c>
      <c r="F42" s="57" t="s">
        <v>153</v>
      </c>
      <c r="G42" s="58">
        <v>2</v>
      </c>
      <c r="H42" s="59" t="s">
        <v>160</v>
      </c>
      <c r="I42" s="57" t="s">
        <v>38</v>
      </c>
      <c r="J42" s="57" t="s">
        <v>161</v>
      </c>
      <c r="K42" s="57" t="s">
        <v>79</v>
      </c>
      <c r="L42" s="57" t="str">
        <f t="shared" si="2"/>
        <v>PS208T01</v>
      </c>
      <c r="M42" s="68" t="s">
        <v>162</v>
      </c>
      <c r="N42" s="60" t="s">
        <v>163</v>
      </c>
      <c r="O42" s="57"/>
      <c r="P42" s="61" t="s">
        <v>42</v>
      </c>
      <c r="Q42" s="61" t="s">
        <v>43</v>
      </c>
      <c r="R42" s="62">
        <v>0</v>
      </c>
      <c r="S42" s="57" t="s">
        <v>44</v>
      </c>
      <c r="T42" s="22"/>
      <c r="U42" s="57" t="s">
        <v>45</v>
      </c>
      <c r="V42" s="58" t="s">
        <v>46</v>
      </c>
      <c r="W42" s="59" t="s">
        <v>37</v>
      </c>
      <c r="X42" s="63">
        <v>2</v>
      </c>
      <c r="Y42" s="63">
        <v>2</v>
      </c>
      <c r="Z42" s="63">
        <f t="shared" si="3"/>
        <v>4</v>
      </c>
      <c r="AA42" s="57" t="s">
        <v>2</v>
      </c>
      <c r="AB42" s="22"/>
      <c r="AC42" s="64"/>
      <c r="AD42" s="56"/>
      <c r="AE42" s="65"/>
      <c r="AF42" s="64"/>
    </row>
    <row r="43" spans="1:47" ht="16.5" customHeight="1">
      <c r="A43" s="56">
        <f t="shared" si="1"/>
        <v>39</v>
      </c>
      <c r="B43" s="57" t="s">
        <v>120</v>
      </c>
      <c r="C43" s="58" t="s">
        <v>121</v>
      </c>
      <c r="D43" s="57" t="s">
        <v>51</v>
      </c>
      <c r="E43" s="58" t="s">
        <v>116</v>
      </c>
      <c r="F43" s="57" t="s">
        <v>153</v>
      </c>
      <c r="G43" s="58">
        <v>2</v>
      </c>
      <c r="H43" s="59" t="s">
        <v>164</v>
      </c>
      <c r="I43" s="57" t="s">
        <v>165</v>
      </c>
      <c r="J43" s="57" t="s">
        <v>166</v>
      </c>
      <c r="K43" s="57" t="s">
        <v>79</v>
      </c>
      <c r="L43" s="57" t="str">
        <f t="shared" si="2"/>
        <v>PS209T01</v>
      </c>
      <c r="M43" s="68" t="s">
        <v>167</v>
      </c>
      <c r="N43" s="60" t="s">
        <v>864</v>
      </c>
      <c r="O43" s="57"/>
      <c r="P43" s="61" t="s">
        <v>42</v>
      </c>
      <c r="Q43" s="61" t="s">
        <v>43</v>
      </c>
      <c r="R43" s="62">
        <v>0</v>
      </c>
      <c r="S43" s="57" t="s">
        <v>44</v>
      </c>
      <c r="T43" s="22"/>
      <c r="U43" s="57" t="s">
        <v>45</v>
      </c>
      <c r="V43" s="58" t="s">
        <v>46</v>
      </c>
      <c r="W43" s="59" t="s">
        <v>37</v>
      </c>
      <c r="X43" s="63">
        <v>4</v>
      </c>
      <c r="Y43" s="63">
        <v>5</v>
      </c>
      <c r="Z43" s="63">
        <f t="shared" si="3"/>
        <v>9</v>
      </c>
      <c r="AA43" s="57" t="s">
        <v>2</v>
      </c>
      <c r="AB43" s="22"/>
      <c r="AC43" s="64"/>
      <c r="AD43" s="56"/>
      <c r="AE43" s="65"/>
      <c r="AF43" s="64"/>
    </row>
    <row r="44" spans="1:47" ht="16.5" customHeight="1">
      <c r="A44" s="56">
        <f t="shared" si="1"/>
        <v>40</v>
      </c>
      <c r="B44" s="57" t="s">
        <v>120</v>
      </c>
      <c r="C44" s="58" t="s">
        <v>121</v>
      </c>
      <c r="D44" s="57" t="s">
        <v>51</v>
      </c>
      <c r="E44" s="58" t="s">
        <v>116</v>
      </c>
      <c r="F44" s="57" t="s">
        <v>153</v>
      </c>
      <c r="G44" s="58">
        <v>2</v>
      </c>
      <c r="H44" s="59" t="s">
        <v>168</v>
      </c>
      <c r="I44" s="57" t="s">
        <v>144</v>
      </c>
      <c r="J44" s="57" t="s">
        <v>166</v>
      </c>
      <c r="K44" s="57" t="s">
        <v>79</v>
      </c>
      <c r="L44" s="57" t="str">
        <f t="shared" si="2"/>
        <v>PS210T01</v>
      </c>
      <c r="M44" s="68" t="s">
        <v>169</v>
      </c>
      <c r="N44" s="60" t="s">
        <v>170</v>
      </c>
      <c r="O44" s="57"/>
      <c r="P44" s="61" t="s">
        <v>42</v>
      </c>
      <c r="Q44" s="61" t="s">
        <v>43</v>
      </c>
      <c r="R44" s="62">
        <v>0</v>
      </c>
      <c r="S44" s="57" t="s">
        <v>44</v>
      </c>
      <c r="T44" s="22"/>
      <c r="U44" s="57" t="s">
        <v>45</v>
      </c>
      <c r="V44" s="58" t="s">
        <v>46</v>
      </c>
      <c r="W44" s="59" t="s">
        <v>37</v>
      </c>
      <c r="X44" s="63">
        <v>3</v>
      </c>
      <c r="Y44" s="63">
        <v>5</v>
      </c>
      <c r="Z44" s="63">
        <f t="shared" si="3"/>
        <v>8</v>
      </c>
      <c r="AA44" s="57" t="s">
        <v>2</v>
      </c>
      <c r="AB44" s="22"/>
      <c r="AC44" s="64"/>
      <c r="AD44" s="56"/>
      <c r="AE44" s="65"/>
      <c r="AF44" s="64"/>
    </row>
    <row r="45" spans="1:47" ht="16.5" customHeight="1">
      <c r="A45" s="56">
        <f t="shared" si="1"/>
        <v>41</v>
      </c>
      <c r="B45" s="57" t="s">
        <v>120</v>
      </c>
      <c r="C45" s="58" t="s">
        <v>121</v>
      </c>
      <c r="D45" s="57" t="s">
        <v>51</v>
      </c>
      <c r="E45" s="58" t="s">
        <v>116</v>
      </c>
      <c r="F45" s="57" t="s">
        <v>153</v>
      </c>
      <c r="G45" s="58">
        <v>2</v>
      </c>
      <c r="H45" s="59" t="s">
        <v>171</v>
      </c>
      <c r="I45" s="57" t="s">
        <v>165</v>
      </c>
      <c r="J45" s="57" t="s">
        <v>166</v>
      </c>
      <c r="K45" s="57" t="s">
        <v>79</v>
      </c>
      <c r="L45" s="57" t="str">
        <f t="shared" si="2"/>
        <v>PS211T01</v>
      </c>
      <c r="M45" s="68" t="s">
        <v>172</v>
      </c>
      <c r="N45" s="60" t="s">
        <v>173</v>
      </c>
      <c r="O45" s="57"/>
      <c r="P45" s="61" t="s">
        <v>42</v>
      </c>
      <c r="Q45" s="61" t="s">
        <v>43</v>
      </c>
      <c r="R45" s="62">
        <v>0</v>
      </c>
      <c r="S45" s="57" t="s">
        <v>44</v>
      </c>
      <c r="T45" s="22"/>
      <c r="U45" s="57" t="s">
        <v>45</v>
      </c>
      <c r="V45" s="58" t="s">
        <v>46</v>
      </c>
      <c r="W45" s="59" t="s">
        <v>37</v>
      </c>
      <c r="X45" s="63">
        <v>2</v>
      </c>
      <c r="Y45" s="63">
        <v>2</v>
      </c>
      <c r="Z45" s="63">
        <f t="shared" si="3"/>
        <v>4</v>
      </c>
      <c r="AA45" s="57" t="s">
        <v>2</v>
      </c>
      <c r="AB45" s="22"/>
      <c r="AC45" s="64"/>
      <c r="AD45" s="56"/>
      <c r="AE45" s="65"/>
      <c r="AF45" s="64"/>
    </row>
    <row r="46" spans="1:47" ht="16.5" customHeight="1">
      <c r="A46" s="56">
        <f t="shared" si="1"/>
        <v>42</v>
      </c>
      <c r="B46" s="57" t="s">
        <v>120</v>
      </c>
      <c r="C46" s="58" t="s">
        <v>121</v>
      </c>
      <c r="D46" s="57" t="s">
        <v>51</v>
      </c>
      <c r="E46" s="58" t="s">
        <v>116</v>
      </c>
      <c r="F46" s="57" t="s">
        <v>153</v>
      </c>
      <c r="G46" s="58">
        <v>2</v>
      </c>
      <c r="H46" s="59" t="s">
        <v>174</v>
      </c>
      <c r="I46" s="57" t="s">
        <v>38</v>
      </c>
      <c r="J46" s="57" t="s">
        <v>166</v>
      </c>
      <c r="K46" s="57" t="s">
        <v>79</v>
      </c>
      <c r="L46" s="57" t="str">
        <f t="shared" si="2"/>
        <v>PS212T01</v>
      </c>
      <c r="M46" s="68" t="s">
        <v>175</v>
      </c>
      <c r="N46" s="60" t="s">
        <v>176</v>
      </c>
      <c r="O46" s="57"/>
      <c r="P46" s="61" t="s">
        <v>63</v>
      </c>
      <c r="Q46" s="61" t="s">
        <v>59</v>
      </c>
      <c r="R46" s="62">
        <v>0</v>
      </c>
      <c r="S46" s="57" t="s">
        <v>866</v>
      </c>
      <c r="T46" s="22"/>
      <c r="U46" s="57" t="s">
        <v>45</v>
      </c>
      <c r="V46" s="58" t="s">
        <v>46</v>
      </c>
      <c r="W46" s="59" t="s">
        <v>37</v>
      </c>
      <c r="X46" s="63">
        <v>2</v>
      </c>
      <c r="Y46" s="63">
        <v>2</v>
      </c>
      <c r="Z46" s="63">
        <f t="shared" si="3"/>
        <v>4</v>
      </c>
      <c r="AA46" s="57" t="s">
        <v>111</v>
      </c>
      <c r="AB46" s="22"/>
      <c r="AC46" s="64"/>
      <c r="AD46" s="56"/>
      <c r="AE46" s="65"/>
      <c r="AF46" s="64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</row>
    <row r="47" spans="1:47" ht="18" customHeight="1">
      <c r="A47" s="56">
        <f t="shared" si="1"/>
        <v>43</v>
      </c>
      <c r="B47" s="57" t="s">
        <v>120</v>
      </c>
      <c r="C47" s="58" t="s">
        <v>121</v>
      </c>
      <c r="D47" s="57" t="s">
        <v>51</v>
      </c>
      <c r="E47" s="58" t="s">
        <v>116</v>
      </c>
      <c r="F47" s="57" t="s">
        <v>153</v>
      </c>
      <c r="G47" s="58">
        <v>2</v>
      </c>
      <c r="H47" s="59" t="s">
        <v>177</v>
      </c>
      <c r="I47" s="57" t="s">
        <v>165</v>
      </c>
      <c r="J47" s="57" t="s">
        <v>178</v>
      </c>
      <c r="K47" s="57" t="s">
        <v>79</v>
      </c>
      <c r="L47" s="57" t="str">
        <f t="shared" si="2"/>
        <v>PS213T01</v>
      </c>
      <c r="M47" s="68" t="s">
        <v>179</v>
      </c>
      <c r="N47" s="60" t="s">
        <v>865</v>
      </c>
      <c r="O47" s="57"/>
      <c r="P47" s="61" t="s">
        <v>42</v>
      </c>
      <c r="Q47" s="61" t="s">
        <v>43</v>
      </c>
      <c r="R47" s="62">
        <v>0</v>
      </c>
      <c r="S47" s="57" t="s">
        <v>44</v>
      </c>
      <c r="T47" s="22"/>
      <c r="U47" s="57" t="s">
        <v>45</v>
      </c>
      <c r="V47" s="58" t="s">
        <v>46</v>
      </c>
      <c r="W47" s="59" t="s">
        <v>37</v>
      </c>
      <c r="X47" s="63">
        <v>4</v>
      </c>
      <c r="Y47" s="63">
        <v>5</v>
      </c>
      <c r="Z47" s="63">
        <f t="shared" si="3"/>
        <v>9</v>
      </c>
      <c r="AA47" s="57" t="s">
        <v>860</v>
      </c>
      <c r="AB47" s="22"/>
      <c r="AC47" s="64"/>
      <c r="AD47" s="56"/>
      <c r="AE47" s="65"/>
      <c r="AF47" s="64"/>
    </row>
    <row r="48" spans="1:47" ht="18" customHeight="1">
      <c r="A48" s="56">
        <f t="shared" si="1"/>
        <v>44</v>
      </c>
      <c r="B48" s="57" t="s">
        <v>120</v>
      </c>
      <c r="C48" s="58" t="s">
        <v>121</v>
      </c>
      <c r="D48" s="57" t="s">
        <v>51</v>
      </c>
      <c r="E48" s="58" t="s">
        <v>116</v>
      </c>
      <c r="F48" s="57" t="s">
        <v>153</v>
      </c>
      <c r="G48" s="58">
        <v>2</v>
      </c>
      <c r="H48" s="59" t="s">
        <v>180</v>
      </c>
      <c r="I48" s="57" t="s">
        <v>144</v>
      </c>
      <c r="J48" s="57" t="s">
        <v>178</v>
      </c>
      <c r="K48" s="57" t="s">
        <v>79</v>
      </c>
      <c r="L48" s="57" t="str">
        <f t="shared" si="2"/>
        <v>PS214T01</v>
      </c>
      <c r="M48" s="68" t="s">
        <v>181</v>
      </c>
      <c r="N48" s="60" t="s">
        <v>182</v>
      </c>
      <c r="O48" s="57"/>
      <c r="P48" s="61" t="s">
        <v>42</v>
      </c>
      <c r="Q48" s="61" t="s">
        <v>43</v>
      </c>
      <c r="R48" s="62">
        <v>0</v>
      </c>
      <c r="S48" s="57" t="s">
        <v>44</v>
      </c>
      <c r="T48" s="22"/>
      <c r="U48" s="57" t="s">
        <v>45</v>
      </c>
      <c r="V48" s="58" t="s">
        <v>46</v>
      </c>
      <c r="W48" s="59" t="s">
        <v>37</v>
      </c>
      <c r="X48" s="63">
        <v>3</v>
      </c>
      <c r="Y48" s="63">
        <v>3</v>
      </c>
      <c r="Z48" s="63">
        <f t="shared" si="3"/>
        <v>6</v>
      </c>
      <c r="AA48" s="57" t="s">
        <v>860</v>
      </c>
      <c r="AB48" s="22"/>
      <c r="AC48" s="64"/>
      <c r="AD48" s="56"/>
      <c r="AE48" s="65"/>
      <c r="AF48" s="64"/>
    </row>
    <row r="49" spans="1:47" ht="18" customHeight="1">
      <c r="A49" s="56">
        <f t="shared" si="1"/>
        <v>45</v>
      </c>
      <c r="B49" s="57" t="s">
        <v>120</v>
      </c>
      <c r="C49" s="58" t="s">
        <v>121</v>
      </c>
      <c r="D49" s="57" t="s">
        <v>51</v>
      </c>
      <c r="E49" s="58" t="s">
        <v>116</v>
      </c>
      <c r="F49" s="57" t="s">
        <v>183</v>
      </c>
      <c r="G49" s="58">
        <v>3</v>
      </c>
      <c r="H49" s="59" t="s">
        <v>48</v>
      </c>
      <c r="I49" s="57" t="s">
        <v>102</v>
      </c>
      <c r="J49" s="57" t="s">
        <v>166</v>
      </c>
      <c r="K49" s="57" t="s">
        <v>79</v>
      </c>
      <c r="L49" s="57" t="str">
        <f t="shared" si="2"/>
        <v>PS302O01</v>
      </c>
      <c r="M49" s="68" t="s">
        <v>184</v>
      </c>
      <c r="N49" s="68" t="s">
        <v>184</v>
      </c>
      <c r="O49" s="57"/>
      <c r="P49" s="61" t="s">
        <v>63</v>
      </c>
      <c r="Q49" s="61" t="s">
        <v>59</v>
      </c>
      <c r="R49" s="62">
        <v>0</v>
      </c>
      <c r="S49" s="57" t="s">
        <v>44</v>
      </c>
      <c r="T49" s="22"/>
      <c r="U49" s="57" t="s">
        <v>143</v>
      </c>
      <c r="V49" s="58" t="s">
        <v>101</v>
      </c>
      <c r="W49" s="59" t="s">
        <v>37</v>
      </c>
      <c r="X49" s="63">
        <v>2</v>
      </c>
      <c r="Y49" s="63">
        <v>3</v>
      </c>
      <c r="Z49" s="63">
        <f t="shared" si="3"/>
        <v>5</v>
      </c>
      <c r="AA49" s="57" t="s">
        <v>2</v>
      </c>
      <c r="AB49" s="22"/>
      <c r="AC49" s="64"/>
      <c r="AD49" s="56"/>
      <c r="AE49" s="65"/>
      <c r="AF49" s="64"/>
    </row>
    <row r="50" spans="1:47" ht="18" customHeight="1">
      <c r="A50" s="56">
        <f t="shared" si="1"/>
        <v>46</v>
      </c>
      <c r="B50" s="57" t="s">
        <v>120</v>
      </c>
      <c r="C50" s="58" t="s">
        <v>121</v>
      </c>
      <c r="D50" s="57" t="s">
        <v>51</v>
      </c>
      <c r="E50" s="58" t="s">
        <v>116</v>
      </c>
      <c r="F50" s="57" t="s">
        <v>183</v>
      </c>
      <c r="G50" s="58">
        <v>3</v>
      </c>
      <c r="H50" s="59" t="s">
        <v>60</v>
      </c>
      <c r="I50" s="57" t="s">
        <v>38</v>
      </c>
      <c r="J50" s="57" t="s">
        <v>185</v>
      </c>
      <c r="K50" s="57" t="s">
        <v>79</v>
      </c>
      <c r="L50" s="57" t="str">
        <f t="shared" si="2"/>
        <v>PS303O01</v>
      </c>
      <c r="M50" s="68" t="s">
        <v>186</v>
      </c>
      <c r="N50" s="60" t="s">
        <v>187</v>
      </c>
      <c r="O50" s="57"/>
      <c r="P50" s="61" t="s">
        <v>58</v>
      </c>
      <c r="Q50" s="61" t="s">
        <v>59</v>
      </c>
      <c r="R50" s="62">
        <v>0</v>
      </c>
      <c r="S50" s="57" t="s">
        <v>44</v>
      </c>
      <c r="T50" s="22"/>
      <c r="U50" s="57" t="s">
        <v>143</v>
      </c>
      <c r="V50" s="58" t="s">
        <v>101</v>
      </c>
      <c r="W50" s="59" t="s">
        <v>37</v>
      </c>
      <c r="X50" s="63">
        <v>2</v>
      </c>
      <c r="Y50" s="63">
        <v>3</v>
      </c>
      <c r="Z50" s="63">
        <f t="shared" si="3"/>
        <v>5</v>
      </c>
      <c r="AA50" s="57" t="s">
        <v>111</v>
      </c>
      <c r="AB50" s="22"/>
      <c r="AC50" s="64"/>
      <c r="AD50" s="56"/>
      <c r="AE50" s="65"/>
      <c r="AF50" s="64"/>
    </row>
    <row r="51" spans="1:47" ht="16.5" customHeight="1">
      <c r="A51" s="56">
        <f t="shared" si="1"/>
        <v>47</v>
      </c>
      <c r="B51" s="57" t="s">
        <v>120</v>
      </c>
      <c r="C51" s="58" t="s">
        <v>121</v>
      </c>
      <c r="D51" s="57" t="s">
        <v>51</v>
      </c>
      <c r="E51" s="58" t="s">
        <v>116</v>
      </c>
      <c r="F51" s="57" t="s">
        <v>137</v>
      </c>
      <c r="G51" s="58">
        <v>4</v>
      </c>
      <c r="H51" s="59" t="s">
        <v>48</v>
      </c>
      <c r="I51" s="57" t="s">
        <v>165</v>
      </c>
      <c r="J51" s="57" t="s">
        <v>188</v>
      </c>
      <c r="K51" s="57" t="s">
        <v>79</v>
      </c>
      <c r="L51" s="57" t="str">
        <f t="shared" si="2"/>
        <v>PS402T01</v>
      </c>
      <c r="M51" s="68" t="s">
        <v>189</v>
      </c>
      <c r="N51" s="60" t="s">
        <v>190</v>
      </c>
      <c r="O51" s="57"/>
      <c r="P51" s="61" t="s">
        <v>42</v>
      </c>
      <c r="Q51" s="61" t="s">
        <v>43</v>
      </c>
      <c r="R51" s="62">
        <v>0</v>
      </c>
      <c r="S51" s="57" t="s">
        <v>44</v>
      </c>
      <c r="T51" s="22"/>
      <c r="U51" s="57" t="s">
        <v>45</v>
      </c>
      <c r="V51" s="58" t="s">
        <v>46</v>
      </c>
      <c r="W51" s="59" t="s">
        <v>37</v>
      </c>
      <c r="X51" s="63">
        <v>2</v>
      </c>
      <c r="Y51" s="63">
        <v>2</v>
      </c>
      <c r="Z51" s="63">
        <f t="shared" si="3"/>
        <v>4</v>
      </c>
      <c r="AA51" s="57" t="s">
        <v>111</v>
      </c>
      <c r="AB51" s="22"/>
      <c r="AC51" s="64"/>
      <c r="AD51" s="56"/>
      <c r="AE51" s="65"/>
      <c r="AF51" s="64"/>
    </row>
    <row r="52" spans="1:47" ht="16.5" customHeight="1">
      <c r="A52" s="56">
        <f t="shared" si="1"/>
        <v>48</v>
      </c>
      <c r="B52" s="57" t="s">
        <v>120</v>
      </c>
      <c r="C52" s="58" t="s">
        <v>121</v>
      </c>
      <c r="D52" s="57" t="s">
        <v>51</v>
      </c>
      <c r="E52" s="58" t="s">
        <v>116</v>
      </c>
      <c r="F52" s="57" t="s">
        <v>137</v>
      </c>
      <c r="G52" s="58">
        <v>4</v>
      </c>
      <c r="H52" s="59" t="s">
        <v>60</v>
      </c>
      <c r="I52" s="57" t="s">
        <v>148</v>
      </c>
      <c r="J52" s="57" t="s">
        <v>188</v>
      </c>
      <c r="K52" s="57" t="s">
        <v>79</v>
      </c>
      <c r="L52" s="57" t="str">
        <f t="shared" si="2"/>
        <v>PS403T01</v>
      </c>
      <c r="M52" s="68" t="s">
        <v>191</v>
      </c>
      <c r="N52" s="60" t="s">
        <v>190</v>
      </c>
      <c r="O52" s="57"/>
      <c r="P52" s="61" t="s">
        <v>42</v>
      </c>
      <c r="Q52" s="61" t="s">
        <v>43</v>
      </c>
      <c r="R52" s="62">
        <v>0</v>
      </c>
      <c r="S52" s="57" t="s">
        <v>44</v>
      </c>
      <c r="T52" s="22"/>
      <c r="U52" s="57" t="s">
        <v>45</v>
      </c>
      <c r="V52" s="58" t="s">
        <v>46</v>
      </c>
      <c r="W52" s="59" t="s">
        <v>37</v>
      </c>
      <c r="X52" s="63">
        <v>2</v>
      </c>
      <c r="Y52" s="63">
        <v>2</v>
      </c>
      <c r="Z52" s="63">
        <f t="shared" si="3"/>
        <v>4</v>
      </c>
      <c r="AA52" s="57" t="s">
        <v>111</v>
      </c>
      <c r="AB52" s="22"/>
      <c r="AC52" s="64"/>
      <c r="AD52" s="56"/>
      <c r="AE52" s="65"/>
      <c r="AF52" s="64"/>
    </row>
    <row r="53" spans="1:47" ht="16.5" customHeight="1">
      <c r="A53" s="56">
        <f t="shared" si="1"/>
        <v>49</v>
      </c>
      <c r="B53" s="57" t="s">
        <v>120</v>
      </c>
      <c r="C53" s="58" t="s">
        <v>121</v>
      </c>
      <c r="D53" s="57" t="s">
        <v>192</v>
      </c>
      <c r="E53" s="58" t="s">
        <v>121</v>
      </c>
      <c r="F53" s="57" t="s">
        <v>137</v>
      </c>
      <c r="G53" s="58">
        <v>4</v>
      </c>
      <c r="H53" s="59" t="s">
        <v>64</v>
      </c>
      <c r="I53" s="57" t="s">
        <v>165</v>
      </c>
      <c r="J53" s="57" t="s">
        <v>193</v>
      </c>
      <c r="K53" s="57" t="s">
        <v>79</v>
      </c>
      <c r="L53" s="57" t="str">
        <f t="shared" si="2"/>
        <v>PP404T01</v>
      </c>
      <c r="M53" s="68" t="s">
        <v>194</v>
      </c>
      <c r="N53" s="77" t="s">
        <v>195</v>
      </c>
      <c r="O53" s="57" t="s">
        <v>196</v>
      </c>
      <c r="P53" s="61" t="s">
        <v>42</v>
      </c>
      <c r="Q53" s="61" t="s">
        <v>43</v>
      </c>
      <c r="R53" s="62">
        <v>0</v>
      </c>
      <c r="S53" s="57" t="s">
        <v>44</v>
      </c>
      <c r="T53" s="22"/>
      <c r="U53" s="57" t="s">
        <v>45</v>
      </c>
      <c r="V53" s="58" t="s">
        <v>46</v>
      </c>
      <c r="W53" s="59" t="s">
        <v>37</v>
      </c>
      <c r="X53" s="63">
        <v>2</v>
      </c>
      <c r="Y53" s="63">
        <v>2</v>
      </c>
      <c r="Z53" s="63">
        <f t="shared" si="3"/>
        <v>4</v>
      </c>
      <c r="AA53" s="57" t="s">
        <v>111</v>
      </c>
      <c r="AB53" s="22"/>
      <c r="AC53" s="64"/>
      <c r="AD53" s="56"/>
      <c r="AE53" s="65"/>
      <c r="AF53" s="64"/>
    </row>
    <row r="54" spans="1:47" ht="16.5" customHeight="1">
      <c r="A54" s="56">
        <f t="shared" si="1"/>
        <v>50</v>
      </c>
      <c r="B54" s="57" t="s">
        <v>120</v>
      </c>
      <c r="C54" s="58" t="s">
        <v>121</v>
      </c>
      <c r="D54" s="57" t="s">
        <v>192</v>
      </c>
      <c r="E54" s="58" t="s">
        <v>121</v>
      </c>
      <c r="F54" s="57" t="s">
        <v>137</v>
      </c>
      <c r="G54" s="58">
        <v>4</v>
      </c>
      <c r="H54" s="59" t="s">
        <v>91</v>
      </c>
      <c r="I54" s="57" t="s">
        <v>144</v>
      </c>
      <c r="J54" s="57" t="s">
        <v>193</v>
      </c>
      <c r="K54" s="57" t="s">
        <v>79</v>
      </c>
      <c r="L54" s="57" t="str">
        <f t="shared" si="2"/>
        <v>PP405T01</v>
      </c>
      <c r="M54" s="68" t="s">
        <v>197</v>
      </c>
      <c r="N54" s="77" t="s">
        <v>195</v>
      </c>
      <c r="O54" s="57" t="s">
        <v>196</v>
      </c>
      <c r="P54" s="61" t="s">
        <v>42</v>
      </c>
      <c r="Q54" s="61" t="s">
        <v>43</v>
      </c>
      <c r="R54" s="62">
        <v>0</v>
      </c>
      <c r="S54" s="57" t="s">
        <v>44</v>
      </c>
      <c r="T54" s="22"/>
      <c r="U54" s="57" t="s">
        <v>45</v>
      </c>
      <c r="V54" s="58" t="s">
        <v>46</v>
      </c>
      <c r="W54" s="59" t="s">
        <v>37</v>
      </c>
      <c r="X54" s="63">
        <v>2</v>
      </c>
      <c r="Y54" s="63">
        <v>2</v>
      </c>
      <c r="Z54" s="63">
        <f t="shared" si="3"/>
        <v>4</v>
      </c>
      <c r="AA54" s="57" t="s">
        <v>111</v>
      </c>
      <c r="AB54" s="22"/>
      <c r="AC54" s="64"/>
      <c r="AD54" s="56"/>
      <c r="AE54" s="65"/>
      <c r="AF54" s="64"/>
    </row>
    <row r="55" spans="1:47" ht="16.5" customHeight="1">
      <c r="A55" s="56">
        <f t="shared" si="1"/>
        <v>51</v>
      </c>
      <c r="B55" s="57" t="s">
        <v>120</v>
      </c>
      <c r="C55" s="58" t="s">
        <v>121</v>
      </c>
      <c r="D55" s="57" t="s">
        <v>51</v>
      </c>
      <c r="E55" s="58" t="s">
        <v>116</v>
      </c>
      <c r="F55" s="57" t="s">
        <v>137</v>
      </c>
      <c r="G55" s="58">
        <v>4</v>
      </c>
      <c r="H55" s="59" t="s">
        <v>94</v>
      </c>
      <c r="I55" s="57" t="s">
        <v>38</v>
      </c>
      <c r="J55" s="57" t="s">
        <v>108</v>
      </c>
      <c r="K55" s="57" t="s">
        <v>79</v>
      </c>
      <c r="L55" s="57" t="str">
        <f t="shared" si="2"/>
        <v>PS406T01</v>
      </c>
      <c r="M55" s="68" t="s">
        <v>198</v>
      </c>
      <c r="N55" s="60" t="s">
        <v>199</v>
      </c>
      <c r="O55" s="57"/>
      <c r="P55" s="61" t="s">
        <v>82</v>
      </c>
      <c r="Q55" s="61" t="s">
        <v>59</v>
      </c>
      <c r="R55" s="62">
        <v>0</v>
      </c>
      <c r="S55" s="57" t="s">
        <v>44</v>
      </c>
      <c r="T55" s="22"/>
      <c r="U55" s="57" t="s">
        <v>45</v>
      </c>
      <c r="V55" s="58" t="s">
        <v>46</v>
      </c>
      <c r="W55" s="59" t="s">
        <v>37</v>
      </c>
      <c r="X55" s="63">
        <v>2</v>
      </c>
      <c r="Y55" s="63">
        <v>2</v>
      </c>
      <c r="Z55" s="63">
        <f t="shared" si="3"/>
        <v>4</v>
      </c>
      <c r="AA55" s="57" t="s">
        <v>111</v>
      </c>
      <c r="AB55" s="22"/>
      <c r="AC55" s="64"/>
      <c r="AD55" s="56"/>
      <c r="AE55" s="65"/>
      <c r="AF55" s="64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</row>
    <row r="56" spans="1:47" ht="16.5" customHeight="1">
      <c r="A56" s="56">
        <f t="shared" si="1"/>
        <v>52</v>
      </c>
      <c r="B56" s="57" t="s">
        <v>120</v>
      </c>
      <c r="C56" s="58" t="s">
        <v>121</v>
      </c>
      <c r="D56" s="57" t="s">
        <v>51</v>
      </c>
      <c r="E56" s="58" t="s">
        <v>116</v>
      </c>
      <c r="F56" s="57" t="s">
        <v>200</v>
      </c>
      <c r="G56" s="58">
        <v>2</v>
      </c>
      <c r="H56" s="59" t="s">
        <v>201</v>
      </c>
      <c r="I56" s="57" t="s">
        <v>38</v>
      </c>
      <c r="J56" s="57" t="s">
        <v>38</v>
      </c>
      <c r="K56" s="57" t="s">
        <v>79</v>
      </c>
      <c r="L56" s="57" t="str">
        <f t="shared" si="2"/>
        <v>PS215T01</v>
      </c>
      <c r="M56" s="68" t="s">
        <v>202</v>
      </c>
      <c r="N56" s="77" t="s">
        <v>203</v>
      </c>
      <c r="O56" s="57"/>
      <c r="P56" s="61" t="s">
        <v>82</v>
      </c>
      <c r="Q56" s="61" t="s">
        <v>59</v>
      </c>
      <c r="R56" s="62">
        <v>0</v>
      </c>
      <c r="S56" s="57" t="s">
        <v>44</v>
      </c>
      <c r="T56" s="22"/>
      <c r="U56" s="57" t="s">
        <v>45</v>
      </c>
      <c r="V56" s="58" t="s">
        <v>46</v>
      </c>
      <c r="W56" s="59" t="s">
        <v>37</v>
      </c>
      <c r="X56" s="63">
        <v>2</v>
      </c>
      <c r="Y56" s="63">
        <v>2</v>
      </c>
      <c r="Z56" s="63">
        <f t="shared" si="3"/>
        <v>4</v>
      </c>
      <c r="AA56" s="57" t="s">
        <v>2</v>
      </c>
      <c r="AB56" s="22"/>
      <c r="AC56" s="64"/>
      <c r="AD56" s="56"/>
      <c r="AE56" s="65"/>
      <c r="AF56" s="64"/>
    </row>
    <row r="57" spans="1:47" ht="18" customHeight="1">
      <c r="A57" s="56">
        <f t="shared" si="1"/>
        <v>53</v>
      </c>
      <c r="B57" s="57" t="s">
        <v>120</v>
      </c>
      <c r="C57" s="58" t="s">
        <v>121</v>
      </c>
      <c r="D57" s="57" t="s">
        <v>51</v>
      </c>
      <c r="E57" s="58" t="s">
        <v>116</v>
      </c>
      <c r="F57" s="57" t="s">
        <v>204</v>
      </c>
      <c r="G57" s="58">
        <v>7</v>
      </c>
      <c r="H57" s="59" t="s">
        <v>37</v>
      </c>
      <c r="I57" s="57" t="s">
        <v>38</v>
      </c>
      <c r="J57" s="57" t="s">
        <v>38</v>
      </c>
      <c r="K57" s="57" t="s">
        <v>79</v>
      </c>
      <c r="L57" s="57" t="str">
        <f t="shared" si="2"/>
        <v>PS701T01</v>
      </c>
      <c r="M57" s="68" t="s">
        <v>205</v>
      </c>
      <c r="N57" s="60" t="s">
        <v>206</v>
      </c>
      <c r="O57" s="57"/>
      <c r="P57" s="61" t="s">
        <v>82</v>
      </c>
      <c r="Q57" s="61" t="s">
        <v>59</v>
      </c>
      <c r="R57" s="62">
        <v>0</v>
      </c>
      <c r="S57" s="57" t="s">
        <v>44</v>
      </c>
      <c r="T57" s="22"/>
      <c r="U57" s="57" t="s">
        <v>45</v>
      </c>
      <c r="V57" s="58" t="s">
        <v>46</v>
      </c>
      <c r="W57" s="59" t="s">
        <v>37</v>
      </c>
      <c r="X57" s="63">
        <v>5</v>
      </c>
      <c r="Y57" s="63">
        <v>5</v>
      </c>
      <c r="Z57" s="63">
        <f t="shared" si="3"/>
        <v>10</v>
      </c>
      <c r="AA57" s="57" t="s">
        <v>2</v>
      </c>
      <c r="AB57" s="22"/>
      <c r="AC57" s="64"/>
      <c r="AD57" s="56"/>
      <c r="AE57" s="65"/>
      <c r="AF57" s="64"/>
    </row>
    <row r="58" spans="1:47" ht="16.5" customHeight="1">
      <c r="A58" s="56">
        <f t="shared" si="1"/>
        <v>54</v>
      </c>
      <c r="B58" s="57" t="s">
        <v>120</v>
      </c>
      <c r="C58" s="58" t="s">
        <v>121</v>
      </c>
      <c r="D58" s="57" t="s">
        <v>51</v>
      </c>
      <c r="E58" s="58" t="s">
        <v>116</v>
      </c>
      <c r="F58" s="57" t="s">
        <v>153</v>
      </c>
      <c r="G58" s="58">
        <v>2</v>
      </c>
      <c r="H58" s="59" t="s">
        <v>207</v>
      </c>
      <c r="I58" s="57" t="s">
        <v>102</v>
      </c>
      <c r="J58" s="57" t="s">
        <v>78</v>
      </c>
      <c r="K58" s="57" t="s">
        <v>79</v>
      </c>
      <c r="L58" s="57" t="str">
        <f t="shared" si="2"/>
        <v>PS216T01</v>
      </c>
      <c r="M58" s="68" t="s">
        <v>857</v>
      </c>
      <c r="N58" s="60" t="s">
        <v>208</v>
      </c>
      <c r="O58" s="57"/>
      <c r="P58" s="61" t="s">
        <v>42</v>
      </c>
      <c r="Q58" s="61" t="s">
        <v>43</v>
      </c>
      <c r="R58" s="62">
        <v>0</v>
      </c>
      <c r="S58" s="57" t="s">
        <v>44</v>
      </c>
      <c r="T58" s="22"/>
      <c r="U58" s="57" t="s">
        <v>45</v>
      </c>
      <c r="V58" s="58" t="s">
        <v>46</v>
      </c>
      <c r="W58" s="59" t="s">
        <v>37</v>
      </c>
      <c r="X58" s="63">
        <v>3</v>
      </c>
      <c r="Y58" s="63">
        <v>3</v>
      </c>
      <c r="Z58" s="63">
        <f t="shared" si="3"/>
        <v>6</v>
      </c>
      <c r="AA58" s="57" t="s">
        <v>111</v>
      </c>
      <c r="AB58" s="22"/>
      <c r="AC58" s="64"/>
      <c r="AD58" s="56"/>
      <c r="AE58" s="65"/>
      <c r="AF58" s="64"/>
    </row>
    <row r="59" spans="1:47" ht="16.5" customHeight="1">
      <c r="A59" s="56">
        <f t="shared" si="1"/>
        <v>55</v>
      </c>
      <c r="B59" s="57" t="s">
        <v>120</v>
      </c>
      <c r="C59" s="58" t="s">
        <v>121</v>
      </c>
      <c r="D59" s="57" t="s">
        <v>51</v>
      </c>
      <c r="E59" s="58" t="s">
        <v>116</v>
      </c>
      <c r="F59" s="57" t="s">
        <v>153</v>
      </c>
      <c r="G59" s="58">
        <v>2</v>
      </c>
      <c r="H59" s="59" t="s">
        <v>209</v>
      </c>
      <c r="I59" s="57" t="s">
        <v>151</v>
      </c>
      <c r="J59" s="57" t="s">
        <v>78</v>
      </c>
      <c r="K59" s="57" t="s">
        <v>79</v>
      </c>
      <c r="L59" s="57" t="str">
        <f t="shared" si="2"/>
        <v>PS217T01</v>
      </c>
      <c r="M59" s="68" t="s">
        <v>858</v>
      </c>
      <c r="N59" s="60" t="s">
        <v>208</v>
      </c>
      <c r="O59" s="57"/>
      <c r="P59" s="61" t="s">
        <v>82</v>
      </c>
      <c r="Q59" s="61" t="s">
        <v>59</v>
      </c>
      <c r="R59" s="62">
        <v>0</v>
      </c>
      <c r="S59" s="57" t="s">
        <v>44</v>
      </c>
      <c r="T59" s="22"/>
      <c r="U59" s="57" t="s">
        <v>45</v>
      </c>
      <c r="V59" s="58" t="s">
        <v>46</v>
      </c>
      <c r="W59" s="59" t="s">
        <v>37</v>
      </c>
      <c r="X59" s="63">
        <v>3</v>
      </c>
      <c r="Y59" s="63">
        <v>3</v>
      </c>
      <c r="Z59" s="63">
        <f t="shared" si="3"/>
        <v>6</v>
      </c>
      <c r="AA59" s="57" t="s">
        <v>111</v>
      </c>
      <c r="AB59" s="22"/>
      <c r="AC59" s="64"/>
      <c r="AD59" s="56"/>
      <c r="AE59" s="65"/>
      <c r="AF59" s="64"/>
    </row>
    <row r="60" spans="1:47" ht="16.5" customHeight="1">
      <c r="A60" s="56">
        <f t="shared" si="1"/>
        <v>56</v>
      </c>
      <c r="B60" s="57" t="s">
        <v>120</v>
      </c>
      <c r="C60" s="58" t="s">
        <v>121</v>
      </c>
      <c r="D60" s="57" t="s">
        <v>51</v>
      </c>
      <c r="E60" s="58" t="s">
        <v>116</v>
      </c>
      <c r="F60" s="57" t="s">
        <v>153</v>
      </c>
      <c r="G60" s="58">
        <v>2</v>
      </c>
      <c r="H60" s="59" t="s">
        <v>210</v>
      </c>
      <c r="I60" s="57" t="s">
        <v>148</v>
      </c>
      <c r="J60" s="57" t="s">
        <v>78</v>
      </c>
      <c r="K60" s="57" t="s">
        <v>79</v>
      </c>
      <c r="L60" s="57" t="str">
        <f t="shared" si="2"/>
        <v>PS218T01</v>
      </c>
      <c r="M60" s="68" t="s">
        <v>859</v>
      </c>
      <c r="N60" s="60" t="s">
        <v>211</v>
      </c>
      <c r="O60" s="57"/>
      <c r="P60" s="61" t="s">
        <v>82</v>
      </c>
      <c r="Q60" s="61" t="s">
        <v>59</v>
      </c>
      <c r="R60" s="62">
        <v>0</v>
      </c>
      <c r="S60" s="57" t="s">
        <v>44</v>
      </c>
      <c r="T60" s="22"/>
      <c r="U60" s="57" t="s">
        <v>45</v>
      </c>
      <c r="V60" s="58" t="s">
        <v>46</v>
      </c>
      <c r="W60" s="59" t="s">
        <v>37</v>
      </c>
      <c r="X60" s="63">
        <v>3</v>
      </c>
      <c r="Y60" s="63">
        <v>3</v>
      </c>
      <c r="Z60" s="63">
        <f t="shared" si="3"/>
        <v>6</v>
      </c>
      <c r="AA60" s="57" t="s">
        <v>111</v>
      </c>
      <c r="AB60" s="22"/>
      <c r="AC60" s="64"/>
      <c r="AD60" s="56"/>
      <c r="AE60" s="65"/>
      <c r="AF60" s="64"/>
    </row>
    <row r="61" spans="1:47" ht="16.5" customHeight="1">
      <c r="A61" s="56">
        <f t="shared" si="1"/>
        <v>57</v>
      </c>
      <c r="B61" s="57" t="s">
        <v>120</v>
      </c>
      <c r="C61" s="58" t="s">
        <v>121</v>
      </c>
      <c r="D61" s="57" t="s">
        <v>51</v>
      </c>
      <c r="E61" s="58" t="s">
        <v>116</v>
      </c>
      <c r="F61" s="57" t="s">
        <v>212</v>
      </c>
      <c r="G61" s="58">
        <v>3</v>
      </c>
      <c r="H61" s="59" t="s">
        <v>64</v>
      </c>
      <c r="I61" s="57" t="s">
        <v>38</v>
      </c>
      <c r="J61" s="57" t="s">
        <v>78</v>
      </c>
      <c r="K61" s="57" t="s">
        <v>79</v>
      </c>
      <c r="L61" s="57" t="str">
        <f t="shared" si="2"/>
        <v>PS304Q01</v>
      </c>
      <c r="M61" s="68" t="s">
        <v>213</v>
      </c>
      <c r="N61" s="60" t="s">
        <v>214</v>
      </c>
      <c r="O61" s="57"/>
      <c r="P61" s="61" t="s">
        <v>63</v>
      </c>
      <c r="Q61" s="61" t="s">
        <v>59</v>
      </c>
      <c r="R61" s="62">
        <v>0</v>
      </c>
      <c r="S61" s="57" t="s">
        <v>44</v>
      </c>
      <c r="T61" s="22"/>
      <c r="U61" s="57" t="s">
        <v>106</v>
      </c>
      <c r="V61" s="88" t="s">
        <v>107</v>
      </c>
      <c r="W61" s="59" t="s">
        <v>37</v>
      </c>
      <c r="X61" s="63">
        <v>1</v>
      </c>
      <c r="Y61" s="63">
        <v>1</v>
      </c>
      <c r="Z61" s="63">
        <f t="shared" si="3"/>
        <v>2</v>
      </c>
      <c r="AA61" s="57" t="s">
        <v>111</v>
      </c>
      <c r="AB61" s="22"/>
      <c r="AC61" s="64"/>
      <c r="AD61" s="56"/>
      <c r="AE61" s="65"/>
      <c r="AF61" s="64"/>
    </row>
    <row r="62" spans="1:47" ht="16.5" customHeight="1">
      <c r="A62" s="56">
        <f t="shared" si="1"/>
        <v>58</v>
      </c>
      <c r="B62" s="57" t="s">
        <v>120</v>
      </c>
      <c r="C62" s="58" t="s">
        <v>121</v>
      </c>
      <c r="D62" s="57" t="s">
        <v>51</v>
      </c>
      <c r="E62" s="58" t="s">
        <v>116</v>
      </c>
      <c r="F62" s="57" t="s">
        <v>215</v>
      </c>
      <c r="G62" s="58">
        <v>3</v>
      </c>
      <c r="H62" s="59" t="s">
        <v>91</v>
      </c>
      <c r="I62" s="57" t="s">
        <v>102</v>
      </c>
      <c r="J62" s="57" t="s">
        <v>78</v>
      </c>
      <c r="K62" s="57" t="s">
        <v>79</v>
      </c>
      <c r="L62" s="57" t="str">
        <f t="shared" si="2"/>
        <v>PS305O01</v>
      </c>
      <c r="M62" s="68" t="s">
        <v>216</v>
      </c>
      <c r="N62" s="60" t="s">
        <v>217</v>
      </c>
      <c r="O62" s="57"/>
      <c r="P62" s="61" t="s">
        <v>63</v>
      </c>
      <c r="Q62" s="61" t="s">
        <v>59</v>
      </c>
      <c r="R62" s="62">
        <v>0</v>
      </c>
      <c r="S62" s="57" t="s">
        <v>44</v>
      </c>
      <c r="T62" s="22"/>
      <c r="U62" s="57" t="s">
        <v>143</v>
      </c>
      <c r="V62" s="58" t="s">
        <v>101</v>
      </c>
      <c r="W62" s="59" t="s">
        <v>37</v>
      </c>
      <c r="X62" s="63">
        <v>2</v>
      </c>
      <c r="Y62" s="63">
        <v>2</v>
      </c>
      <c r="Z62" s="63">
        <f t="shared" si="3"/>
        <v>4</v>
      </c>
      <c r="AA62" s="57" t="s">
        <v>111</v>
      </c>
      <c r="AB62" s="22"/>
      <c r="AC62" s="64"/>
      <c r="AD62" s="56"/>
      <c r="AE62" s="65"/>
      <c r="AF62" s="64"/>
    </row>
    <row r="63" spans="1:47" ht="16.5" customHeight="1">
      <c r="A63" s="56">
        <f t="shared" si="1"/>
        <v>59</v>
      </c>
      <c r="B63" s="57" t="s">
        <v>120</v>
      </c>
      <c r="C63" s="58" t="s">
        <v>121</v>
      </c>
      <c r="D63" s="57" t="s">
        <v>51</v>
      </c>
      <c r="E63" s="58" t="s">
        <v>116</v>
      </c>
      <c r="F63" s="57" t="s">
        <v>215</v>
      </c>
      <c r="G63" s="58">
        <v>3</v>
      </c>
      <c r="H63" s="59" t="s">
        <v>94</v>
      </c>
      <c r="I63" s="57" t="s">
        <v>151</v>
      </c>
      <c r="J63" s="57" t="s">
        <v>78</v>
      </c>
      <c r="K63" s="57" t="s">
        <v>79</v>
      </c>
      <c r="L63" s="57" t="str">
        <f t="shared" si="2"/>
        <v>PS306O01</v>
      </c>
      <c r="M63" s="68" t="s">
        <v>216</v>
      </c>
      <c r="N63" s="60" t="s">
        <v>217</v>
      </c>
      <c r="O63" s="57"/>
      <c r="P63" s="61" t="s">
        <v>82</v>
      </c>
      <c r="Q63" s="61" t="s">
        <v>59</v>
      </c>
      <c r="R63" s="62">
        <v>0</v>
      </c>
      <c r="S63" s="57" t="s">
        <v>44</v>
      </c>
      <c r="T63" s="22"/>
      <c r="U63" s="57" t="s">
        <v>143</v>
      </c>
      <c r="V63" s="58" t="s">
        <v>101</v>
      </c>
      <c r="W63" s="59" t="s">
        <v>37</v>
      </c>
      <c r="X63" s="63">
        <v>2</v>
      </c>
      <c r="Y63" s="63">
        <v>2</v>
      </c>
      <c r="Z63" s="63">
        <f t="shared" si="3"/>
        <v>4</v>
      </c>
      <c r="AA63" s="57" t="s">
        <v>111</v>
      </c>
      <c r="AB63" s="22"/>
      <c r="AC63" s="64"/>
      <c r="AD63" s="56"/>
      <c r="AE63" s="65"/>
      <c r="AF63" s="64"/>
    </row>
    <row r="64" spans="1:47" ht="16.5" customHeight="1">
      <c r="A64" s="56">
        <f t="shared" si="1"/>
        <v>60</v>
      </c>
      <c r="B64" s="57" t="s">
        <v>120</v>
      </c>
      <c r="C64" s="58" t="s">
        <v>121</v>
      </c>
      <c r="D64" s="57" t="s">
        <v>51</v>
      </c>
      <c r="E64" s="58" t="s">
        <v>116</v>
      </c>
      <c r="F64" s="57" t="s">
        <v>215</v>
      </c>
      <c r="G64" s="58">
        <v>3</v>
      </c>
      <c r="H64" s="59" t="s">
        <v>97</v>
      </c>
      <c r="I64" s="57" t="s">
        <v>148</v>
      </c>
      <c r="J64" s="57" t="s">
        <v>78</v>
      </c>
      <c r="K64" s="57" t="s">
        <v>79</v>
      </c>
      <c r="L64" s="57" t="str">
        <f t="shared" si="2"/>
        <v>PS307O01</v>
      </c>
      <c r="M64" s="68" t="s">
        <v>216</v>
      </c>
      <c r="N64" s="60" t="s">
        <v>217</v>
      </c>
      <c r="O64" s="57"/>
      <c r="P64" s="61" t="s">
        <v>82</v>
      </c>
      <c r="Q64" s="61" t="s">
        <v>59</v>
      </c>
      <c r="R64" s="62">
        <v>0</v>
      </c>
      <c r="S64" s="57" t="s">
        <v>44</v>
      </c>
      <c r="T64" s="22"/>
      <c r="U64" s="57" t="s">
        <v>143</v>
      </c>
      <c r="V64" s="58" t="s">
        <v>101</v>
      </c>
      <c r="W64" s="59" t="s">
        <v>37</v>
      </c>
      <c r="X64" s="63">
        <v>2</v>
      </c>
      <c r="Y64" s="63">
        <v>2</v>
      </c>
      <c r="Z64" s="63">
        <f t="shared" si="3"/>
        <v>4</v>
      </c>
      <c r="AA64" s="57" t="s">
        <v>111</v>
      </c>
      <c r="AB64" s="22"/>
      <c r="AC64" s="64"/>
      <c r="AD64" s="56"/>
      <c r="AE64" s="65"/>
      <c r="AF64" s="64"/>
    </row>
    <row r="65" spans="1:47" ht="16.5" customHeight="1">
      <c r="A65" s="56">
        <f t="shared" si="1"/>
        <v>61</v>
      </c>
      <c r="B65" s="57" t="s">
        <v>120</v>
      </c>
      <c r="C65" s="58" t="s">
        <v>121</v>
      </c>
      <c r="D65" s="57" t="s">
        <v>51</v>
      </c>
      <c r="E65" s="58" t="s">
        <v>116</v>
      </c>
      <c r="F65" s="57" t="s">
        <v>215</v>
      </c>
      <c r="G65" s="58">
        <v>3</v>
      </c>
      <c r="H65" s="59" t="s">
        <v>160</v>
      </c>
      <c r="I65" s="57" t="s">
        <v>102</v>
      </c>
      <c r="J65" s="57" t="s">
        <v>78</v>
      </c>
      <c r="K65" s="57" t="s">
        <v>79</v>
      </c>
      <c r="L65" s="57" t="str">
        <f t="shared" si="2"/>
        <v>PS308O01</v>
      </c>
      <c r="M65" s="68" t="s">
        <v>218</v>
      </c>
      <c r="N65" s="60" t="s">
        <v>217</v>
      </c>
      <c r="O65" s="57"/>
      <c r="P65" s="61" t="s">
        <v>58</v>
      </c>
      <c r="Q65" s="61" t="s">
        <v>59</v>
      </c>
      <c r="R65" s="62">
        <v>0</v>
      </c>
      <c r="S65" s="57" t="s">
        <v>44</v>
      </c>
      <c r="T65" s="22"/>
      <c r="U65" s="57" t="s">
        <v>143</v>
      </c>
      <c r="V65" s="58" t="s">
        <v>101</v>
      </c>
      <c r="W65" s="59" t="s">
        <v>37</v>
      </c>
      <c r="X65" s="63">
        <v>2</v>
      </c>
      <c r="Y65" s="63">
        <v>2</v>
      </c>
      <c r="Z65" s="63">
        <f t="shared" si="3"/>
        <v>4</v>
      </c>
      <c r="AA65" s="57" t="s">
        <v>111</v>
      </c>
      <c r="AB65" s="22"/>
      <c r="AC65" s="64"/>
      <c r="AD65" s="56"/>
      <c r="AE65" s="65"/>
      <c r="AF65" s="64"/>
    </row>
    <row r="66" spans="1:47" ht="16.5" customHeight="1">
      <c r="A66" s="56">
        <f t="shared" si="1"/>
        <v>62</v>
      </c>
      <c r="B66" s="57" t="s">
        <v>120</v>
      </c>
      <c r="C66" s="58" t="s">
        <v>121</v>
      </c>
      <c r="D66" s="57" t="s">
        <v>51</v>
      </c>
      <c r="E66" s="58" t="s">
        <v>116</v>
      </c>
      <c r="F66" s="57" t="s">
        <v>215</v>
      </c>
      <c r="G66" s="58">
        <v>3</v>
      </c>
      <c r="H66" s="59" t="s">
        <v>164</v>
      </c>
      <c r="I66" s="57" t="s">
        <v>151</v>
      </c>
      <c r="J66" s="57" t="s">
        <v>78</v>
      </c>
      <c r="K66" s="57" t="s">
        <v>79</v>
      </c>
      <c r="L66" s="57" t="str">
        <f t="shared" si="2"/>
        <v>PS309O01</v>
      </c>
      <c r="M66" s="68" t="s">
        <v>218</v>
      </c>
      <c r="N66" s="60" t="s">
        <v>217</v>
      </c>
      <c r="O66" s="57"/>
      <c r="P66" s="61" t="s">
        <v>82</v>
      </c>
      <c r="Q66" s="61" t="s">
        <v>59</v>
      </c>
      <c r="R66" s="62">
        <v>0</v>
      </c>
      <c r="S66" s="57" t="s">
        <v>44</v>
      </c>
      <c r="T66" s="22"/>
      <c r="U66" s="57" t="s">
        <v>143</v>
      </c>
      <c r="V66" s="58" t="s">
        <v>101</v>
      </c>
      <c r="W66" s="59" t="s">
        <v>37</v>
      </c>
      <c r="X66" s="63">
        <v>2</v>
      </c>
      <c r="Y66" s="63">
        <v>2</v>
      </c>
      <c r="Z66" s="63">
        <f t="shared" si="3"/>
        <v>4</v>
      </c>
      <c r="AA66" s="57" t="s">
        <v>111</v>
      </c>
      <c r="AB66" s="22"/>
      <c r="AC66" s="64"/>
      <c r="AD66" s="56"/>
      <c r="AE66" s="65"/>
      <c r="AF66" s="64"/>
    </row>
    <row r="67" spans="1:47" ht="16.5" customHeight="1">
      <c r="A67" s="56">
        <f t="shared" si="1"/>
        <v>63</v>
      </c>
      <c r="B67" s="57" t="s">
        <v>120</v>
      </c>
      <c r="C67" s="58" t="s">
        <v>121</v>
      </c>
      <c r="D67" s="57" t="s">
        <v>51</v>
      </c>
      <c r="E67" s="58" t="s">
        <v>116</v>
      </c>
      <c r="F67" s="57" t="s">
        <v>215</v>
      </c>
      <c r="G67" s="58">
        <v>3</v>
      </c>
      <c r="H67" s="59" t="s">
        <v>168</v>
      </c>
      <c r="I67" s="57" t="s">
        <v>148</v>
      </c>
      <c r="J67" s="57" t="s">
        <v>78</v>
      </c>
      <c r="K67" s="57" t="s">
        <v>79</v>
      </c>
      <c r="L67" s="57" t="str">
        <f t="shared" si="2"/>
        <v>PS310O01</v>
      </c>
      <c r="M67" s="68" t="s">
        <v>218</v>
      </c>
      <c r="N67" s="60" t="s">
        <v>217</v>
      </c>
      <c r="O67" s="57"/>
      <c r="P67" s="61" t="s">
        <v>82</v>
      </c>
      <c r="Q67" s="61" t="s">
        <v>59</v>
      </c>
      <c r="R67" s="62">
        <v>0</v>
      </c>
      <c r="S67" s="57" t="s">
        <v>44</v>
      </c>
      <c r="T67" s="22"/>
      <c r="U67" s="57" t="s">
        <v>143</v>
      </c>
      <c r="V67" s="58" t="s">
        <v>101</v>
      </c>
      <c r="W67" s="59" t="s">
        <v>37</v>
      </c>
      <c r="X67" s="63">
        <v>2</v>
      </c>
      <c r="Y67" s="63">
        <v>2</v>
      </c>
      <c r="Z67" s="63">
        <f t="shared" si="3"/>
        <v>4</v>
      </c>
      <c r="AA67" s="57" t="s">
        <v>111</v>
      </c>
      <c r="AB67" s="22"/>
      <c r="AC67" s="64"/>
      <c r="AD67" s="56"/>
      <c r="AE67" s="65"/>
      <c r="AF67" s="64"/>
    </row>
    <row r="68" spans="1:47" ht="16.5" customHeight="1">
      <c r="A68" s="56">
        <f t="shared" si="1"/>
        <v>64</v>
      </c>
      <c r="B68" s="57" t="s">
        <v>120</v>
      </c>
      <c r="C68" s="58" t="s">
        <v>121</v>
      </c>
      <c r="D68" s="57" t="s">
        <v>51</v>
      </c>
      <c r="E68" s="58" t="s">
        <v>116</v>
      </c>
      <c r="F68" s="57" t="s">
        <v>215</v>
      </c>
      <c r="G68" s="58">
        <v>3</v>
      </c>
      <c r="H68" s="59" t="s">
        <v>171</v>
      </c>
      <c r="I68" s="57" t="s">
        <v>38</v>
      </c>
      <c r="J68" s="57" t="s">
        <v>78</v>
      </c>
      <c r="K68" s="57" t="s">
        <v>79</v>
      </c>
      <c r="L68" s="57" t="str">
        <f t="shared" si="2"/>
        <v>PS311O01</v>
      </c>
      <c r="M68" s="68" t="s">
        <v>219</v>
      </c>
      <c r="N68" s="68" t="s">
        <v>220</v>
      </c>
      <c r="O68" s="57"/>
      <c r="P68" s="61" t="s">
        <v>58</v>
      </c>
      <c r="Q68" s="61" t="s">
        <v>59</v>
      </c>
      <c r="R68" s="62">
        <v>0</v>
      </c>
      <c r="S68" s="57" t="s">
        <v>44</v>
      </c>
      <c r="T68" s="22"/>
      <c r="U68" s="57" t="s">
        <v>143</v>
      </c>
      <c r="V68" s="58" t="s">
        <v>101</v>
      </c>
      <c r="W68" s="59" t="s">
        <v>37</v>
      </c>
      <c r="X68" s="63">
        <v>2</v>
      </c>
      <c r="Y68" s="63">
        <v>2</v>
      </c>
      <c r="Z68" s="63">
        <f t="shared" si="3"/>
        <v>4</v>
      </c>
      <c r="AA68" s="57" t="s">
        <v>111</v>
      </c>
      <c r="AB68" s="22"/>
      <c r="AC68" s="64"/>
      <c r="AD68" s="56"/>
      <c r="AE68" s="65"/>
      <c r="AF68" s="64"/>
    </row>
    <row r="69" spans="1:47" ht="17.25" customHeight="1">
      <c r="A69" s="56">
        <f t="shared" si="1"/>
        <v>65</v>
      </c>
      <c r="B69" s="57" t="s">
        <v>120</v>
      </c>
      <c r="C69" s="58" t="s">
        <v>121</v>
      </c>
      <c r="D69" s="57" t="s">
        <v>51</v>
      </c>
      <c r="E69" s="58" t="s">
        <v>116</v>
      </c>
      <c r="F69" s="57" t="s">
        <v>153</v>
      </c>
      <c r="G69" s="58">
        <v>2</v>
      </c>
      <c r="H69" s="59" t="s">
        <v>221</v>
      </c>
      <c r="I69" s="57" t="s">
        <v>102</v>
      </c>
      <c r="J69" s="57" t="s">
        <v>112</v>
      </c>
      <c r="K69" s="57" t="s">
        <v>79</v>
      </c>
      <c r="L69" s="57" t="str">
        <f t="shared" si="2"/>
        <v>PS219T01</v>
      </c>
      <c r="M69" s="328" t="s">
        <v>222</v>
      </c>
      <c r="N69" s="60" t="s">
        <v>223</v>
      </c>
      <c r="O69" s="57"/>
      <c r="P69" s="61" t="s">
        <v>42</v>
      </c>
      <c r="Q69" s="61" t="s">
        <v>43</v>
      </c>
      <c r="R69" s="62">
        <v>0</v>
      </c>
      <c r="S69" s="57" t="s">
        <v>44</v>
      </c>
      <c r="T69" s="22"/>
      <c r="U69" s="57" t="s">
        <v>45</v>
      </c>
      <c r="V69" s="58" t="s">
        <v>46</v>
      </c>
      <c r="W69" s="59" t="s">
        <v>37</v>
      </c>
      <c r="X69" s="63">
        <v>2</v>
      </c>
      <c r="Y69" s="63">
        <v>2</v>
      </c>
      <c r="Z69" s="63">
        <f t="shared" si="3"/>
        <v>4</v>
      </c>
      <c r="AA69" s="57" t="s">
        <v>111</v>
      </c>
      <c r="AB69" s="22"/>
      <c r="AC69" s="64"/>
      <c r="AD69" s="56"/>
      <c r="AE69" s="65"/>
      <c r="AF69" s="64"/>
    </row>
    <row r="70" spans="1:47" ht="17.25" customHeight="1">
      <c r="A70" s="56">
        <f t="shared" si="1"/>
        <v>66</v>
      </c>
      <c r="B70" s="57" t="s">
        <v>120</v>
      </c>
      <c r="C70" s="58" t="s">
        <v>121</v>
      </c>
      <c r="D70" s="57" t="s">
        <v>51</v>
      </c>
      <c r="E70" s="58" t="s">
        <v>116</v>
      </c>
      <c r="F70" s="57" t="s">
        <v>153</v>
      </c>
      <c r="G70" s="58">
        <v>2</v>
      </c>
      <c r="H70" s="59" t="s">
        <v>224</v>
      </c>
      <c r="I70" s="57" t="s">
        <v>102</v>
      </c>
      <c r="J70" s="57" t="s">
        <v>112</v>
      </c>
      <c r="K70" s="57" t="s">
        <v>79</v>
      </c>
      <c r="L70" s="57" t="str">
        <f t="shared" si="2"/>
        <v>PS220T01</v>
      </c>
      <c r="M70" s="328" t="s">
        <v>225</v>
      </c>
      <c r="N70" s="60" t="s">
        <v>226</v>
      </c>
      <c r="O70" s="57"/>
      <c r="P70" s="61" t="s">
        <v>42</v>
      </c>
      <c r="Q70" s="61" t="s">
        <v>43</v>
      </c>
      <c r="R70" s="62">
        <v>0</v>
      </c>
      <c r="S70" s="57" t="s">
        <v>44</v>
      </c>
      <c r="T70" s="22"/>
      <c r="U70" s="57" t="s">
        <v>45</v>
      </c>
      <c r="V70" s="58" t="s">
        <v>46</v>
      </c>
      <c r="W70" s="59" t="s">
        <v>37</v>
      </c>
      <c r="X70" s="63">
        <v>2</v>
      </c>
      <c r="Y70" s="63">
        <v>2</v>
      </c>
      <c r="Z70" s="63">
        <f t="shared" si="3"/>
        <v>4</v>
      </c>
      <c r="AA70" s="57" t="s">
        <v>111</v>
      </c>
      <c r="AB70" s="22"/>
      <c r="AC70" s="64"/>
      <c r="AD70" s="56"/>
      <c r="AE70" s="65"/>
      <c r="AF70" s="64"/>
    </row>
    <row r="71" spans="1:47" ht="17.25" customHeight="1">
      <c r="A71" s="56">
        <f t="shared" si="1"/>
        <v>67</v>
      </c>
      <c r="B71" s="57" t="s">
        <v>120</v>
      </c>
      <c r="C71" s="58" t="s">
        <v>121</v>
      </c>
      <c r="D71" s="57" t="s">
        <v>51</v>
      </c>
      <c r="E71" s="58" t="s">
        <v>116</v>
      </c>
      <c r="F71" s="57" t="s">
        <v>153</v>
      </c>
      <c r="G71" s="58">
        <v>2</v>
      </c>
      <c r="H71" s="59" t="s">
        <v>227</v>
      </c>
      <c r="I71" s="57" t="s">
        <v>102</v>
      </c>
      <c r="J71" s="57" t="s">
        <v>112</v>
      </c>
      <c r="K71" s="57" t="s">
        <v>79</v>
      </c>
      <c r="L71" s="57" t="str">
        <f t="shared" si="2"/>
        <v>PS221T01</v>
      </c>
      <c r="M71" s="328" t="s">
        <v>228</v>
      </c>
      <c r="N71" s="60" t="s">
        <v>229</v>
      </c>
      <c r="O71" s="57"/>
      <c r="P71" s="61" t="s">
        <v>42</v>
      </c>
      <c r="Q71" s="61" t="s">
        <v>43</v>
      </c>
      <c r="R71" s="62">
        <v>0</v>
      </c>
      <c r="S71" s="57" t="s">
        <v>44</v>
      </c>
      <c r="T71" s="22"/>
      <c r="U71" s="57" t="s">
        <v>45</v>
      </c>
      <c r="V71" s="58" t="s">
        <v>46</v>
      </c>
      <c r="W71" s="59" t="s">
        <v>37</v>
      </c>
      <c r="X71" s="63">
        <v>2</v>
      </c>
      <c r="Y71" s="63">
        <v>2</v>
      </c>
      <c r="Z71" s="63">
        <f t="shared" si="3"/>
        <v>4</v>
      </c>
      <c r="AA71" s="57" t="s">
        <v>111</v>
      </c>
      <c r="AB71" s="22"/>
      <c r="AC71" s="64"/>
      <c r="AD71" s="56"/>
      <c r="AE71" s="65"/>
      <c r="AF71" s="64"/>
    </row>
    <row r="72" spans="1:47" ht="17.25" customHeight="1">
      <c r="A72" s="56">
        <f t="shared" si="1"/>
        <v>68</v>
      </c>
      <c r="B72" s="57" t="s">
        <v>120</v>
      </c>
      <c r="C72" s="58" t="s">
        <v>121</v>
      </c>
      <c r="D72" s="57" t="s">
        <v>51</v>
      </c>
      <c r="E72" s="58" t="s">
        <v>116</v>
      </c>
      <c r="F72" s="57" t="s">
        <v>153</v>
      </c>
      <c r="G72" s="58">
        <v>2</v>
      </c>
      <c r="H72" s="59" t="s">
        <v>230</v>
      </c>
      <c r="I72" s="57" t="s">
        <v>102</v>
      </c>
      <c r="J72" s="57" t="s">
        <v>112</v>
      </c>
      <c r="K72" s="57" t="s">
        <v>79</v>
      </c>
      <c r="L72" s="57" t="str">
        <f t="shared" si="2"/>
        <v>PS222T01</v>
      </c>
      <c r="M72" s="68" t="s">
        <v>231</v>
      </c>
      <c r="N72" s="60" t="s">
        <v>232</v>
      </c>
      <c r="O72" s="57"/>
      <c r="P72" s="61" t="s">
        <v>42</v>
      </c>
      <c r="Q72" s="61" t="s">
        <v>59</v>
      </c>
      <c r="R72" s="62">
        <v>0</v>
      </c>
      <c r="S72" s="57" t="s">
        <v>44</v>
      </c>
      <c r="T72" s="22"/>
      <c r="U72" s="57" t="s">
        <v>45</v>
      </c>
      <c r="V72" s="58" t="s">
        <v>46</v>
      </c>
      <c r="W72" s="59" t="s">
        <v>37</v>
      </c>
      <c r="X72" s="63">
        <v>2</v>
      </c>
      <c r="Y72" s="63">
        <v>2</v>
      </c>
      <c r="Z72" s="63">
        <f t="shared" si="3"/>
        <v>4</v>
      </c>
      <c r="AA72" s="57" t="s">
        <v>111</v>
      </c>
      <c r="AB72" s="22"/>
      <c r="AC72" s="64"/>
      <c r="AD72" s="56"/>
      <c r="AE72" s="65"/>
      <c r="AF72" s="64"/>
    </row>
    <row r="73" spans="1:47" ht="17.25" customHeight="1">
      <c r="A73" s="56">
        <f t="shared" si="1"/>
        <v>69</v>
      </c>
      <c r="B73" s="57" t="s">
        <v>120</v>
      </c>
      <c r="C73" s="58" t="s">
        <v>121</v>
      </c>
      <c r="D73" s="57" t="s">
        <v>51</v>
      </c>
      <c r="E73" s="58" t="s">
        <v>116</v>
      </c>
      <c r="F73" s="57" t="s">
        <v>153</v>
      </c>
      <c r="G73" s="58">
        <v>2</v>
      </c>
      <c r="H73" s="59" t="s">
        <v>233</v>
      </c>
      <c r="I73" s="57" t="s">
        <v>102</v>
      </c>
      <c r="J73" s="57" t="s">
        <v>112</v>
      </c>
      <c r="K73" s="57" t="s">
        <v>79</v>
      </c>
      <c r="L73" s="57" t="str">
        <f t="shared" si="2"/>
        <v>PS223T01</v>
      </c>
      <c r="M73" s="68" t="s">
        <v>234</v>
      </c>
      <c r="N73" s="60" t="s">
        <v>235</v>
      </c>
      <c r="O73" s="57"/>
      <c r="P73" s="61" t="s">
        <v>63</v>
      </c>
      <c r="Q73" s="61" t="s">
        <v>59</v>
      </c>
      <c r="R73" s="62">
        <v>0</v>
      </c>
      <c r="S73" s="57" t="s">
        <v>44</v>
      </c>
      <c r="T73" s="22"/>
      <c r="U73" s="57" t="s">
        <v>45</v>
      </c>
      <c r="V73" s="58" t="s">
        <v>46</v>
      </c>
      <c r="W73" s="59" t="s">
        <v>37</v>
      </c>
      <c r="X73" s="63">
        <v>2</v>
      </c>
      <c r="Y73" s="63">
        <v>2</v>
      </c>
      <c r="Z73" s="63">
        <f t="shared" si="3"/>
        <v>4</v>
      </c>
      <c r="AA73" s="57" t="s">
        <v>111</v>
      </c>
      <c r="AB73" s="22"/>
      <c r="AC73" s="64"/>
      <c r="AD73" s="56"/>
      <c r="AE73" s="65"/>
      <c r="AF73" s="64"/>
    </row>
    <row r="74" spans="1:47" ht="16.5" customHeight="1">
      <c r="A74" s="56">
        <f t="shared" si="1"/>
        <v>70</v>
      </c>
      <c r="B74" s="57" t="s">
        <v>120</v>
      </c>
      <c r="C74" s="58" t="s">
        <v>121</v>
      </c>
      <c r="D74" s="57" t="s">
        <v>51</v>
      </c>
      <c r="E74" s="58" t="s">
        <v>116</v>
      </c>
      <c r="F74" s="57" t="s">
        <v>153</v>
      </c>
      <c r="G74" s="58">
        <v>2</v>
      </c>
      <c r="H74" s="59" t="s">
        <v>236</v>
      </c>
      <c r="I74" s="57" t="s">
        <v>102</v>
      </c>
      <c r="J74" s="57" t="s">
        <v>78</v>
      </c>
      <c r="K74" s="57" t="s">
        <v>79</v>
      </c>
      <c r="L74" s="57" t="str">
        <f t="shared" si="2"/>
        <v>PS224T01</v>
      </c>
      <c r="M74" s="68" t="s">
        <v>237</v>
      </c>
      <c r="N74" s="77" t="s">
        <v>238</v>
      </c>
      <c r="O74" s="57"/>
      <c r="P74" s="61" t="s">
        <v>42</v>
      </c>
      <c r="Q74" s="61" t="s">
        <v>43</v>
      </c>
      <c r="R74" s="62">
        <v>0</v>
      </c>
      <c r="S74" s="57" t="s">
        <v>44</v>
      </c>
      <c r="T74" s="22"/>
      <c r="U74" s="57" t="s">
        <v>45</v>
      </c>
      <c r="V74" s="58" t="s">
        <v>46</v>
      </c>
      <c r="W74" s="59" t="s">
        <v>37</v>
      </c>
      <c r="X74" s="63">
        <v>2</v>
      </c>
      <c r="Y74" s="63">
        <v>2</v>
      </c>
      <c r="Z74" s="63">
        <f t="shared" si="3"/>
        <v>4</v>
      </c>
      <c r="AA74" s="57" t="s">
        <v>111</v>
      </c>
      <c r="AB74" s="22"/>
      <c r="AC74" s="64"/>
      <c r="AD74" s="56"/>
      <c r="AE74" s="65"/>
      <c r="AF74" s="64"/>
    </row>
    <row r="75" spans="1:47" ht="16.5" customHeight="1">
      <c r="A75" s="56">
        <f t="shared" si="1"/>
        <v>71</v>
      </c>
      <c r="B75" s="57" t="s">
        <v>120</v>
      </c>
      <c r="C75" s="58" t="s">
        <v>121</v>
      </c>
      <c r="D75" s="57" t="s">
        <v>51</v>
      </c>
      <c r="E75" s="58" t="s">
        <v>116</v>
      </c>
      <c r="F75" s="57" t="s">
        <v>153</v>
      </c>
      <c r="G75" s="58">
        <v>2</v>
      </c>
      <c r="H75" s="59" t="s">
        <v>239</v>
      </c>
      <c r="I75" s="57" t="s">
        <v>102</v>
      </c>
      <c r="J75" s="57" t="s">
        <v>78</v>
      </c>
      <c r="K75" s="57" t="s">
        <v>79</v>
      </c>
      <c r="L75" s="57" t="str">
        <f t="shared" si="2"/>
        <v>PS225T01</v>
      </c>
      <c r="M75" s="68" t="s">
        <v>240</v>
      </c>
      <c r="N75" s="77" t="s">
        <v>241</v>
      </c>
      <c r="O75" s="57"/>
      <c r="P75" s="61" t="s">
        <v>42</v>
      </c>
      <c r="Q75" s="61" t="s">
        <v>43</v>
      </c>
      <c r="R75" s="62">
        <v>0</v>
      </c>
      <c r="S75" s="57" t="s">
        <v>44</v>
      </c>
      <c r="T75" s="22"/>
      <c r="U75" s="57" t="s">
        <v>45</v>
      </c>
      <c r="V75" s="58" t="s">
        <v>46</v>
      </c>
      <c r="W75" s="59" t="s">
        <v>37</v>
      </c>
      <c r="X75" s="63">
        <v>2</v>
      </c>
      <c r="Y75" s="63">
        <v>2</v>
      </c>
      <c r="Z75" s="63">
        <f t="shared" si="3"/>
        <v>4</v>
      </c>
      <c r="AA75" s="57" t="s">
        <v>111</v>
      </c>
      <c r="AB75" s="22"/>
      <c r="AC75" s="64"/>
      <c r="AD75" s="56"/>
      <c r="AE75" s="65"/>
      <c r="AF75" s="64"/>
    </row>
    <row r="76" spans="1:47" ht="16.5" customHeight="1">
      <c r="A76" s="56">
        <f t="shared" si="1"/>
        <v>72</v>
      </c>
      <c r="B76" s="57" t="s">
        <v>120</v>
      </c>
      <c r="C76" s="58" t="s">
        <v>121</v>
      </c>
      <c r="D76" s="57" t="s">
        <v>51</v>
      </c>
      <c r="E76" s="58" t="s">
        <v>116</v>
      </c>
      <c r="F76" s="57" t="s">
        <v>153</v>
      </c>
      <c r="G76" s="58">
        <v>2</v>
      </c>
      <c r="H76" s="59" t="s">
        <v>242</v>
      </c>
      <c r="I76" s="57" t="s">
        <v>102</v>
      </c>
      <c r="J76" s="57" t="s">
        <v>78</v>
      </c>
      <c r="K76" s="57" t="s">
        <v>79</v>
      </c>
      <c r="L76" s="57" t="str">
        <f t="shared" si="2"/>
        <v>PS226T01</v>
      </c>
      <c r="M76" s="68" t="s">
        <v>243</v>
      </c>
      <c r="N76" s="60" t="s">
        <v>208</v>
      </c>
      <c r="O76" s="57"/>
      <c r="P76" s="61" t="s">
        <v>42</v>
      </c>
      <c r="Q76" s="61" t="s">
        <v>43</v>
      </c>
      <c r="R76" s="62">
        <v>0</v>
      </c>
      <c r="S76" s="57" t="s">
        <v>44</v>
      </c>
      <c r="T76" s="22"/>
      <c r="U76" s="57" t="s">
        <v>45</v>
      </c>
      <c r="V76" s="58" t="s">
        <v>46</v>
      </c>
      <c r="W76" s="59" t="s">
        <v>37</v>
      </c>
      <c r="X76" s="63">
        <v>3</v>
      </c>
      <c r="Y76" s="63">
        <v>3</v>
      </c>
      <c r="Z76" s="63">
        <f t="shared" si="3"/>
        <v>6</v>
      </c>
      <c r="AA76" s="57" t="s">
        <v>111</v>
      </c>
      <c r="AB76" s="22"/>
      <c r="AC76" s="64"/>
      <c r="AD76" s="56"/>
      <c r="AE76" s="65"/>
      <c r="AF76" s="64"/>
    </row>
    <row r="77" spans="1:47" ht="16.5" customHeight="1">
      <c r="A77" s="56">
        <f t="shared" si="1"/>
        <v>73</v>
      </c>
      <c r="B77" s="57" t="s">
        <v>120</v>
      </c>
      <c r="C77" s="58" t="s">
        <v>121</v>
      </c>
      <c r="D77" s="57" t="s">
        <v>192</v>
      </c>
      <c r="E77" s="58" t="s">
        <v>107</v>
      </c>
      <c r="F77" s="57" t="s">
        <v>244</v>
      </c>
      <c r="G77" s="58">
        <v>4</v>
      </c>
      <c r="H77" s="59" t="s">
        <v>94</v>
      </c>
      <c r="I77" s="57" t="s">
        <v>165</v>
      </c>
      <c r="J77" s="57" t="s">
        <v>244</v>
      </c>
      <c r="K77" s="57" t="s">
        <v>79</v>
      </c>
      <c r="L77" s="57" t="str">
        <f t="shared" si="2"/>
        <v>PQ406T01</v>
      </c>
      <c r="M77" s="68" t="s">
        <v>245</v>
      </c>
      <c r="N77" s="60" t="s">
        <v>246</v>
      </c>
      <c r="O77" s="57" t="s">
        <v>196</v>
      </c>
      <c r="P77" s="61" t="s">
        <v>42</v>
      </c>
      <c r="Q77" s="61" t="s">
        <v>59</v>
      </c>
      <c r="R77" s="62">
        <v>0</v>
      </c>
      <c r="S77" s="57" t="s">
        <v>44</v>
      </c>
      <c r="T77" s="22"/>
      <c r="U77" s="57" t="s">
        <v>45</v>
      </c>
      <c r="V77" s="58" t="s">
        <v>46</v>
      </c>
      <c r="W77" s="59" t="s">
        <v>37</v>
      </c>
      <c r="X77" s="63">
        <v>1</v>
      </c>
      <c r="Y77" s="63">
        <v>2</v>
      </c>
      <c r="Z77" s="63">
        <f t="shared" si="3"/>
        <v>3</v>
      </c>
      <c r="AA77" s="57" t="s">
        <v>111</v>
      </c>
      <c r="AB77" s="22"/>
      <c r="AC77" s="64"/>
      <c r="AD77" s="56"/>
      <c r="AE77" s="65"/>
      <c r="AF77" s="64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</row>
    <row r="78" spans="1:47" ht="16.5" customHeight="1">
      <c r="A78" s="56">
        <f t="shared" si="1"/>
        <v>74</v>
      </c>
      <c r="B78" s="57" t="s">
        <v>120</v>
      </c>
      <c r="C78" s="58" t="s">
        <v>121</v>
      </c>
      <c r="D78" s="57" t="s">
        <v>192</v>
      </c>
      <c r="E78" s="58" t="s">
        <v>107</v>
      </c>
      <c r="F78" s="57" t="s">
        <v>244</v>
      </c>
      <c r="G78" s="58">
        <v>4</v>
      </c>
      <c r="H78" s="59" t="s">
        <v>97</v>
      </c>
      <c r="I78" s="57" t="s">
        <v>165</v>
      </c>
      <c r="J78" s="57" t="s">
        <v>244</v>
      </c>
      <c r="K78" s="57" t="s">
        <v>79</v>
      </c>
      <c r="L78" s="57" t="str">
        <f t="shared" si="2"/>
        <v>PQ407T01</v>
      </c>
      <c r="M78" s="68" t="s">
        <v>247</v>
      </c>
      <c r="N78" s="60" t="s">
        <v>246</v>
      </c>
      <c r="O78" s="57" t="s">
        <v>196</v>
      </c>
      <c r="P78" s="61" t="s">
        <v>42</v>
      </c>
      <c r="Q78" s="61" t="s">
        <v>59</v>
      </c>
      <c r="R78" s="62">
        <v>0</v>
      </c>
      <c r="S78" s="57" t="s">
        <v>44</v>
      </c>
      <c r="T78" s="22"/>
      <c r="U78" s="57" t="s">
        <v>45</v>
      </c>
      <c r="V78" s="58" t="s">
        <v>46</v>
      </c>
      <c r="W78" s="59" t="s">
        <v>37</v>
      </c>
      <c r="X78" s="63">
        <v>1</v>
      </c>
      <c r="Y78" s="63">
        <v>2</v>
      </c>
      <c r="Z78" s="63">
        <f t="shared" si="3"/>
        <v>3</v>
      </c>
      <c r="AA78" s="57" t="s">
        <v>111</v>
      </c>
      <c r="AB78" s="22"/>
      <c r="AC78" s="64"/>
      <c r="AD78" s="56"/>
      <c r="AE78" s="65"/>
      <c r="AF78" s="64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Q78" s="98"/>
      <c r="AR78" s="98"/>
      <c r="AS78" s="98"/>
      <c r="AT78" s="98"/>
      <c r="AU78" s="98"/>
    </row>
    <row r="79" spans="1:47" ht="16.5" customHeight="1">
      <c r="A79" s="56">
        <f t="shared" si="1"/>
        <v>75</v>
      </c>
      <c r="B79" s="57" t="s">
        <v>32</v>
      </c>
      <c r="C79" s="58" t="s">
        <v>33</v>
      </c>
      <c r="D79" s="57" t="s">
        <v>192</v>
      </c>
      <c r="E79" s="58" t="s">
        <v>107</v>
      </c>
      <c r="F79" s="57" t="s">
        <v>244</v>
      </c>
      <c r="G79" s="58">
        <v>2</v>
      </c>
      <c r="H79" s="59" t="s">
        <v>37</v>
      </c>
      <c r="I79" s="57" t="s">
        <v>165</v>
      </c>
      <c r="J79" s="57" t="s">
        <v>244</v>
      </c>
      <c r="K79" s="57" t="s">
        <v>79</v>
      </c>
      <c r="L79" s="57" t="str">
        <f t="shared" si="2"/>
        <v>AQ201Q01</v>
      </c>
      <c r="M79" s="68" t="s">
        <v>248</v>
      </c>
      <c r="N79" s="60" t="s">
        <v>249</v>
      </c>
      <c r="O79" s="57" t="s">
        <v>196</v>
      </c>
      <c r="P79" s="61" t="s">
        <v>82</v>
      </c>
      <c r="Q79" s="61" t="s">
        <v>59</v>
      </c>
      <c r="R79" s="62">
        <v>0</v>
      </c>
      <c r="S79" s="57" t="s">
        <v>866</v>
      </c>
      <c r="T79" s="22"/>
      <c r="U79" s="57" t="s">
        <v>106</v>
      </c>
      <c r="V79" s="88" t="s">
        <v>107</v>
      </c>
      <c r="W79" s="59" t="s">
        <v>37</v>
      </c>
      <c r="X79" s="63">
        <v>1</v>
      </c>
      <c r="Y79" s="63">
        <v>2</v>
      </c>
      <c r="Z79" s="63">
        <f t="shared" si="3"/>
        <v>3</v>
      </c>
      <c r="AA79" s="57" t="s">
        <v>111</v>
      </c>
      <c r="AB79" s="22"/>
      <c r="AC79" s="64"/>
      <c r="AD79" s="56"/>
      <c r="AE79" s="65"/>
      <c r="AF79" s="64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</row>
    <row r="80" spans="1:47" ht="16.5" customHeight="1">
      <c r="A80" s="56">
        <f t="shared" si="1"/>
        <v>76</v>
      </c>
      <c r="B80" s="57" t="s">
        <v>32</v>
      </c>
      <c r="C80" s="58" t="s">
        <v>33</v>
      </c>
      <c r="D80" s="57" t="s">
        <v>192</v>
      </c>
      <c r="E80" s="58" t="s">
        <v>107</v>
      </c>
      <c r="F80" s="57" t="s">
        <v>244</v>
      </c>
      <c r="G80" s="58">
        <v>2</v>
      </c>
      <c r="H80" s="59" t="s">
        <v>48</v>
      </c>
      <c r="I80" s="57" t="s">
        <v>165</v>
      </c>
      <c r="J80" s="57" t="s">
        <v>244</v>
      </c>
      <c r="K80" s="57" t="s">
        <v>79</v>
      </c>
      <c r="L80" s="57" t="str">
        <f t="shared" si="2"/>
        <v>AQ202O01</v>
      </c>
      <c r="M80" s="68" t="s">
        <v>250</v>
      </c>
      <c r="N80" s="60" t="s">
        <v>251</v>
      </c>
      <c r="O80" s="57" t="s">
        <v>196</v>
      </c>
      <c r="P80" s="61" t="s">
        <v>82</v>
      </c>
      <c r="Q80" s="61" t="s">
        <v>59</v>
      </c>
      <c r="R80" s="62">
        <v>0</v>
      </c>
      <c r="S80" s="57" t="s">
        <v>866</v>
      </c>
      <c r="T80" s="22"/>
      <c r="U80" s="57" t="s">
        <v>143</v>
      </c>
      <c r="V80" s="58" t="s">
        <v>101</v>
      </c>
      <c r="W80" s="59" t="s">
        <v>37</v>
      </c>
      <c r="X80" s="63">
        <v>1</v>
      </c>
      <c r="Y80" s="63">
        <v>3</v>
      </c>
      <c r="Z80" s="63">
        <f t="shared" si="3"/>
        <v>4</v>
      </c>
      <c r="AA80" s="57" t="s">
        <v>111</v>
      </c>
      <c r="AB80" s="22"/>
      <c r="AC80" s="64"/>
      <c r="AD80" s="56"/>
      <c r="AE80" s="65"/>
      <c r="AF80" s="64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Q80" s="98"/>
      <c r="AR80" s="98"/>
      <c r="AS80" s="98"/>
      <c r="AT80" s="98"/>
      <c r="AU80" s="98"/>
    </row>
    <row r="81" spans="1:47" ht="16.5" customHeight="1">
      <c r="A81" s="56">
        <f t="shared" si="1"/>
        <v>77</v>
      </c>
      <c r="B81" s="57" t="s">
        <v>32</v>
      </c>
      <c r="C81" s="58" t="s">
        <v>33</v>
      </c>
      <c r="D81" s="57" t="s">
        <v>192</v>
      </c>
      <c r="E81" s="58" t="s">
        <v>107</v>
      </c>
      <c r="F81" s="57" t="s">
        <v>244</v>
      </c>
      <c r="G81" s="58">
        <v>2</v>
      </c>
      <c r="H81" s="59" t="s">
        <v>60</v>
      </c>
      <c r="I81" s="57" t="s">
        <v>165</v>
      </c>
      <c r="J81" s="57" t="s">
        <v>244</v>
      </c>
      <c r="K81" s="57" t="s">
        <v>79</v>
      </c>
      <c r="L81" s="57" t="str">
        <f t="shared" si="2"/>
        <v>AQ203O01</v>
      </c>
      <c r="M81" s="68" t="s">
        <v>252</v>
      </c>
      <c r="N81" s="60" t="s">
        <v>251</v>
      </c>
      <c r="O81" s="57" t="s">
        <v>196</v>
      </c>
      <c r="P81" s="61" t="s">
        <v>82</v>
      </c>
      <c r="Q81" s="61" t="s">
        <v>59</v>
      </c>
      <c r="R81" s="62">
        <v>0</v>
      </c>
      <c r="S81" s="57" t="s">
        <v>866</v>
      </c>
      <c r="T81" s="22"/>
      <c r="U81" s="57" t="s">
        <v>143</v>
      </c>
      <c r="V81" s="58" t="s">
        <v>101</v>
      </c>
      <c r="W81" s="59" t="s">
        <v>37</v>
      </c>
      <c r="X81" s="63">
        <v>1</v>
      </c>
      <c r="Y81" s="63">
        <v>3</v>
      </c>
      <c r="Z81" s="63">
        <f t="shared" si="3"/>
        <v>4</v>
      </c>
      <c r="AA81" s="57" t="s">
        <v>111</v>
      </c>
      <c r="AB81" s="22"/>
      <c r="AC81" s="64"/>
      <c r="AD81" s="56"/>
      <c r="AE81" s="65"/>
      <c r="AF81" s="64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Q81" s="98"/>
      <c r="AR81" s="98"/>
      <c r="AS81" s="98"/>
      <c r="AT81" s="98"/>
      <c r="AU81" s="98"/>
    </row>
    <row r="82" spans="1:47" ht="16.5" customHeight="1">
      <c r="A82" s="56">
        <f t="shared" si="1"/>
        <v>78</v>
      </c>
      <c r="B82" s="57" t="s">
        <v>120</v>
      </c>
      <c r="C82" s="58" t="s">
        <v>121</v>
      </c>
      <c r="D82" s="57" t="s">
        <v>192</v>
      </c>
      <c r="E82" s="58" t="s">
        <v>107</v>
      </c>
      <c r="F82" s="57" t="s">
        <v>253</v>
      </c>
      <c r="G82" s="58">
        <v>8</v>
      </c>
      <c r="H82" s="59" t="s">
        <v>37</v>
      </c>
      <c r="I82" s="57" t="s">
        <v>38</v>
      </c>
      <c r="J82" s="57" t="s">
        <v>166</v>
      </c>
      <c r="K82" s="57" t="s">
        <v>79</v>
      </c>
      <c r="L82" s="57" t="str">
        <f t="shared" si="2"/>
        <v>PQ801T01</v>
      </c>
      <c r="M82" s="68" t="s">
        <v>254</v>
      </c>
      <c r="N82" s="60" t="s">
        <v>255</v>
      </c>
      <c r="O82" s="57" t="s">
        <v>196</v>
      </c>
      <c r="P82" s="61" t="s">
        <v>63</v>
      </c>
      <c r="Q82" s="61" t="s">
        <v>59</v>
      </c>
      <c r="R82" s="62">
        <v>0</v>
      </c>
      <c r="S82" s="57" t="s">
        <v>866</v>
      </c>
      <c r="T82" s="22"/>
      <c r="U82" s="57" t="s">
        <v>45</v>
      </c>
      <c r="V82" s="58" t="s">
        <v>46</v>
      </c>
      <c r="W82" s="59" t="s">
        <v>37</v>
      </c>
      <c r="X82" s="63">
        <v>1</v>
      </c>
      <c r="Y82" s="63">
        <v>1</v>
      </c>
      <c r="Z82" s="63">
        <f t="shared" si="3"/>
        <v>2</v>
      </c>
      <c r="AA82" s="57" t="s">
        <v>111</v>
      </c>
      <c r="AB82" s="22"/>
      <c r="AC82" s="64"/>
      <c r="AD82" s="56"/>
      <c r="AE82" s="65"/>
      <c r="AF82" s="64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</row>
    <row r="83" spans="1:47" ht="16.5" customHeight="1">
      <c r="A83" s="56">
        <f t="shared" si="1"/>
        <v>79</v>
      </c>
      <c r="B83" s="57" t="s">
        <v>120</v>
      </c>
      <c r="C83" s="58" t="s">
        <v>121</v>
      </c>
      <c r="D83" s="57" t="s">
        <v>192</v>
      </c>
      <c r="E83" s="58" t="s">
        <v>107</v>
      </c>
      <c r="F83" s="57" t="s">
        <v>253</v>
      </c>
      <c r="G83" s="58">
        <v>8</v>
      </c>
      <c r="H83" s="59" t="s">
        <v>48</v>
      </c>
      <c r="I83" s="57" t="s">
        <v>38</v>
      </c>
      <c r="J83" s="57" t="s">
        <v>166</v>
      </c>
      <c r="K83" s="57" t="s">
        <v>79</v>
      </c>
      <c r="L83" s="57" t="str">
        <f t="shared" si="2"/>
        <v>PQ802Q01</v>
      </c>
      <c r="M83" s="68" t="s">
        <v>256</v>
      </c>
      <c r="N83" s="60" t="s">
        <v>257</v>
      </c>
      <c r="O83" s="57" t="s">
        <v>196</v>
      </c>
      <c r="P83" s="61" t="s">
        <v>63</v>
      </c>
      <c r="Q83" s="61" t="s">
        <v>59</v>
      </c>
      <c r="R83" s="62">
        <v>0</v>
      </c>
      <c r="S83" s="57" t="s">
        <v>866</v>
      </c>
      <c r="T83" s="22"/>
      <c r="U83" s="57" t="s">
        <v>106</v>
      </c>
      <c r="V83" s="88" t="s">
        <v>107</v>
      </c>
      <c r="W83" s="59" t="s">
        <v>37</v>
      </c>
      <c r="X83" s="63">
        <v>1</v>
      </c>
      <c r="Y83" s="63">
        <v>1</v>
      </c>
      <c r="Z83" s="63">
        <f t="shared" si="3"/>
        <v>2</v>
      </c>
      <c r="AA83" s="57" t="s">
        <v>111</v>
      </c>
      <c r="AB83" s="22"/>
      <c r="AC83" s="64"/>
      <c r="AD83" s="56"/>
      <c r="AE83" s="65"/>
      <c r="AF83" s="64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</row>
    <row r="84" spans="1:47" ht="16.5" customHeight="1">
      <c r="A84" s="56">
        <f t="shared" si="1"/>
        <v>80</v>
      </c>
      <c r="B84" s="57" t="s">
        <v>32</v>
      </c>
      <c r="C84" s="58" t="s">
        <v>33</v>
      </c>
      <c r="D84" s="57" t="s">
        <v>258</v>
      </c>
      <c r="E84" s="58" t="s">
        <v>121</v>
      </c>
      <c r="F84" s="57" t="s">
        <v>259</v>
      </c>
      <c r="G84" s="58">
        <v>4</v>
      </c>
      <c r="H84" s="59" t="s">
        <v>37</v>
      </c>
      <c r="I84" s="57" t="s">
        <v>102</v>
      </c>
      <c r="J84" s="57" t="s">
        <v>103</v>
      </c>
      <c r="K84" s="57" t="s">
        <v>79</v>
      </c>
      <c r="L84" s="57" t="str">
        <f t="shared" si="2"/>
        <v>AP401Q01</v>
      </c>
      <c r="M84" s="68" t="s">
        <v>260</v>
      </c>
      <c r="N84" s="60" t="s">
        <v>261</v>
      </c>
      <c r="O84" s="57"/>
      <c r="P84" s="61" t="s">
        <v>82</v>
      </c>
      <c r="Q84" s="61" t="s">
        <v>59</v>
      </c>
      <c r="R84" s="62">
        <v>1</v>
      </c>
      <c r="S84" s="57" t="s">
        <v>262</v>
      </c>
      <c r="T84" s="22"/>
      <c r="U84" s="57" t="s">
        <v>106</v>
      </c>
      <c r="V84" s="88" t="s">
        <v>107</v>
      </c>
      <c r="W84" s="59" t="s">
        <v>37</v>
      </c>
      <c r="X84" s="63">
        <v>2</v>
      </c>
      <c r="Y84" s="63">
        <v>2</v>
      </c>
      <c r="Z84" s="63">
        <f t="shared" si="3"/>
        <v>4</v>
      </c>
      <c r="AA84" s="57" t="s">
        <v>2</v>
      </c>
      <c r="AB84" s="22"/>
      <c r="AC84" s="64"/>
      <c r="AD84" s="56"/>
      <c r="AE84" s="65"/>
      <c r="AF84" s="64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</row>
    <row r="85" spans="1:47" ht="16.5" customHeight="1">
      <c r="A85" s="56">
        <f t="shared" si="1"/>
        <v>81</v>
      </c>
      <c r="B85" s="57" t="s">
        <v>32</v>
      </c>
      <c r="C85" s="58" t="s">
        <v>33</v>
      </c>
      <c r="D85" s="57" t="s">
        <v>258</v>
      </c>
      <c r="E85" s="58" t="s">
        <v>121</v>
      </c>
      <c r="F85" s="57" t="s">
        <v>259</v>
      </c>
      <c r="G85" s="58">
        <v>4</v>
      </c>
      <c r="H85" s="59" t="s">
        <v>48</v>
      </c>
      <c r="I85" s="57" t="s">
        <v>38</v>
      </c>
      <c r="J85" s="57" t="s">
        <v>108</v>
      </c>
      <c r="K85" s="57" t="s">
        <v>79</v>
      </c>
      <c r="L85" s="57" t="str">
        <f t="shared" si="2"/>
        <v>AP402Q01</v>
      </c>
      <c r="M85" s="68" t="s">
        <v>263</v>
      </c>
      <c r="N85" s="60" t="s">
        <v>264</v>
      </c>
      <c r="O85" s="57"/>
      <c r="P85" s="61" t="s">
        <v>82</v>
      </c>
      <c r="Q85" s="61" t="s">
        <v>59</v>
      </c>
      <c r="R85" s="62">
        <v>1</v>
      </c>
      <c r="S85" s="57" t="s">
        <v>262</v>
      </c>
      <c r="T85" s="22"/>
      <c r="U85" s="57" t="s">
        <v>106</v>
      </c>
      <c r="V85" s="88" t="s">
        <v>107</v>
      </c>
      <c r="W85" s="59" t="s">
        <v>37</v>
      </c>
      <c r="X85" s="63">
        <v>2</v>
      </c>
      <c r="Y85" s="63">
        <v>2</v>
      </c>
      <c r="Z85" s="63">
        <f t="shared" si="3"/>
        <v>4</v>
      </c>
      <c r="AA85" s="57" t="s">
        <v>2</v>
      </c>
      <c r="AB85" s="22"/>
      <c r="AC85" s="64"/>
      <c r="AD85" s="56"/>
      <c r="AE85" s="65"/>
      <c r="AF85" s="64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</row>
    <row r="86" spans="1:47" ht="16.5" customHeight="1">
      <c r="A86" s="56">
        <f t="shared" si="1"/>
        <v>82</v>
      </c>
      <c r="B86" s="57" t="s">
        <v>32</v>
      </c>
      <c r="C86" s="58" t="s">
        <v>33</v>
      </c>
      <c r="D86" s="57" t="s">
        <v>258</v>
      </c>
      <c r="E86" s="58" t="s">
        <v>121</v>
      </c>
      <c r="F86" s="57" t="s">
        <v>259</v>
      </c>
      <c r="G86" s="58">
        <v>4</v>
      </c>
      <c r="H86" s="59" t="s">
        <v>60</v>
      </c>
      <c r="I86" s="57" t="s">
        <v>102</v>
      </c>
      <c r="J86" s="57" t="s">
        <v>112</v>
      </c>
      <c r="K86" s="57" t="s">
        <v>79</v>
      </c>
      <c r="L86" s="57" t="str">
        <f t="shared" si="2"/>
        <v>AP403Q01</v>
      </c>
      <c r="M86" s="68" t="s">
        <v>265</v>
      </c>
      <c r="N86" s="60" t="s">
        <v>266</v>
      </c>
      <c r="O86" s="57"/>
      <c r="P86" s="61" t="s">
        <v>82</v>
      </c>
      <c r="Q86" s="61" t="s">
        <v>59</v>
      </c>
      <c r="R86" s="62">
        <v>1</v>
      </c>
      <c r="S86" s="57" t="s">
        <v>262</v>
      </c>
      <c r="T86" s="22"/>
      <c r="U86" s="57" t="s">
        <v>106</v>
      </c>
      <c r="V86" s="88" t="s">
        <v>107</v>
      </c>
      <c r="W86" s="59" t="s">
        <v>37</v>
      </c>
      <c r="X86" s="63">
        <v>2</v>
      </c>
      <c r="Y86" s="63">
        <v>2</v>
      </c>
      <c r="Z86" s="63">
        <f t="shared" si="3"/>
        <v>4</v>
      </c>
      <c r="AA86" s="57" t="s">
        <v>111</v>
      </c>
      <c r="AB86" s="22"/>
      <c r="AC86" s="64"/>
      <c r="AD86" s="56"/>
      <c r="AE86" s="65"/>
      <c r="AF86" s="64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</row>
    <row r="87" spans="1:47" ht="16.5" customHeight="1">
      <c r="A87" s="56">
        <f t="shared" si="1"/>
        <v>83</v>
      </c>
      <c r="B87" s="57" t="s">
        <v>32</v>
      </c>
      <c r="C87" s="58" t="s">
        <v>33</v>
      </c>
      <c r="D87" s="57" t="s">
        <v>258</v>
      </c>
      <c r="E87" s="58" t="s">
        <v>121</v>
      </c>
      <c r="F87" s="57" t="s">
        <v>259</v>
      </c>
      <c r="G87" s="58">
        <v>4</v>
      </c>
      <c r="H87" s="59" t="s">
        <v>64</v>
      </c>
      <c r="I87" s="57" t="s">
        <v>38</v>
      </c>
      <c r="J87" s="57" t="s">
        <v>78</v>
      </c>
      <c r="K87" s="57" t="s">
        <v>79</v>
      </c>
      <c r="L87" s="57" t="str">
        <f t="shared" si="2"/>
        <v>AP404Q01</v>
      </c>
      <c r="M87" s="68" t="s">
        <v>267</v>
      </c>
      <c r="N87" s="60" t="s">
        <v>266</v>
      </c>
      <c r="O87" s="57"/>
      <c r="P87" s="61" t="s">
        <v>82</v>
      </c>
      <c r="Q87" s="61" t="s">
        <v>59</v>
      </c>
      <c r="R87" s="62">
        <v>1</v>
      </c>
      <c r="S87" s="57" t="s">
        <v>262</v>
      </c>
      <c r="T87" s="22"/>
      <c r="U87" s="57" t="s">
        <v>106</v>
      </c>
      <c r="V87" s="88" t="s">
        <v>107</v>
      </c>
      <c r="W87" s="59" t="s">
        <v>37</v>
      </c>
      <c r="X87" s="63">
        <v>2</v>
      </c>
      <c r="Y87" s="63">
        <v>2</v>
      </c>
      <c r="Z87" s="63">
        <f t="shared" si="3"/>
        <v>4</v>
      </c>
      <c r="AA87" s="57" t="s">
        <v>111</v>
      </c>
      <c r="AB87" s="22"/>
      <c r="AC87" s="64"/>
      <c r="AD87" s="56"/>
      <c r="AE87" s="65"/>
      <c r="AF87" s="64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</row>
    <row r="88" spans="1:47" ht="16.5" customHeight="1">
      <c r="A88" s="56">
        <f t="shared" si="1"/>
        <v>84</v>
      </c>
      <c r="B88" s="57" t="s">
        <v>32</v>
      </c>
      <c r="C88" s="58" t="s">
        <v>33</v>
      </c>
      <c r="D88" s="57" t="s">
        <v>258</v>
      </c>
      <c r="E88" s="58" t="s">
        <v>121</v>
      </c>
      <c r="F88" s="57" t="s">
        <v>259</v>
      </c>
      <c r="G88" s="58">
        <v>4</v>
      </c>
      <c r="H88" s="59" t="s">
        <v>91</v>
      </c>
      <c r="I88" s="57" t="s">
        <v>102</v>
      </c>
      <c r="J88" s="57" t="s">
        <v>78</v>
      </c>
      <c r="K88" s="57" t="s">
        <v>79</v>
      </c>
      <c r="L88" s="57" t="str">
        <f t="shared" si="2"/>
        <v>AP405Q01</v>
      </c>
      <c r="M88" s="68" t="s">
        <v>268</v>
      </c>
      <c r="N88" s="60" t="s">
        <v>266</v>
      </c>
      <c r="O88" s="57"/>
      <c r="P88" s="61" t="s">
        <v>82</v>
      </c>
      <c r="Q88" s="61" t="s">
        <v>59</v>
      </c>
      <c r="R88" s="62">
        <v>1</v>
      </c>
      <c r="S88" s="57" t="s">
        <v>262</v>
      </c>
      <c r="T88" s="22"/>
      <c r="U88" s="57" t="s">
        <v>106</v>
      </c>
      <c r="V88" s="88" t="s">
        <v>107</v>
      </c>
      <c r="W88" s="59" t="s">
        <v>37</v>
      </c>
      <c r="X88" s="63">
        <v>2</v>
      </c>
      <c r="Y88" s="63">
        <v>2</v>
      </c>
      <c r="Z88" s="63">
        <f t="shared" si="3"/>
        <v>4</v>
      </c>
      <c r="AA88" s="57" t="s">
        <v>111</v>
      </c>
      <c r="AB88" s="22"/>
      <c r="AC88" s="64"/>
      <c r="AD88" s="56"/>
      <c r="AE88" s="65"/>
      <c r="AF88" s="64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</row>
    <row r="89" spans="1:47" ht="16.5" customHeight="1">
      <c r="A89" s="56">
        <f t="shared" si="1"/>
        <v>85</v>
      </c>
      <c r="B89" s="57" t="s">
        <v>32</v>
      </c>
      <c r="C89" s="58" t="s">
        <v>33</v>
      </c>
      <c r="D89" s="57" t="s">
        <v>258</v>
      </c>
      <c r="E89" s="58" t="s">
        <v>121</v>
      </c>
      <c r="F89" s="57" t="s">
        <v>259</v>
      </c>
      <c r="G89" s="58">
        <v>4</v>
      </c>
      <c r="H89" s="59" t="s">
        <v>94</v>
      </c>
      <c r="I89" s="57" t="s">
        <v>38</v>
      </c>
      <c r="J89" s="57" t="s">
        <v>38</v>
      </c>
      <c r="K89" s="57" t="s">
        <v>125</v>
      </c>
      <c r="L89" s="57" t="str">
        <f t="shared" si="2"/>
        <v>AP406Q01</v>
      </c>
      <c r="M89" s="68" t="s">
        <v>269</v>
      </c>
      <c r="N89" s="60" t="s">
        <v>266</v>
      </c>
      <c r="O89" s="57"/>
      <c r="P89" s="61" t="s">
        <v>82</v>
      </c>
      <c r="Q89" s="61" t="s">
        <v>59</v>
      </c>
      <c r="R89" s="62">
        <v>1</v>
      </c>
      <c r="S89" s="57" t="s">
        <v>262</v>
      </c>
      <c r="T89" s="22"/>
      <c r="U89" s="57" t="s">
        <v>106</v>
      </c>
      <c r="V89" s="88" t="s">
        <v>107</v>
      </c>
      <c r="W89" s="59" t="s">
        <v>37</v>
      </c>
      <c r="X89" s="63">
        <v>2</v>
      </c>
      <c r="Y89" s="63">
        <v>2</v>
      </c>
      <c r="Z89" s="63">
        <f t="shared" si="3"/>
        <v>4</v>
      </c>
      <c r="AA89" s="57" t="s">
        <v>2</v>
      </c>
      <c r="AB89" s="22"/>
      <c r="AC89" s="64"/>
      <c r="AD89" s="56"/>
      <c r="AE89" s="65"/>
      <c r="AF89" s="64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</row>
    <row r="90" spans="1:47" ht="16.5" customHeight="1">
      <c r="A90" s="56">
        <f t="shared" si="1"/>
        <v>86</v>
      </c>
      <c r="B90" s="57" t="s">
        <v>32</v>
      </c>
      <c r="C90" s="58" t="s">
        <v>33</v>
      </c>
      <c r="D90" s="57" t="s">
        <v>258</v>
      </c>
      <c r="E90" s="58" t="s">
        <v>121</v>
      </c>
      <c r="F90" s="57" t="s">
        <v>259</v>
      </c>
      <c r="G90" s="58">
        <v>4</v>
      </c>
      <c r="H90" s="59" t="s">
        <v>97</v>
      </c>
      <c r="I90" s="57" t="s">
        <v>38</v>
      </c>
      <c r="J90" s="57" t="s">
        <v>38</v>
      </c>
      <c r="K90" s="57" t="s">
        <v>79</v>
      </c>
      <c r="L90" s="57" t="str">
        <f t="shared" si="2"/>
        <v>AP407Q01</v>
      </c>
      <c r="M90" s="68" t="s">
        <v>270</v>
      </c>
      <c r="N90" s="68" t="s">
        <v>270</v>
      </c>
      <c r="O90" s="57"/>
      <c r="P90" s="61" t="s">
        <v>82</v>
      </c>
      <c r="Q90" s="61" t="s">
        <v>59</v>
      </c>
      <c r="R90" s="62">
        <v>1</v>
      </c>
      <c r="S90" s="57" t="s">
        <v>262</v>
      </c>
      <c r="T90" s="22"/>
      <c r="U90" s="57" t="s">
        <v>106</v>
      </c>
      <c r="V90" s="88" t="s">
        <v>107</v>
      </c>
      <c r="W90" s="59" t="s">
        <v>37</v>
      </c>
      <c r="X90" s="63">
        <v>2</v>
      </c>
      <c r="Y90" s="63">
        <v>2</v>
      </c>
      <c r="Z90" s="63">
        <f t="shared" si="3"/>
        <v>4</v>
      </c>
      <c r="AA90" s="57" t="s">
        <v>2</v>
      </c>
      <c r="AB90" s="22"/>
      <c r="AC90" s="64"/>
      <c r="AD90" s="56"/>
      <c r="AE90" s="65"/>
      <c r="AF90" s="64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</row>
    <row r="91" spans="1:47" ht="16.5" customHeight="1">
      <c r="A91" s="56">
        <f t="shared" si="1"/>
        <v>87</v>
      </c>
      <c r="B91" s="57" t="s">
        <v>32</v>
      </c>
      <c r="C91" s="58" t="s">
        <v>33</v>
      </c>
      <c r="D91" s="57" t="s">
        <v>258</v>
      </c>
      <c r="E91" s="58" t="s">
        <v>121</v>
      </c>
      <c r="F91" s="57" t="s">
        <v>271</v>
      </c>
      <c r="G91" s="58">
        <v>5</v>
      </c>
      <c r="H91" s="59" t="s">
        <v>37</v>
      </c>
      <c r="I91" s="57" t="s">
        <v>38</v>
      </c>
      <c r="J91" s="57" t="s">
        <v>38</v>
      </c>
      <c r="K91" s="57" t="s">
        <v>79</v>
      </c>
      <c r="L91" s="57" t="str">
        <f t="shared" si="2"/>
        <v>AP501Q01</v>
      </c>
      <c r="M91" s="68" t="s">
        <v>271</v>
      </c>
      <c r="N91" s="60" t="s">
        <v>272</v>
      </c>
      <c r="O91" s="57"/>
      <c r="P91" s="61" t="s">
        <v>82</v>
      </c>
      <c r="Q91" s="61" t="s">
        <v>59</v>
      </c>
      <c r="R91" s="62">
        <v>2</v>
      </c>
      <c r="S91" s="57" t="s">
        <v>262</v>
      </c>
      <c r="T91" s="22"/>
      <c r="U91" s="57" t="s">
        <v>106</v>
      </c>
      <c r="V91" s="88" t="s">
        <v>107</v>
      </c>
      <c r="W91" s="59" t="s">
        <v>37</v>
      </c>
      <c r="X91" s="63">
        <v>3</v>
      </c>
      <c r="Y91" s="63">
        <v>3</v>
      </c>
      <c r="Z91" s="63">
        <f t="shared" si="3"/>
        <v>6</v>
      </c>
      <c r="AA91" s="57" t="s">
        <v>2</v>
      </c>
      <c r="AB91" s="22"/>
      <c r="AC91" s="64"/>
      <c r="AD91" s="56"/>
      <c r="AE91" s="65"/>
      <c r="AF91" s="64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</row>
    <row r="92" spans="1:47" ht="16.5" customHeight="1">
      <c r="A92" s="56">
        <f t="shared" si="1"/>
        <v>88</v>
      </c>
      <c r="B92" s="57" t="s">
        <v>32</v>
      </c>
      <c r="C92" s="58" t="s">
        <v>33</v>
      </c>
      <c r="D92" s="57" t="s">
        <v>258</v>
      </c>
      <c r="E92" s="58" t="s">
        <v>121</v>
      </c>
      <c r="F92" s="57" t="s">
        <v>273</v>
      </c>
      <c r="G92" s="58">
        <v>5</v>
      </c>
      <c r="H92" s="59" t="s">
        <v>48</v>
      </c>
      <c r="I92" s="57" t="s">
        <v>38</v>
      </c>
      <c r="J92" s="57" t="s">
        <v>38</v>
      </c>
      <c r="K92" s="57" t="s">
        <v>79</v>
      </c>
      <c r="L92" s="57" t="str">
        <f t="shared" si="2"/>
        <v>AP502Q01</v>
      </c>
      <c r="M92" s="68" t="s">
        <v>274</v>
      </c>
      <c r="N92" s="60" t="s">
        <v>275</v>
      </c>
      <c r="O92" s="57"/>
      <c r="P92" s="61" t="s">
        <v>82</v>
      </c>
      <c r="Q92" s="61" t="s">
        <v>59</v>
      </c>
      <c r="R92" s="62">
        <v>1</v>
      </c>
      <c r="S92" s="57" t="s">
        <v>262</v>
      </c>
      <c r="T92" s="22"/>
      <c r="U92" s="57" t="s">
        <v>106</v>
      </c>
      <c r="V92" s="88" t="s">
        <v>107</v>
      </c>
      <c r="W92" s="59" t="s">
        <v>37</v>
      </c>
      <c r="X92" s="63">
        <v>3</v>
      </c>
      <c r="Y92" s="63">
        <v>3</v>
      </c>
      <c r="Z92" s="63">
        <f t="shared" si="3"/>
        <v>6</v>
      </c>
      <c r="AA92" s="57" t="s">
        <v>2</v>
      </c>
      <c r="AB92" s="22"/>
      <c r="AC92" s="64"/>
      <c r="AD92" s="56"/>
      <c r="AE92" s="65"/>
      <c r="AF92" s="64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</row>
    <row r="93" spans="1:47" ht="16.5" customHeight="1">
      <c r="A93" s="56">
        <f t="shared" si="1"/>
        <v>89</v>
      </c>
      <c r="B93" s="57" t="s">
        <v>32</v>
      </c>
      <c r="C93" s="58" t="s">
        <v>33</v>
      </c>
      <c r="D93" s="57" t="s">
        <v>192</v>
      </c>
      <c r="E93" s="58" t="s">
        <v>107</v>
      </c>
      <c r="F93" s="57" t="s">
        <v>276</v>
      </c>
      <c r="G93" s="58">
        <v>3</v>
      </c>
      <c r="H93" s="59" t="s">
        <v>37</v>
      </c>
      <c r="I93" s="57" t="s">
        <v>38</v>
      </c>
      <c r="J93" s="57" t="s">
        <v>38</v>
      </c>
      <c r="K93" s="57" t="s">
        <v>79</v>
      </c>
      <c r="L93" s="57" t="str">
        <f t="shared" si="2"/>
        <v>AQ301Q01</v>
      </c>
      <c r="M93" s="68" t="s">
        <v>277</v>
      </c>
      <c r="N93" s="60" t="s">
        <v>278</v>
      </c>
      <c r="O93" s="57"/>
      <c r="P93" s="61" t="s">
        <v>82</v>
      </c>
      <c r="Q93" s="61" t="s">
        <v>59</v>
      </c>
      <c r="R93" s="62">
        <v>1</v>
      </c>
      <c r="S93" s="57" t="s">
        <v>262</v>
      </c>
      <c r="T93" s="22"/>
      <c r="U93" s="57" t="s">
        <v>106</v>
      </c>
      <c r="V93" s="88" t="s">
        <v>107</v>
      </c>
      <c r="W93" s="59" t="s">
        <v>37</v>
      </c>
      <c r="X93" s="63">
        <v>1</v>
      </c>
      <c r="Y93" s="63">
        <v>2</v>
      </c>
      <c r="Z93" s="63">
        <f t="shared" si="3"/>
        <v>3</v>
      </c>
      <c r="AA93" s="57" t="s">
        <v>111</v>
      </c>
      <c r="AB93" s="22"/>
      <c r="AC93" s="64"/>
      <c r="AD93" s="56"/>
      <c r="AE93" s="65"/>
      <c r="AF93" s="64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</row>
    <row r="94" spans="1:47" ht="16.5" customHeight="1">
      <c r="A94" s="56">
        <f t="shared" si="1"/>
        <v>90</v>
      </c>
      <c r="B94" s="57" t="s">
        <v>32</v>
      </c>
      <c r="C94" s="58" t="s">
        <v>33</v>
      </c>
      <c r="D94" s="57" t="s">
        <v>258</v>
      </c>
      <c r="E94" s="58" t="s">
        <v>121</v>
      </c>
      <c r="F94" s="57" t="s">
        <v>279</v>
      </c>
      <c r="G94" s="58">
        <v>4</v>
      </c>
      <c r="H94" s="59" t="s">
        <v>160</v>
      </c>
      <c r="I94" s="57" t="s">
        <v>38</v>
      </c>
      <c r="J94" s="57" t="s">
        <v>38</v>
      </c>
      <c r="K94" s="57" t="s">
        <v>79</v>
      </c>
      <c r="L94" s="57" t="str">
        <f t="shared" si="2"/>
        <v>AP408Q01</v>
      </c>
      <c r="M94" s="68" t="s">
        <v>280</v>
      </c>
      <c r="N94" s="60" t="s">
        <v>281</v>
      </c>
      <c r="O94" s="57"/>
      <c r="P94" s="61" t="s">
        <v>82</v>
      </c>
      <c r="Q94" s="61" t="s">
        <v>59</v>
      </c>
      <c r="R94" s="62">
        <v>1</v>
      </c>
      <c r="S94" s="57" t="s">
        <v>262</v>
      </c>
      <c r="T94" s="22"/>
      <c r="U94" s="57" t="s">
        <v>106</v>
      </c>
      <c r="V94" s="88" t="s">
        <v>107</v>
      </c>
      <c r="W94" s="59" t="s">
        <v>37</v>
      </c>
      <c r="X94" s="63">
        <v>1</v>
      </c>
      <c r="Y94" s="63">
        <v>2</v>
      </c>
      <c r="Z94" s="63">
        <f t="shared" si="3"/>
        <v>3</v>
      </c>
      <c r="AA94" s="57" t="s">
        <v>111</v>
      </c>
      <c r="AB94" s="22"/>
      <c r="AC94" s="64"/>
      <c r="AD94" s="56"/>
      <c r="AE94" s="65"/>
      <c r="AF94" s="64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</row>
    <row r="95" spans="1:47" ht="16.5" customHeight="1">
      <c r="A95" s="56">
        <f t="shared" si="1"/>
        <v>91</v>
      </c>
      <c r="B95" s="57" t="s">
        <v>32</v>
      </c>
      <c r="C95" s="58" t="s">
        <v>33</v>
      </c>
      <c r="D95" s="57" t="s">
        <v>258</v>
      </c>
      <c r="E95" s="58" t="s">
        <v>121</v>
      </c>
      <c r="F95" s="57" t="s">
        <v>282</v>
      </c>
      <c r="G95" s="58">
        <v>5</v>
      </c>
      <c r="H95" s="59" t="s">
        <v>60</v>
      </c>
      <c r="I95" s="57" t="s">
        <v>38</v>
      </c>
      <c r="J95" s="57" t="s">
        <v>38</v>
      </c>
      <c r="K95" s="57" t="s">
        <v>125</v>
      </c>
      <c r="L95" s="57" t="str">
        <f t="shared" si="2"/>
        <v>AP503Q01</v>
      </c>
      <c r="M95" s="68" t="s">
        <v>283</v>
      </c>
      <c r="N95" s="60" t="s">
        <v>284</v>
      </c>
      <c r="O95" s="57"/>
      <c r="P95" s="61" t="s">
        <v>82</v>
      </c>
      <c r="Q95" s="61" t="s">
        <v>59</v>
      </c>
      <c r="R95" s="62">
        <v>1</v>
      </c>
      <c r="S95" s="57" t="s">
        <v>262</v>
      </c>
      <c r="T95" s="22"/>
      <c r="U95" s="57" t="s">
        <v>106</v>
      </c>
      <c r="V95" s="88" t="s">
        <v>107</v>
      </c>
      <c r="W95" s="59" t="s">
        <v>37</v>
      </c>
      <c r="X95" s="63">
        <v>3</v>
      </c>
      <c r="Y95" s="63">
        <v>3</v>
      </c>
      <c r="Z95" s="63">
        <f t="shared" si="3"/>
        <v>6</v>
      </c>
      <c r="AA95" s="57" t="s">
        <v>111</v>
      </c>
      <c r="AB95" s="22"/>
      <c r="AC95" s="64"/>
      <c r="AD95" s="56"/>
      <c r="AE95" s="65"/>
      <c r="AF95" s="64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</row>
    <row r="96" spans="1:47" ht="16.5" customHeight="1">
      <c r="A96" s="56">
        <f t="shared" si="1"/>
        <v>92</v>
      </c>
      <c r="B96" s="57" t="s">
        <v>32</v>
      </c>
      <c r="C96" s="58" t="s">
        <v>33</v>
      </c>
      <c r="D96" s="57" t="s">
        <v>51</v>
      </c>
      <c r="E96" s="58" t="s">
        <v>116</v>
      </c>
      <c r="F96" s="57" t="s">
        <v>153</v>
      </c>
      <c r="G96" s="58">
        <v>1</v>
      </c>
      <c r="H96" s="59" t="s">
        <v>48</v>
      </c>
      <c r="I96" s="57" t="s">
        <v>165</v>
      </c>
      <c r="J96" s="57" t="s">
        <v>166</v>
      </c>
      <c r="K96" s="57" t="s">
        <v>79</v>
      </c>
      <c r="L96" s="57" t="str">
        <f t="shared" si="2"/>
        <v>AS102Q01</v>
      </c>
      <c r="M96" s="68" t="s">
        <v>285</v>
      </c>
      <c r="N96" s="60" t="s">
        <v>286</v>
      </c>
      <c r="O96" s="57"/>
      <c r="P96" s="61" t="s">
        <v>82</v>
      </c>
      <c r="Q96" s="61" t="s">
        <v>59</v>
      </c>
      <c r="R96" s="62">
        <v>1</v>
      </c>
      <c r="S96" s="57" t="s">
        <v>262</v>
      </c>
      <c r="T96" s="22"/>
      <c r="U96" s="57" t="s">
        <v>106</v>
      </c>
      <c r="V96" s="88" t="s">
        <v>107</v>
      </c>
      <c r="W96" s="59" t="s">
        <v>37</v>
      </c>
      <c r="X96" s="63">
        <v>2</v>
      </c>
      <c r="Y96" s="63">
        <v>2</v>
      </c>
      <c r="Z96" s="63">
        <f t="shared" si="3"/>
        <v>4</v>
      </c>
      <c r="AA96" s="57" t="s">
        <v>2</v>
      </c>
      <c r="AB96" s="22"/>
      <c r="AC96" s="64"/>
      <c r="AD96" s="56"/>
      <c r="AE96" s="65"/>
      <c r="AF96" s="64"/>
    </row>
    <row r="97" spans="1:47" ht="16.5" customHeight="1">
      <c r="A97" s="56">
        <f t="shared" si="1"/>
        <v>93</v>
      </c>
      <c r="B97" s="57" t="s">
        <v>32</v>
      </c>
      <c r="C97" s="58" t="s">
        <v>33</v>
      </c>
      <c r="D97" s="57" t="s">
        <v>258</v>
      </c>
      <c r="E97" s="58" t="s">
        <v>121</v>
      </c>
      <c r="F97" s="57" t="s">
        <v>128</v>
      </c>
      <c r="G97" s="58">
        <v>5</v>
      </c>
      <c r="H97" s="59" t="s">
        <v>64</v>
      </c>
      <c r="I97" s="57" t="s">
        <v>38</v>
      </c>
      <c r="J97" s="57" t="s">
        <v>38</v>
      </c>
      <c r="K97" s="57" t="s">
        <v>125</v>
      </c>
      <c r="L97" s="57" t="str">
        <f t="shared" si="2"/>
        <v>AP504Q01</v>
      </c>
      <c r="M97" s="68" t="s">
        <v>287</v>
      </c>
      <c r="N97" s="60" t="s">
        <v>288</v>
      </c>
      <c r="O97" s="57"/>
      <c r="P97" s="61" t="s">
        <v>82</v>
      </c>
      <c r="Q97" s="61" t="s">
        <v>59</v>
      </c>
      <c r="R97" s="62">
        <v>1</v>
      </c>
      <c r="S97" s="57" t="s">
        <v>262</v>
      </c>
      <c r="T97" s="22"/>
      <c r="U97" s="57" t="s">
        <v>106</v>
      </c>
      <c r="V97" s="88" t="s">
        <v>107</v>
      </c>
      <c r="W97" s="59" t="s">
        <v>37</v>
      </c>
      <c r="X97" s="63">
        <v>2</v>
      </c>
      <c r="Y97" s="63">
        <v>2</v>
      </c>
      <c r="Z97" s="63">
        <f t="shared" si="3"/>
        <v>4</v>
      </c>
      <c r="AA97" s="57" t="s">
        <v>2</v>
      </c>
      <c r="AB97" s="22"/>
      <c r="AC97" s="64"/>
      <c r="AD97" s="56"/>
      <c r="AE97" s="65"/>
      <c r="AF97" s="64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</row>
    <row r="98" spans="1:47" ht="16.5" customHeight="1">
      <c r="A98" s="56">
        <f t="shared" si="1"/>
        <v>94</v>
      </c>
      <c r="B98" s="57" t="s">
        <v>32</v>
      </c>
      <c r="C98" s="58" t="s">
        <v>33</v>
      </c>
      <c r="D98" s="57" t="s">
        <v>192</v>
      </c>
      <c r="E98" s="58" t="s">
        <v>107</v>
      </c>
      <c r="F98" s="57" t="s">
        <v>276</v>
      </c>
      <c r="G98" s="58">
        <v>3</v>
      </c>
      <c r="H98" s="59" t="s">
        <v>48</v>
      </c>
      <c r="I98" s="57" t="s">
        <v>38</v>
      </c>
      <c r="J98" s="57" t="s">
        <v>38</v>
      </c>
      <c r="K98" s="57" t="s">
        <v>125</v>
      </c>
      <c r="L98" s="57" t="str">
        <f t="shared" si="2"/>
        <v>AQ302Q01</v>
      </c>
      <c r="M98" s="68" t="s">
        <v>289</v>
      </c>
      <c r="N98" s="60" t="s">
        <v>290</v>
      </c>
      <c r="O98" s="57"/>
      <c r="P98" s="61" t="s">
        <v>82</v>
      </c>
      <c r="Q98" s="61" t="s">
        <v>59</v>
      </c>
      <c r="R98" s="62">
        <v>1</v>
      </c>
      <c r="S98" s="57" t="s">
        <v>262</v>
      </c>
      <c r="T98" s="22"/>
      <c r="U98" s="57" t="s">
        <v>106</v>
      </c>
      <c r="V98" s="88" t="s">
        <v>107</v>
      </c>
      <c r="W98" s="59" t="s">
        <v>37</v>
      </c>
      <c r="X98" s="63">
        <v>2</v>
      </c>
      <c r="Y98" s="63">
        <v>2</v>
      </c>
      <c r="Z98" s="63">
        <f t="shared" si="3"/>
        <v>4</v>
      </c>
      <c r="AA98" s="57" t="s">
        <v>111</v>
      </c>
      <c r="AB98" s="22"/>
      <c r="AC98" s="64"/>
      <c r="AD98" s="56"/>
      <c r="AE98" s="65"/>
      <c r="AF98" s="64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</row>
    <row r="99" spans="1:47" ht="16.5" customHeight="1">
      <c r="A99" s="56">
        <f t="shared" si="1"/>
        <v>95</v>
      </c>
      <c r="B99" s="57" t="s">
        <v>32</v>
      </c>
      <c r="C99" s="58" t="s">
        <v>33</v>
      </c>
      <c r="D99" s="57" t="s">
        <v>192</v>
      </c>
      <c r="E99" s="58" t="s">
        <v>107</v>
      </c>
      <c r="F99" s="57" t="s">
        <v>276</v>
      </c>
      <c r="G99" s="58">
        <v>3</v>
      </c>
      <c r="H99" s="59" t="s">
        <v>60</v>
      </c>
      <c r="I99" s="57" t="s">
        <v>102</v>
      </c>
      <c r="J99" s="57" t="s">
        <v>103</v>
      </c>
      <c r="K99" s="57" t="s">
        <v>79</v>
      </c>
      <c r="L99" s="57" t="str">
        <f t="shared" si="2"/>
        <v>AQ303Q01</v>
      </c>
      <c r="M99" s="68" t="s">
        <v>291</v>
      </c>
      <c r="N99" s="68" t="s">
        <v>291</v>
      </c>
      <c r="O99" s="57"/>
      <c r="P99" s="61" t="s">
        <v>82</v>
      </c>
      <c r="Q99" s="61" t="s">
        <v>871</v>
      </c>
      <c r="R99" s="62">
        <v>0</v>
      </c>
      <c r="S99" s="57" t="s">
        <v>866</v>
      </c>
      <c r="T99" s="22"/>
      <c r="U99" s="57" t="s">
        <v>106</v>
      </c>
      <c r="V99" s="88" t="s">
        <v>107</v>
      </c>
      <c r="W99" s="59" t="s">
        <v>37</v>
      </c>
      <c r="X99" s="63">
        <v>2</v>
      </c>
      <c r="Y99" s="63">
        <v>2</v>
      </c>
      <c r="Z99" s="63">
        <f t="shared" si="3"/>
        <v>4</v>
      </c>
      <c r="AA99" s="57" t="s">
        <v>2</v>
      </c>
      <c r="AB99" s="22"/>
      <c r="AC99" s="64"/>
      <c r="AD99" s="56"/>
      <c r="AE99" s="65"/>
      <c r="AF99" s="64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</row>
    <row r="100" spans="1:47" ht="16.5" customHeight="1">
      <c r="A100" s="56">
        <f t="shared" si="1"/>
        <v>96</v>
      </c>
      <c r="B100" s="57" t="s">
        <v>32</v>
      </c>
      <c r="C100" s="58" t="s">
        <v>33</v>
      </c>
      <c r="D100" s="57" t="s">
        <v>192</v>
      </c>
      <c r="E100" s="58" t="s">
        <v>107</v>
      </c>
      <c r="F100" s="57" t="s">
        <v>276</v>
      </c>
      <c r="G100" s="58">
        <v>3</v>
      </c>
      <c r="H100" s="59" t="s">
        <v>64</v>
      </c>
      <c r="I100" s="57" t="s">
        <v>102</v>
      </c>
      <c r="J100" s="57" t="s">
        <v>103</v>
      </c>
      <c r="K100" s="57" t="s">
        <v>79</v>
      </c>
      <c r="L100" s="57" t="str">
        <f t="shared" si="2"/>
        <v>AQ304Q01</v>
      </c>
      <c r="M100" s="68" t="s">
        <v>292</v>
      </c>
      <c r="N100" s="68" t="s">
        <v>292</v>
      </c>
      <c r="O100" s="57"/>
      <c r="P100" s="61" t="s">
        <v>82</v>
      </c>
      <c r="Q100" s="61" t="s">
        <v>59</v>
      </c>
      <c r="R100" s="62">
        <v>1</v>
      </c>
      <c r="S100" s="57" t="s">
        <v>262</v>
      </c>
      <c r="T100" s="22"/>
      <c r="U100" s="57" t="s">
        <v>106</v>
      </c>
      <c r="V100" s="88" t="s">
        <v>107</v>
      </c>
      <c r="W100" s="59" t="s">
        <v>37</v>
      </c>
      <c r="X100" s="63">
        <v>2</v>
      </c>
      <c r="Y100" s="63">
        <v>2</v>
      </c>
      <c r="Z100" s="63">
        <f t="shared" si="3"/>
        <v>4</v>
      </c>
      <c r="AA100" s="57" t="s">
        <v>2</v>
      </c>
      <c r="AB100" s="22"/>
      <c r="AC100" s="64"/>
      <c r="AD100" s="56"/>
      <c r="AE100" s="65"/>
      <c r="AF100" s="64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1:47" ht="16.5" customHeight="1">
      <c r="A101" s="56">
        <f t="shared" si="1"/>
        <v>97</v>
      </c>
      <c r="B101" s="57" t="s">
        <v>32</v>
      </c>
      <c r="C101" s="58" t="s">
        <v>33</v>
      </c>
      <c r="D101" s="57" t="s">
        <v>258</v>
      </c>
      <c r="E101" s="58" t="s">
        <v>121</v>
      </c>
      <c r="F101" s="57" t="s">
        <v>293</v>
      </c>
      <c r="G101" s="58">
        <v>2</v>
      </c>
      <c r="H101" s="59" t="s">
        <v>37</v>
      </c>
      <c r="I101" s="57" t="s">
        <v>102</v>
      </c>
      <c r="J101" s="57" t="s">
        <v>103</v>
      </c>
      <c r="K101" s="57" t="s">
        <v>79</v>
      </c>
      <c r="L101" s="57" t="str">
        <f t="shared" si="2"/>
        <v>AP201Q01</v>
      </c>
      <c r="M101" s="68" t="s">
        <v>294</v>
      </c>
      <c r="N101" s="60" t="s">
        <v>295</v>
      </c>
      <c r="O101" s="57"/>
      <c r="P101" s="61" t="s">
        <v>82</v>
      </c>
      <c r="Q101" s="61" t="s">
        <v>59</v>
      </c>
      <c r="R101" s="62">
        <v>0</v>
      </c>
      <c r="S101" s="57" t="s">
        <v>866</v>
      </c>
      <c r="T101" s="22"/>
      <c r="U101" s="57" t="s">
        <v>106</v>
      </c>
      <c r="V101" s="88" t="s">
        <v>107</v>
      </c>
      <c r="W101" s="59" t="s">
        <v>37</v>
      </c>
      <c r="X101" s="63">
        <v>2</v>
      </c>
      <c r="Y101" s="63">
        <v>2</v>
      </c>
      <c r="Z101" s="63">
        <f t="shared" si="3"/>
        <v>4</v>
      </c>
      <c r="AA101" s="57" t="s">
        <v>2</v>
      </c>
      <c r="AB101" s="22"/>
      <c r="AC101" s="64"/>
      <c r="AD101" s="56"/>
      <c r="AE101" s="65"/>
      <c r="AF101" s="64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</row>
    <row r="102" spans="1:47" ht="16.5" customHeight="1">
      <c r="A102" s="56">
        <f t="shared" si="1"/>
        <v>98</v>
      </c>
      <c r="B102" s="57" t="s">
        <v>32</v>
      </c>
      <c r="C102" s="58" t="s">
        <v>33</v>
      </c>
      <c r="D102" s="57" t="s">
        <v>258</v>
      </c>
      <c r="E102" s="58" t="s">
        <v>121</v>
      </c>
      <c r="F102" s="57" t="s">
        <v>293</v>
      </c>
      <c r="G102" s="58">
        <v>2</v>
      </c>
      <c r="H102" s="59" t="s">
        <v>48</v>
      </c>
      <c r="I102" s="57" t="s">
        <v>102</v>
      </c>
      <c r="J102" s="57" t="s">
        <v>103</v>
      </c>
      <c r="K102" s="57" t="s">
        <v>79</v>
      </c>
      <c r="L102" s="57" t="str">
        <f t="shared" si="2"/>
        <v>AP202O01</v>
      </c>
      <c r="M102" s="68" t="s">
        <v>296</v>
      </c>
      <c r="N102" s="60" t="s">
        <v>297</v>
      </c>
      <c r="O102" s="57"/>
      <c r="P102" s="61" t="s">
        <v>82</v>
      </c>
      <c r="Q102" s="61" t="s">
        <v>59</v>
      </c>
      <c r="R102" s="62">
        <v>0</v>
      </c>
      <c r="S102" s="57" t="s">
        <v>866</v>
      </c>
      <c r="T102" s="22"/>
      <c r="U102" s="57" t="s">
        <v>143</v>
      </c>
      <c r="V102" s="58" t="s">
        <v>101</v>
      </c>
      <c r="W102" s="59" t="s">
        <v>37</v>
      </c>
      <c r="X102" s="63">
        <v>2</v>
      </c>
      <c r="Y102" s="63">
        <v>3</v>
      </c>
      <c r="Z102" s="63">
        <f t="shared" si="3"/>
        <v>5</v>
      </c>
      <c r="AA102" s="57" t="s">
        <v>2</v>
      </c>
      <c r="AB102" s="22"/>
      <c r="AC102" s="64"/>
      <c r="AD102" s="56"/>
      <c r="AE102" s="65"/>
      <c r="AF102" s="64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</row>
    <row r="103" spans="1:47" ht="16.5" customHeight="1">
      <c r="A103" s="56">
        <f t="shared" si="1"/>
        <v>99</v>
      </c>
      <c r="B103" s="57" t="s">
        <v>32</v>
      </c>
      <c r="C103" s="58" t="s">
        <v>33</v>
      </c>
      <c r="D103" s="57" t="s">
        <v>258</v>
      </c>
      <c r="E103" s="58" t="s">
        <v>121</v>
      </c>
      <c r="F103" s="57" t="s">
        <v>293</v>
      </c>
      <c r="G103" s="58">
        <v>2</v>
      </c>
      <c r="H103" s="59" t="s">
        <v>60</v>
      </c>
      <c r="I103" s="57" t="s">
        <v>38</v>
      </c>
      <c r="J103" s="57" t="s">
        <v>108</v>
      </c>
      <c r="K103" s="57" t="s">
        <v>79</v>
      </c>
      <c r="L103" s="57" t="str">
        <f t="shared" si="2"/>
        <v>AP203Q01</v>
      </c>
      <c r="M103" s="68" t="s">
        <v>298</v>
      </c>
      <c r="N103" s="60" t="s">
        <v>299</v>
      </c>
      <c r="O103" s="57"/>
      <c r="P103" s="61" t="s">
        <v>82</v>
      </c>
      <c r="Q103" s="61" t="s">
        <v>59</v>
      </c>
      <c r="R103" s="62">
        <v>0</v>
      </c>
      <c r="S103" s="57" t="s">
        <v>866</v>
      </c>
      <c r="T103" s="22"/>
      <c r="U103" s="57" t="s">
        <v>106</v>
      </c>
      <c r="V103" s="88" t="s">
        <v>107</v>
      </c>
      <c r="W103" s="59" t="s">
        <v>37</v>
      </c>
      <c r="X103" s="63">
        <v>2</v>
      </c>
      <c r="Y103" s="63">
        <v>2</v>
      </c>
      <c r="Z103" s="63">
        <f t="shared" si="3"/>
        <v>4</v>
      </c>
      <c r="AA103" s="57" t="s">
        <v>2</v>
      </c>
      <c r="AB103" s="22"/>
      <c r="AC103" s="64"/>
      <c r="AD103" s="56"/>
      <c r="AE103" s="65"/>
      <c r="AF103" s="64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</row>
    <row r="104" spans="1:47" ht="16.5" customHeight="1">
      <c r="A104" s="56">
        <f t="shared" si="1"/>
        <v>100</v>
      </c>
      <c r="B104" s="57" t="s">
        <v>32</v>
      </c>
      <c r="C104" s="58" t="s">
        <v>33</v>
      </c>
      <c r="D104" s="57" t="s">
        <v>258</v>
      </c>
      <c r="E104" s="58" t="s">
        <v>121</v>
      </c>
      <c r="F104" s="57" t="s">
        <v>293</v>
      </c>
      <c r="G104" s="58">
        <v>2</v>
      </c>
      <c r="H104" s="59" t="s">
        <v>64</v>
      </c>
      <c r="I104" s="57" t="s">
        <v>38</v>
      </c>
      <c r="J104" s="57" t="s">
        <v>108</v>
      </c>
      <c r="K104" s="57" t="s">
        <v>79</v>
      </c>
      <c r="L104" s="57" t="str">
        <f t="shared" si="2"/>
        <v>AP204O01</v>
      </c>
      <c r="M104" s="68" t="s">
        <v>300</v>
      </c>
      <c r="N104" s="60" t="s">
        <v>297</v>
      </c>
      <c r="O104" s="57"/>
      <c r="P104" s="61" t="s">
        <v>82</v>
      </c>
      <c r="Q104" s="61" t="s">
        <v>59</v>
      </c>
      <c r="R104" s="62">
        <v>1</v>
      </c>
      <c r="S104" s="57" t="s">
        <v>262</v>
      </c>
      <c r="T104" s="22"/>
      <c r="U104" s="57" t="s">
        <v>143</v>
      </c>
      <c r="V104" s="58" t="s">
        <v>101</v>
      </c>
      <c r="W104" s="59" t="s">
        <v>37</v>
      </c>
      <c r="X104" s="63">
        <v>2</v>
      </c>
      <c r="Y104" s="63">
        <v>3</v>
      </c>
      <c r="Z104" s="63">
        <f t="shared" si="3"/>
        <v>5</v>
      </c>
      <c r="AA104" s="57" t="s">
        <v>2</v>
      </c>
      <c r="AB104" s="22"/>
      <c r="AC104" s="64"/>
      <c r="AD104" s="56"/>
      <c r="AE104" s="65"/>
      <c r="AF104" s="64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</row>
    <row r="105" spans="1:47" ht="16.5" customHeight="1">
      <c r="A105" s="56">
        <f t="shared" si="1"/>
        <v>101</v>
      </c>
      <c r="B105" s="57" t="s">
        <v>32</v>
      </c>
      <c r="C105" s="58" t="s">
        <v>33</v>
      </c>
      <c r="D105" s="57" t="s">
        <v>258</v>
      </c>
      <c r="E105" s="58" t="s">
        <v>121</v>
      </c>
      <c r="F105" s="57" t="s">
        <v>293</v>
      </c>
      <c r="G105" s="58">
        <v>2</v>
      </c>
      <c r="H105" s="59" t="s">
        <v>91</v>
      </c>
      <c r="I105" s="57" t="s">
        <v>151</v>
      </c>
      <c r="J105" s="57" t="s">
        <v>108</v>
      </c>
      <c r="K105" s="57" t="s">
        <v>79</v>
      </c>
      <c r="L105" s="57" t="str">
        <f t="shared" si="2"/>
        <v>AP205Q01</v>
      </c>
      <c r="M105" s="68" t="s">
        <v>301</v>
      </c>
      <c r="N105" s="60" t="s">
        <v>295</v>
      </c>
      <c r="O105" s="57"/>
      <c r="P105" s="61" t="s">
        <v>82</v>
      </c>
      <c r="Q105" s="61" t="s">
        <v>59</v>
      </c>
      <c r="R105" s="62">
        <v>0</v>
      </c>
      <c r="S105" s="57" t="s">
        <v>866</v>
      </c>
      <c r="T105" s="22"/>
      <c r="U105" s="57" t="s">
        <v>106</v>
      </c>
      <c r="V105" s="88" t="s">
        <v>107</v>
      </c>
      <c r="W105" s="59" t="s">
        <v>37</v>
      </c>
      <c r="X105" s="63">
        <v>2</v>
      </c>
      <c r="Y105" s="63">
        <v>2</v>
      </c>
      <c r="Z105" s="63">
        <f t="shared" si="3"/>
        <v>4</v>
      </c>
      <c r="AA105" s="57" t="s">
        <v>2</v>
      </c>
      <c r="AB105" s="73"/>
      <c r="AC105" s="74"/>
      <c r="AD105" s="75"/>
      <c r="AE105" s="76"/>
      <c r="AF105" s="74"/>
      <c r="AG105" s="98"/>
      <c r="AH105" s="98"/>
      <c r="AI105" s="98"/>
      <c r="AJ105" s="98"/>
      <c r="AK105" s="98"/>
      <c r="AL105" s="98"/>
      <c r="AM105" s="98"/>
      <c r="AN105" s="98"/>
      <c r="AO105" s="98"/>
      <c r="AP105" s="98"/>
      <c r="AQ105" s="98"/>
      <c r="AR105" s="98"/>
      <c r="AS105" s="98"/>
      <c r="AT105" s="98"/>
      <c r="AU105" s="98"/>
    </row>
    <row r="106" spans="1:47" ht="16.5" customHeight="1">
      <c r="A106" s="56">
        <f t="shared" si="1"/>
        <v>102</v>
      </c>
      <c r="B106" s="57" t="s">
        <v>32</v>
      </c>
      <c r="C106" s="58" t="s">
        <v>33</v>
      </c>
      <c r="D106" s="57" t="s">
        <v>258</v>
      </c>
      <c r="E106" s="58" t="s">
        <v>121</v>
      </c>
      <c r="F106" s="57" t="s">
        <v>293</v>
      </c>
      <c r="G106" s="58">
        <v>2</v>
      </c>
      <c r="H106" s="59" t="s">
        <v>94</v>
      </c>
      <c r="I106" s="57" t="s">
        <v>151</v>
      </c>
      <c r="J106" s="57" t="s">
        <v>108</v>
      </c>
      <c r="K106" s="57" t="s">
        <v>79</v>
      </c>
      <c r="L106" s="57" t="str">
        <f t="shared" si="2"/>
        <v>AP206O01</v>
      </c>
      <c r="M106" s="68" t="s">
        <v>302</v>
      </c>
      <c r="N106" s="60" t="s">
        <v>297</v>
      </c>
      <c r="O106" s="57"/>
      <c r="P106" s="61" t="s">
        <v>82</v>
      </c>
      <c r="Q106" s="61" t="s">
        <v>59</v>
      </c>
      <c r="R106" s="62">
        <v>1</v>
      </c>
      <c r="S106" s="57" t="s">
        <v>262</v>
      </c>
      <c r="T106" s="22"/>
      <c r="U106" s="57" t="s">
        <v>143</v>
      </c>
      <c r="V106" s="58" t="s">
        <v>101</v>
      </c>
      <c r="W106" s="59" t="s">
        <v>37</v>
      </c>
      <c r="X106" s="63">
        <v>2</v>
      </c>
      <c r="Y106" s="63">
        <v>3</v>
      </c>
      <c r="Z106" s="63">
        <f t="shared" si="3"/>
        <v>5</v>
      </c>
      <c r="AA106" s="57" t="s">
        <v>2</v>
      </c>
      <c r="AB106" s="73"/>
      <c r="AC106" s="74"/>
      <c r="AD106" s="75"/>
      <c r="AE106" s="76"/>
      <c r="AF106" s="74"/>
      <c r="AG106" s="98"/>
      <c r="AH106" s="98"/>
      <c r="AI106" s="98"/>
      <c r="AJ106" s="98"/>
      <c r="AK106" s="98"/>
      <c r="AL106" s="98"/>
      <c r="AM106" s="98"/>
      <c r="AN106" s="98"/>
      <c r="AO106" s="98"/>
      <c r="AP106" s="98"/>
      <c r="AQ106" s="98"/>
      <c r="AR106" s="98"/>
      <c r="AS106" s="98"/>
      <c r="AT106" s="98"/>
      <c r="AU106" s="98"/>
    </row>
    <row r="107" spans="1:47" ht="16.5" customHeight="1">
      <c r="A107" s="56">
        <f t="shared" si="1"/>
        <v>103</v>
      </c>
      <c r="B107" s="57" t="s">
        <v>32</v>
      </c>
      <c r="C107" s="58" t="s">
        <v>33</v>
      </c>
      <c r="D107" s="57" t="s">
        <v>258</v>
      </c>
      <c r="E107" s="58" t="s">
        <v>121</v>
      </c>
      <c r="F107" s="57" t="s">
        <v>293</v>
      </c>
      <c r="G107" s="58">
        <v>2</v>
      </c>
      <c r="H107" s="59" t="s">
        <v>97</v>
      </c>
      <c r="I107" s="57" t="s">
        <v>38</v>
      </c>
      <c r="J107" s="57" t="s">
        <v>108</v>
      </c>
      <c r="K107" s="57" t="s">
        <v>79</v>
      </c>
      <c r="L107" s="57" t="str">
        <f t="shared" si="2"/>
        <v>AP207Q01</v>
      </c>
      <c r="M107" s="68" t="s">
        <v>861</v>
      </c>
      <c r="N107" s="60" t="s">
        <v>295</v>
      </c>
      <c r="O107" s="57"/>
      <c r="P107" s="61" t="s">
        <v>58</v>
      </c>
      <c r="Q107" s="61" t="s">
        <v>59</v>
      </c>
      <c r="R107" s="62">
        <v>0</v>
      </c>
      <c r="S107" s="57" t="s">
        <v>866</v>
      </c>
      <c r="T107" s="22"/>
      <c r="U107" s="57" t="s">
        <v>106</v>
      </c>
      <c r="V107" s="88" t="s">
        <v>107</v>
      </c>
      <c r="W107" s="59" t="s">
        <v>37</v>
      </c>
      <c r="X107" s="63">
        <v>2</v>
      </c>
      <c r="Y107" s="63">
        <v>2</v>
      </c>
      <c r="Z107" s="63">
        <f t="shared" si="3"/>
        <v>4</v>
      </c>
      <c r="AA107" s="57" t="s">
        <v>2</v>
      </c>
      <c r="AB107" s="22"/>
      <c r="AC107" s="64"/>
      <c r="AD107" s="56"/>
      <c r="AE107" s="65"/>
      <c r="AF107" s="64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</row>
    <row r="108" spans="1:47" ht="16.5" customHeight="1">
      <c r="A108" s="56">
        <f t="shared" si="1"/>
        <v>104</v>
      </c>
      <c r="B108" s="57" t="s">
        <v>32</v>
      </c>
      <c r="C108" s="58" t="s">
        <v>33</v>
      </c>
      <c r="D108" s="57" t="s">
        <v>258</v>
      </c>
      <c r="E108" s="58" t="s">
        <v>121</v>
      </c>
      <c r="F108" s="57" t="s">
        <v>293</v>
      </c>
      <c r="G108" s="58">
        <v>2</v>
      </c>
      <c r="H108" s="59" t="s">
        <v>160</v>
      </c>
      <c r="I108" s="57" t="s">
        <v>38</v>
      </c>
      <c r="J108" s="57" t="s">
        <v>108</v>
      </c>
      <c r="K108" s="57" t="s">
        <v>79</v>
      </c>
      <c r="L108" s="57" t="str">
        <f t="shared" si="2"/>
        <v>AP208O01</v>
      </c>
      <c r="M108" s="68" t="s">
        <v>303</v>
      </c>
      <c r="N108" s="60" t="s">
        <v>297</v>
      </c>
      <c r="O108" s="57"/>
      <c r="P108" s="61" t="s">
        <v>58</v>
      </c>
      <c r="Q108" s="61" t="s">
        <v>59</v>
      </c>
      <c r="R108" s="62">
        <v>0</v>
      </c>
      <c r="S108" s="57" t="s">
        <v>866</v>
      </c>
      <c r="T108" s="22"/>
      <c r="U108" s="57" t="s">
        <v>143</v>
      </c>
      <c r="V108" s="58" t="s">
        <v>101</v>
      </c>
      <c r="W108" s="59" t="s">
        <v>37</v>
      </c>
      <c r="X108" s="63">
        <v>2</v>
      </c>
      <c r="Y108" s="63">
        <v>3</v>
      </c>
      <c r="Z108" s="63">
        <f t="shared" si="3"/>
        <v>5</v>
      </c>
      <c r="AA108" s="57" t="s">
        <v>2</v>
      </c>
      <c r="AB108" s="22"/>
      <c r="AC108" s="64"/>
      <c r="AD108" s="56"/>
      <c r="AE108" s="65"/>
      <c r="AF108" s="64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</row>
    <row r="109" spans="1:47" ht="16.5" customHeight="1">
      <c r="A109" s="56">
        <f t="shared" si="1"/>
        <v>105</v>
      </c>
      <c r="B109" s="57" t="s">
        <v>32</v>
      </c>
      <c r="C109" s="58" t="s">
        <v>33</v>
      </c>
      <c r="D109" s="57" t="s">
        <v>258</v>
      </c>
      <c r="E109" s="58" t="s">
        <v>121</v>
      </c>
      <c r="F109" s="57" t="s">
        <v>304</v>
      </c>
      <c r="G109" s="58">
        <v>3</v>
      </c>
      <c r="H109" s="59" t="s">
        <v>37</v>
      </c>
      <c r="I109" s="57" t="s">
        <v>38</v>
      </c>
      <c r="J109" s="57" t="s">
        <v>108</v>
      </c>
      <c r="K109" s="57" t="s">
        <v>79</v>
      </c>
      <c r="L109" s="57" t="str">
        <f t="shared" si="2"/>
        <v>AP301Q01</v>
      </c>
      <c r="M109" s="68" t="s">
        <v>305</v>
      </c>
      <c r="N109" s="60" t="s">
        <v>295</v>
      </c>
      <c r="O109" s="57"/>
      <c r="P109" s="61" t="s">
        <v>82</v>
      </c>
      <c r="Q109" s="61" t="s">
        <v>59</v>
      </c>
      <c r="R109" s="62">
        <v>0</v>
      </c>
      <c r="S109" s="57" t="s">
        <v>866</v>
      </c>
      <c r="T109" s="22"/>
      <c r="U109" s="57" t="s">
        <v>106</v>
      </c>
      <c r="V109" s="88" t="s">
        <v>107</v>
      </c>
      <c r="W109" s="59" t="s">
        <v>37</v>
      </c>
      <c r="X109" s="63">
        <v>2</v>
      </c>
      <c r="Y109" s="63">
        <v>2</v>
      </c>
      <c r="Z109" s="63">
        <f t="shared" si="3"/>
        <v>4</v>
      </c>
      <c r="AA109" s="57" t="s">
        <v>2</v>
      </c>
      <c r="AB109" s="22"/>
      <c r="AC109" s="64"/>
      <c r="AD109" s="56"/>
      <c r="AE109" s="65"/>
      <c r="AF109" s="64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</row>
    <row r="110" spans="1:47" ht="16.5" customHeight="1">
      <c r="A110" s="56">
        <f t="shared" si="1"/>
        <v>106</v>
      </c>
      <c r="B110" s="57" t="s">
        <v>32</v>
      </c>
      <c r="C110" s="58" t="s">
        <v>33</v>
      </c>
      <c r="D110" s="57" t="s">
        <v>258</v>
      </c>
      <c r="E110" s="58" t="s">
        <v>121</v>
      </c>
      <c r="F110" s="57" t="s">
        <v>304</v>
      </c>
      <c r="G110" s="58">
        <v>3</v>
      </c>
      <c r="H110" s="59" t="s">
        <v>48</v>
      </c>
      <c r="I110" s="57" t="s">
        <v>38</v>
      </c>
      <c r="J110" s="57" t="s">
        <v>108</v>
      </c>
      <c r="K110" s="57" t="s">
        <v>79</v>
      </c>
      <c r="L110" s="57" t="str">
        <f t="shared" si="2"/>
        <v>AP302O01</v>
      </c>
      <c r="M110" s="68" t="s">
        <v>306</v>
      </c>
      <c r="N110" s="60" t="s">
        <v>297</v>
      </c>
      <c r="O110" s="57"/>
      <c r="P110" s="61" t="s">
        <v>82</v>
      </c>
      <c r="Q110" s="61" t="s">
        <v>59</v>
      </c>
      <c r="R110" s="62">
        <v>1</v>
      </c>
      <c r="S110" s="57" t="s">
        <v>262</v>
      </c>
      <c r="T110" s="22"/>
      <c r="U110" s="57" t="s">
        <v>143</v>
      </c>
      <c r="V110" s="58" t="s">
        <v>101</v>
      </c>
      <c r="W110" s="59" t="s">
        <v>37</v>
      </c>
      <c r="X110" s="63">
        <v>2</v>
      </c>
      <c r="Y110" s="63">
        <v>3</v>
      </c>
      <c r="Z110" s="63">
        <f t="shared" si="3"/>
        <v>5</v>
      </c>
      <c r="AA110" s="57" t="s">
        <v>2</v>
      </c>
      <c r="AB110" s="22"/>
      <c r="AC110" s="64"/>
      <c r="AD110" s="56"/>
      <c r="AE110" s="65"/>
      <c r="AF110" s="64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</row>
    <row r="111" spans="1:47" ht="16.5" customHeight="1">
      <c r="A111" s="56">
        <f t="shared" si="1"/>
        <v>107</v>
      </c>
      <c r="B111" s="57" t="s">
        <v>32</v>
      </c>
      <c r="C111" s="58" t="s">
        <v>33</v>
      </c>
      <c r="D111" s="57" t="s">
        <v>258</v>
      </c>
      <c r="E111" s="58" t="s">
        <v>121</v>
      </c>
      <c r="F111" s="57" t="s">
        <v>293</v>
      </c>
      <c r="G111" s="58">
        <v>2</v>
      </c>
      <c r="H111" s="59" t="s">
        <v>164</v>
      </c>
      <c r="I111" s="57" t="s">
        <v>38</v>
      </c>
      <c r="J111" s="57" t="s">
        <v>178</v>
      </c>
      <c r="K111" s="57" t="s">
        <v>79</v>
      </c>
      <c r="L111" s="57" t="str">
        <f t="shared" si="2"/>
        <v>AP209Q01</v>
      </c>
      <c r="M111" s="68" t="s">
        <v>307</v>
      </c>
      <c r="N111" s="60" t="s">
        <v>295</v>
      </c>
      <c r="O111" s="57"/>
      <c r="P111" s="61" t="s">
        <v>82</v>
      </c>
      <c r="Q111" s="61" t="s">
        <v>59</v>
      </c>
      <c r="R111" s="62">
        <v>0</v>
      </c>
      <c r="S111" s="57" t="s">
        <v>866</v>
      </c>
      <c r="T111" s="22"/>
      <c r="U111" s="57" t="s">
        <v>106</v>
      </c>
      <c r="V111" s="88" t="s">
        <v>107</v>
      </c>
      <c r="W111" s="59" t="s">
        <v>37</v>
      </c>
      <c r="X111" s="63">
        <v>2</v>
      </c>
      <c r="Y111" s="63">
        <v>2</v>
      </c>
      <c r="Z111" s="63">
        <f t="shared" si="3"/>
        <v>4</v>
      </c>
      <c r="AA111" s="57" t="s">
        <v>860</v>
      </c>
      <c r="AB111" s="22"/>
      <c r="AC111" s="64"/>
      <c r="AD111" s="56"/>
      <c r="AE111" s="65"/>
      <c r="AF111" s="64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</row>
    <row r="112" spans="1:47" ht="16.5" customHeight="1">
      <c r="A112" s="56">
        <f t="shared" si="1"/>
        <v>108</v>
      </c>
      <c r="B112" s="57" t="s">
        <v>32</v>
      </c>
      <c r="C112" s="58" t="s">
        <v>33</v>
      </c>
      <c r="D112" s="57" t="s">
        <v>258</v>
      </c>
      <c r="E112" s="58" t="s">
        <v>121</v>
      </c>
      <c r="F112" s="57" t="s">
        <v>293</v>
      </c>
      <c r="G112" s="58">
        <v>2</v>
      </c>
      <c r="H112" s="59" t="s">
        <v>168</v>
      </c>
      <c r="I112" s="57" t="s">
        <v>38</v>
      </c>
      <c r="J112" s="57" t="s">
        <v>178</v>
      </c>
      <c r="K112" s="57" t="s">
        <v>79</v>
      </c>
      <c r="L112" s="57" t="str">
        <f t="shared" si="2"/>
        <v>AP210O01</v>
      </c>
      <c r="M112" s="68" t="s">
        <v>308</v>
      </c>
      <c r="N112" s="60" t="s">
        <v>297</v>
      </c>
      <c r="O112" s="57"/>
      <c r="P112" s="61" t="s">
        <v>82</v>
      </c>
      <c r="Q112" s="61" t="s">
        <v>59</v>
      </c>
      <c r="R112" s="62">
        <v>1</v>
      </c>
      <c r="S112" s="57" t="s">
        <v>262</v>
      </c>
      <c r="T112" s="22"/>
      <c r="U112" s="57" t="s">
        <v>143</v>
      </c>
      <c r="V112" s="58" t="s">
        <v>101</v>
      </c>
      <c r="W112" s="59" t="s">
        <v>37</v>
      </c>
      <c r="X112" s="63">
        <v>2</v>
      </c>
      <c r="Y112" s="63">
        <v>3</v>
      </c>
      <c r="Z112" s="63">
        <f t="shared" si="3"/>
        <v>5</v>
      </c>
      <c r="AA112" s="57" t="s">
        <v>860</v>
      </c>
      <c r="AB112" s="22"/>
      <c r="AC112" s="64"/>
      <c r="AD112" s="56"/>
      <c r="AE112" s="65"/>
      <c r="AF112" s="64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</row>
    <row r="113" spans="1:47" ht="16.5" customHeight="1">
      <c r="A113" s="56">
        <f t="shared" si="1"/>
        <v>109</v>
      </c>
      <c r="B113" s="57" t="s">
        <v>32</v>
      </c>
      <c r="C113" s="58" t="s">
        <v>33</v>
      </c>
      <c r="D113" s="57" t="s">
        <v>258</v>
      </c>
      <c r="E113" s="58" t="s">
        <v>121</v>
      </c>
      <c r="F113" s="57" t="s">
        <v>293</v>
      </c>
      <c r="G113" s="58">
        <v>2</v>
      </c>
      <c r="H113" s="59" t="s">
        <v>171</v>
      </c>
      <c r="I113" s="57" t="s">
        <v>38</v>
      </c>
      <c r="J113" s="57" t="s">
        <v>188</v>
      </c>
      <c r="K113" s="57" t="s">
        <v>79</v>
      </c>
      <c r="L113" s="57" t="str">
        <f t="shared" si="2"/>
        <v>AP211Q01</v>
      </c>
      <c r="M113" s="68" t="s">
        <v>309</v>
      </c>
      <c r="N113" s="60" t="s">
        <v>295</v>
      </c>
      <c r="O113" s="57"/>
      <c r="P113" s="61" t="s">
        <v>82</v>
      </c>
      <c r="Q113" s="61" t="s">
        <v>59</v>
      </c>
      <c r="R113" s="62">
        <v>0</v>
      </c>
      <c r="S113" s="57" t="s">
        <v>866</v>
      </c>
      <c r="T113" s="22"/>
      <c r="U113" s="57" t="s">
        <v>106</v>
      </c>
      <c r="V113" s="88" t="s">
        <v>107</v>
      </c>
      <c r="W113" s="59" t="s">
        <v>37</v>
      </c>
      <c r="X113" s="63">
        <v>2</v>
      </c>
      <c r="Y113" s="63">
        <v>2</v>
      </c>
      <c r="Z113" s="63">
        <f t="shared" si="3"/>
        <v>4</v>
      </c>
      <c r="AA113" s="57" t="s">
        <v>111</v>
      </c>
      <c r="AB113" s="22"/>
      <c r="AC113" s="64"/>
      <c r="AD113" s="56"/>
      <c r="AE113" s="65"/>
      <c r="AF113" s="64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</row>
    <row r="114" spans="1:47" ht="16.5" customHeight="1">
      <c r="A114" s="56">
        <f t="shared" si="1"/>
        <v>110</v>
      </c>
      <c r="B114" s="57" t="s">
        <v>32</v>
      </c>
      <c r="C114" s="58" t="s">
        <v>33</v>
      </c>
      <c r="D114" s="57" t="s">
        <v>258</v>
      </c>
      <c r="E114" s="58" t="s">
        <v>121</v>
      </c>
      <c r="F114" s="57" t="s">
        <v>293</v>
      </c>
      <c r="G114" s="58">
        <v>2</v>
      </c>
      <c r="H114" s="59" t="s">
        <v>174</v>
      </c>
      <c r="I114" s="57" t="s">
        <v>38</v>
      </c>
      <c r="J114" s="57" t="s">
        <v>188</v>
      </c>
      <c r="K114" s="57" t="s">
        <v>79</v>
      </c>
      <c r="L114" s="57" t="str">
        <f t="shared" si="2"/>
        <v>AP212O01</v>
      </c>
      <c r="M114" s="68" t="s">
        <v>310</v>
      </c>
      <c r="N114" s="60" t="s">
        <v>297</v>
      </c>
      <c r="O114" s="57"/>
      <c r="P114" s="61" t="s">
        <v>82</v>
      </c>
      <c r="Q114" s="61" t="s">
        <v>59</v>
      </c>
      <c r="R114" s="62">
        <v>1</v>
      </c>
      <c r="S114" s="57" t="s">
        <v>262</v>
      </c>
      <c r="T114" s="22"/>
      <c r="U114" s="57" t="s">
        <v>143</v>
      </c>
      <c r="V114" s="58" t="s">
        <v>101</v>
      </c>
      <c r="W114" s="59" t="s">
        <v>37</v>
      </c>
      <c r="X114" s="63">
        <v>2</v>
      </c>
      <c r="Y114" s="63">
        <v>3</v>
      </c>
      <c r="Z114" s="63">
        <f t="shared" si="3"/>
        <v>5</v>
      </c>
      <c r="AA114" s="57" t="s">
        <v>111</v>
      </c>
      <c r="AB114" s="22"/>
      <c r="AC114" s="64"/>
      <c r="AD114" s="56"/>
      <c r="AE114" s="65"/>
      <c r="AF114" s="64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</row>
    <row r="115" spans="1:47" ht="16.5" customHeight="1">
      <c r="A115" s="56">
        <f t="shared" si="1"/>
        <v>111</v>
      </c>
      <c r="B115" s="57" t="s">
        <v>32</v>
      </c>
      <c r="C115" s="58" t="s">
        <v>33</v>
      </c>
      <c r="D115" s="57" t="s">
        <v>192</v>
      </c>
      <c r="E115" s="58" t="s">
        <v>107</v>
      </c>
      <c r="F115" s="57" t="s">
        <v>293</v>
      </c>
      <c r="G115" s="58">
        <v>1</v>
      </c>
      <c r="H115" s="59" t="s">
        <v>37</v>
      </c>
      <c r="I115" s="57" t="s">
        <v>38</v>
      </c>
      <c r="J115" s="57" t="s">
        <v>193</v>
      </c>
      <c r="K115" s="57" t="s">
        <v>79</v>
      </c>
      <c r="L115" s="57" t="str">
        <f t="shared" si="2"/>
        <v>AQ101Q01</v>
      </c>
      <c r="M115" s="68" t="s">
        <v>311</v>
      </c>
      <c r="N115" s="60" t="s">
        <v>295</v>
      </c>
      <c r="O115" s="57" t="s">
        <v>196</v>
      </c>
      <c r="P115" s="61" t="s">
        <v>82</v>
      </c>
      <c r="Q115" s="61" t="s">
        <v>59</v>
      </c>
      <c r="R115" s="62">
        <v>0</v>
      </c>
      <c r="S115" s="57" t="s">
        <v>866</v>
      </c>
      <c r="T115" s="22"/>
      <c r="U115" s="57" t="s">
        <v>106</v>
      </c>
      <c r="V115" s="88" t="s">
        <v>107</v>
      </c>
      <c r="W115" s="59" t="s">
        <v>37</v>
      </c>
      <c r="X115" s="63">
        <v>1</v>
      </c>
      <c r="Y115" s="63">
        <v>1</v>
      </c>
      <c r="Z115" s="63">
        <f t="shared" si="3"/>
        <v>2</v>
      </c>
      <c r="AA115" s="57" t="s">
        <v>111</v>
      </c>
      <c r="AB115" s="22"/>
      <c r="AC115" s="64"/>
      <c r="AD115" s="56"/>
      <c r="AE115" s="65"/>
      <c r="AF115" s="64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</row>
    <row r="116" spans="1:47" ht="16.5" customHeight="1">
      <c r="A116" s="56">
        <f t="shared" si="1"/>
        <v>112</v>
      </c>
      <c r="B116" s="57" t="s">
        <v>32</v>
      </c>
      <c r="C116" s="58" t="s">
        <v>33</v>
      </c>
      <c r="D116" s="57" t="s">
        <v>192</v>
      </c>
      <c r="E116" s="58" t="s">
        <v>107</v>
      </c>
      <c r="F116" s="57" t="s">
        <v>293</v>
      </c>
      <c r="G116" s="58">
        <v>1</v>
      </c>
      <c r="H116" s="59" t="s">
        <v>48</v>
      </c>
      <c r="I116" s="57" t="s">
        <v>38</v>
      </c>
      <c r="J116" s="57" t="s">
        <v>193</v>
      </c>
      <c r="K116" s="57" t="s">
        <v>79</v>
      </c>
      <c r="L116" s="57" t="str">
        <f t="shared" si="2"/>
        <v>AQ102O01</v>
      </c>
      <c r="M116" s="68" t="s">
        <v>312</v>
      </c>
      <c r="N116" s="60" t="s">
        <v>297</v>
      </c>
      <c r="O116" s="57" t="s">
        <v>196</v>
      </c>
      <c r="P116" s="61" t="s">
        <v>82</v>
      </c>
      <c r="Q116" s="61" t="s">
        <v>59</v>
      </c>
      <c r="R116" s="62">
        <v>1</v>
      </c>
      <c r="S116" s="57" t="s">
        <v>262</v>
      </c>
      <c r="T116" s="22"/>
      <c r="U116" s="57" t="s">
        <v>143</v>
      </c>
      <c r="V116" s="58" t="s">
        <v>101</v>
      </c>
      <c r="W116" s="59" t="s">
        <v>37</v>
      </c>
      <c r="X116" s="63">
        <v>2</v>
      </c>
      <c r="Y116" s="63">
        <v>3</v>
      </c>
      <c r="Z116" s="63">
        <f t="shared" si="3"/>
        <v>5</v>
      </c>
      <c r="AA116" s="57" t="s">
        <v>111</v>
      </c>
      <c r="AB116" s="22"/>
      <c r="AC116" s="64"/>
      <c r="AD116" s="56"/>
      <c r="AE116" s="65"/>
      <c r="AF116" s="64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</row>
    <row r="117" spans="1:47" ht="16.5" customHeight="1">
      <c r="A117" s="56">
        <f t="shared" si="1"/>
        <v>113</v>
      </c>
      <c r="B117" s="57" t="s">
        <v>32</v>
      </c>
      <c r="C117" s="58" t="s">
        <v>33</v>
      </c>
      <c r="D117" s="57" t="s">
        <v>258</v>
      </c>
      <c r="E117" s="58" t="s">
        <v>121</v>
      </c>
      <c r="F117" s="57" t="s">
        <v>293</v>
      </c>
      <c r="G117" s="58">
        <v>2</v>
      </c>
      <c r="H117" s="59" t="s">
        <v>177</v>
      </c>
      <c r="I117" s="57" t="s">
        <v>38</v>
      </c>
      <c r="J117" s="57" t="s">
        <v>78</v>
      </c>
      <c r="K117" s="57" t="s">
        <v>79</v>
      </c>
      <c r="L117" s="57" t="str">
        <f t="shared" si="2"/>
        <v>AP213Q01</v>
      </c>
      <c r="M117" s="68" t="s">
        <v>313</v>
      </c>
      <c r="N117" s="60" t="s">
        <v>295</v>
      </c>
      <c r="O117" s="57"/>
      <c r="P117" s="61" t="s">
        <v>42</v>
      </c>
      <c r="Q117" s="61" t="s">
        <v>59</v>
      </c>
      <c r="R117" s="62">
        <v>0</v>
      </c>
      <c r="S117" s="57" t="s">
        <v>866</v>
      </c>
      <c r="T117" s="22"/>
      <c r="U117" s="57" t="s">
        <v>106</v>
      </c>
      <c r="V117" s="88" t="s">
        <v>107</v>
      </c>
      <c r="W117" s="59" t="s">
        <v>37</v>
      </c>
      <c r="X117" s="63">
        <v>1</v>
      </c>
      <c r="Y117" s="63">
        <v>1</v>
      </c>
      <c r="Z117" s="63">
        <f t="shared" si="3"/>
        <v>2</v>
      </c>
      <c r="AA117" s="57" t="s">
        <v>111</v>
      </c>
      <c r="AB117" s="22"/>
      <c r="AC117" s="64"/>
      <c r="AD117" s="56"/>
      <c r="AE117" s="65"/>
      <c r="AF117" s="64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</row>
    <row r="118" spans="1:47" ht="16.5" customHeight="1">
      <c r="A118" s="56">
        <f t="shared" si="1"/>
        <v>114</v>
      </c>
      <c r="B118" s="57" t="s">
        <v>32</v>
      </c>
      <c r="C118" s="58" t="s">
        <v>33</v>
      </c>
      <c r="D118" s="57" t="s">
        <v>258</v>
      </c>
      <c r="E118" s="58" t="s">
        <v>121</v>
      </c>
      <c r="F118" s="57" t="s">
        <v>293</v>
      </c>
      <c r="G118" s="58">
        <v>2</v>
      </c>
      <c r="H118" s="59" t="s">
        <v>180</v>
      </c>
      <c r="I118" s="57" t="s">
        <v>38</v>
      </c>
      <c r="J118" s="57" t="s">
        <v>78</v>
      </c>
      <c r="K118" s="57" t="s">
        <v>79</v>
      </c>
      <c r="L118" s="57" t="str">
        <f t="shared" si="2"/>
        <v>AP214O01</v>
      </c>
      <c r="M118" s="68" t="s">
        <v>314</v>
      </c>
      <c r="N118" s="60" t="s">
        <v>297</v>
      </c>
      <c r="O118" s="57"/>
      <c r="P118" s="61" t="s">
        <v>42</v>
      </c>
      <c r="Q118" s="61" t="s">
        <v>59</v>
      </c>
      <c r="R118" s="62">
        <v>1</v>
      </c>
      <c r="S118" s="57" t="s">
        <v>262</v>
      </c>
      <c r="T118" s="22"/>
      <c r="U118" s="57" t="s">
        <v>143</v>
      </c>
      <c r="V118" s="58" t="s">
        <v>101</v>
      </c>
      <c r="W118" s="59" t="s">
        <v>37</v>
      </c>
      <c r="X118" s="63">
        <v>2</v>
      </c>
      <c r="Y118" s="63">
        <v>3</v>
      </c>
      <c r="Z118" s="63">
        <f t="shared" si="3"/>
        <v>5</v>
      </c>
      <c r="AA118" s="57" t="s">
        <v>111</v>
      </c>
      <c r="AB118" s="22"/>
      <c r="AC118" s="64"/>
      <c r="AD118" s="56"/>
      <c r="AE118" s="65"/>
      <c r="AF118" s="64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</row>
    <row r="119" spans="1:47" ht="16.5" customHeight="1">
      <c r="A119" s="56">
        <f t="shared" si="1"/>
        <v>115</v>
      </c>
      <c r="B119" s="57" t="s">
        <v>32</v>
      </c>
      <c r="C119" s="58" t="s">
        <v>33</v>
      </c>
      <c r="D119" s="57" t="s">
        <v>258</v>
      </c>
      <c r="E119" s="58" t="s">
        <v>121</v>
      </c>
      <c r="F119" s="57" t="s">
        <v>293</v>
      </c>
      <c r="G119" s="58">
        <v>2</v>
      </c>
      <c r="H119" s="59" t="s">
        <v>201</v>
      </c>
      <c r="I119" s="57" t="s">
        <v>102</v>
      </c>
      <c r="J119" s="57" t="s">
        <v>112</v>
      </c>
      <c r="K119" s="57" t="s">
        <v>79</v>
      </c>
      <c r="L119" s="57" t="str">
        <f t="shared" si="2"/>
        <v>AP215Q01</v>
      </c>
      <c r="M119" s="68" t="s">
        <v>315</v>
      </c>
      <c r="N119" s="60" t="s">
        <v>295</v>
      </c>
      <c r="O119" s="57"/>
      <c r="P119" s="61" t="s">
        <v>42</v>
      </c>
      <c r="Q119" s="61" t="s">
        <v>59</v>
      </c>
      <c r="R119" s="62">
        <v>0</v>
      </c>
      <c r="S119" s="57" t="s">
        <v>866</v>
      </c>
      <c r="T119" s="22"/>
      <c r="U119" s="57" t="s">
        <v>870</v>
      </c>
      <c r="V119" s="88" t="s">
        <v>107</v>
      </c>
      <c r="W119" s="59" t="s">
        <v>37</v>
      </c>
      <c r="X119" s="63">
        <v>1</v>
      </c>
      <c r="Y119" s="63">
        <v>1</v>
      </c>
      <c r="Z119" s="63">
        <f t="shared" si="3"/>
        <v>2</v>
      </c>
      <c r="AA119" s="57" t="s">
        <v>111</v>
      </c>
      <c r="AB119" s="22"/>
      <c r="AC119" s="64"/>
      <c r="AD119" s="56"/>
      <c r="AE119" s="65"/>
      <c r="AF119" s="64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</row>
    <row r="120" spans="1:47" ht="16.5" customHeight="1">
      <c r="A120" s="56">
        <f t="shared" si="1"/>
        <v>116</v>
      </c>
      <c r="B120" s="57" t="s">
        <v>32</v>
      </c>
      <c r="C120" s="58" t="s">
        <v>33</v>
      </c>
      <c r="D120" s="57" t="s">
        <v>258</v>
      </c>
      <c r="E120" s="58" t="s">
        <v>121</v>
      </c>
      <c r="F120" s="57" t="s">
        <v>304</v>
      </c>
      <c r="G120" s="58">
        <v>3</v>
      </c>
      <c r="H120" s="59" t="s">
        <v>60</v>
      </c>
      <c r="I120" s="57" t="s">
        <v>102</v>
      </c>
      <c r="J120" s="57" t="s">
        <v>112</v>
      </c>
      <c r="K120" s="57" t="s">
        <v>79</v>
      </c>
      <c r="L120" s="57" t="str">
        <f t="shared" si="2"/>
        <v>AP303O01</v>
      </c>
      <c r="M120" s="68" t="s">
        <v>316</v>
      </c>
      <c r="N120" s="60" t="s">
        <v>297</v>
      </c>
      <c r="O120" s="57"/>
      <c r="P120" s="61" t="s">
        <v>42</v>
      </c>
      <c r="Q120" s="61" t="s">
        <v>59</v>
      </c>
      <c r="R120" s="62">
        <v>1</v>
      </c>
      <c r="S120" s="57" t="s">
        <v>262</v>
      </c>
      <c r="T120" s="22"/>
      <c r="U120" s="57" t="s">
        <v>143</v>
      </c>
      <c r="V120" s="58" t="s">
        <v>101</v>
      </c>
      <c r="W120" s="59" t="s">
        <v>37</v>
      </c>
      <c r="X120" s="63">
        <v>2</v>
      </c>
      <c r="Y120" s="63">
        <v>3</v>
      </c>
      <c r="Z120" s="63">
        <f t="shared" si="3"/>
        <v>5</v>
      </c>
      <c r="AA120" s="57" t="s">
        <v>111</v>
      </c>
      <c r="AB120" s="22"/>
      <c r="AC120" s="64"/>
      <c r="AD120" s="56"/>
      <c r="AE120" s="65"/>
      <c r="AF120" s="64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</row>
    <row r="121" spans="1:47" ht="16.5" customHeight="1">
      <c r="A121" s="56">
        <f t="shared" si="1"/>
        <v>117</v>
      </c>
      <c r="B121" s="57" t="s">
        <v>32</v>
      </c>
      <c r="C121" s="58" t="s">
        <v>33</v>
      </c>
      <c r="D121" s="57" t="s">
        <v>258</v>
      </c>
      <c r="E121" s="58" t="s">
        <v>121</v>
      </c>
      <c r="F121" s="57" t="s">
        <v>304</v>
      </c>
      <c r="G121" s="58">
        <v>3</v>
      </c>
      <c r="H121" s="59" t="s">
        <v>64</v>
      </c>
      <c r="I121" s="57" t="s">
        <v>102</v>
      </c>
      <c r="J121" s="57" t="s">
        <v>112</v>
      </c>
      <c r="K121" s="57" t="s">
        <v>79</v>
      </c>
      <c r="L121" s="57" t="str">
        <f t="shared" si="2"/>
        <v>AP304Q01</v>
      </c>
      <c r="M121" s="68" t="s">
        <v>317</v>
      </c>
      <c r="N121" s="60" t="s">
        <v>295</v>
      </c>
      <c r="O121" s="57"/>
      <c r="P121" s="61" t="s">
        <v>42</v>
      </c>
      <c r="Q121" s="61" t="s">
        <v>59</v>
      </c>
      <c r="R121" s="62">
        <v>0</v>
      </c>
      <c r="S121" s="57" t="s">
        <v>866</v>
      </c>
      <c r="T121" s="22"/>
      <c r="U121" s="57" t="s">
        <v>870</v>
      </c>
      <c r="V121" s="88" t="s">
        <v>107</v>
      </c>
      <c r="W121" s="59" t="s">
        <v>37</v>
      </c>
      <c r="X121" s="63">
        <v>1</v>
      </c>
      <c r="Y121" s="63">
        <v>1</v>
      </c>
      <c r="Z121" s="63">
        <f t="shared" si="3"/>
        <v>2</v>
      </c>
      <c r="AA121" s="57" t="s">
        <v>111</v>
      </c>
      <c r="AB121" s="22"/>
      <c r="AC121" s="64"/>
      <c r="AD121" s="56"/>
      <c r="AE121" s="65"/>
      <c r="AF121" s="64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</row>
    <row r="122" spans="1:47" ht="16.5" customHeight="1">
      <c r="A122" s="56">
        <f t="shared" si="1"/>
        <v>118</v>
      </c>
      <c r="B122" s="57" t="s">
        <v>32</v>
      </c>
      <c r="C122" s="58" t="s">
        <v>33</v>
      </c>
      <c r="D122" s="57" t="s">
        <v>258</v>
      </c>
      <c r="E122" s="58" t="s">
        <v>121</v>
      </c>
      <c r="F122" s="57" t="s">
        <v>293</v>
      </c>
      <c r="G122" s="58">
        <v>2</v>
      </c>
      <c r="H122" s="59" t="s">
        <v>207</v>
      </c>
      <c r="I122" s="57" t="s">
        <v>102</v>
      </c>
      <c r="J122" s="57" t="s">
        <v>112</v>
      </c>
      <c r="K122" s="57" t="s">
        <v>79</v>
      </c>
      <c r="L122" s="57" t="str">
        <f t="shared" si="2"/>
        <v>AP216O01</v>
      </c>
      <c r="M122" s="68" t="s">
        <v>318</v>
      </c>
      <c r="N122" s="60" t="s">
        <v>297</v>
      </c>
      <c r="O122" s="57"/>
      <c r="P122" s="61" t="s">
        <v>42</v>
      </c>
      <c r="Q122" s="61" t="s">
        <v>59</v>
      </c>
      <c r="R122" s="62">
        <v>1</v>
      </c>
      <c r="S122" s="57" t="s">
        <v>262</v>
      </c>
      <c r="T122" s="22"/>
      <c r="U122" s="57" t="s">
        <v>143</v>
      </c>
      <c r="V122" s="58" t="s">
        <v>101</v>
      </c>
      <c r="W122" s="59" t="s">
        <v>37</v>
      </c>
      <c r="X122" s="63">
        <v>2</v>
      </c>
      <c r="Y122" s="63">
        <v>3</v>
      </c>
      <c r="Z122" s="63">
        <f t="shared" si="3"/>
        <v>5</v>
      </c>
      <c r="AA122" s="57" t="s">
        <v>111</v>
      </c>
      <c r="AB122" s="22"/>
      <c r="AC122" s="64"/>
      <c r="AD122" s="56"/>
      <c r="AE122" s="65"/>
      <c r="AF122" s="64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</row>
    <row r="123" spans="1:47" ht="16.5" customHeight="1">
      <c r="A123" s="56">
        <f t="shared" si="1"/>
        <v>119</v>
      </c>
      <c r="B123" s="57" t="s">
        <v>32</v>
      </c>
      <c r="C123" s="58" t="s">
        <v>33</v>
      </c>
      <c r="D123" s="57" t="s">
        <v>258</v>
      </c>
      <c r="E123" s="58" t="s">
        <v>121</v>
      </c>
      <c r="F123" s="57" t="s">
        <v>293</v>
      </c>
      <c r="G123" s="58">
        <v>2</v>
      </c>
      <c r="H123" s="59" t="s">
        <v>209</v>
      </c>
      <c r="I123" s="57" t="s">
        <v>38</v>
      </c>
      <c r="J123" s="57" t="s">
        <v>78</v>
      </c>
      <c r="K123" s="57" t="s">
        <v>79</v>
      </c>
      <c r="L123" s="57" t="str">
        <f t="shared" si="2"/>
        <v>AP217Q01</v>
      </c>
      <c r="M123" s="68" t="s">
        <v>319</v>
      </c>
      <c r="N123" s="60" t="s">
        <v>295</v>
      </c>
      <c r="O123" s="57"/>
      <c r="P123" s="61" t="s">
        <v>42</v>
      </c>
      <c r="Q123" s="61" t="s">
        <v>59</v>
      </c>
      <c r="R123" s="62">
        <v>0</v>
      </c>
      <c r="S123" s="57" t="s">
        <v>866</v>
      </c>
      <c r="T123" s="22"/>
      <c r="U123" s="57" t="s">
        <v>870</v>
      </c>
      <c r="V123" s="88" t="s">
        <v>107</v>
      </c>
      <c r="W123" s="59" t="s">
        <v>37</v>
      </c>
      <c r="X123" s="63">
        <v>3</v>
      </c>
      <c r="Y123" s="63">
        <v>5</v>
      </c>
      <c r="Z123" s="63">
        <f t="shared" si="3"/>
        <v>8</v>
      </c>
      <c r="AA123" s="57" t="s">
        <v>111</v>
      </c>
      <c r="AB123" s="22"/>
      <c r="AC123" s="64"/>
      <c r="AD123" s="56"/>
      <c r="AE123" s="65"/>
      <c r="AF123" s="64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</row>
    <row r="124" spans="1:47" ht="16.5" customHeight="1">
      <c r="A124" s="56">
        <f t="shared" si="1"/>
        <v>120</v>
      </c>
      <c r="B124" s="57" t="s">
        <v>32</v>
      </c>
      <c r="C124" s="58" t="s">
        <v>33</v>
      </c>
      <c r="D124" s="57" t="s">
        <v>258</v>
      </c>
      <c r="E124" s="58" t="s">
        <v>121</v>
      </c>
      <c r="F124" s="57" t="s">
        <v>293</v>
      </c>
      <c r="G124" s="58">
        <v>2</v>
      </c>
      <c r="H124" s="59" t="s">
        <v>210</v>
      </c>
      <c r="I124" s="57" t="s">
        <v>38</v>
      </c>
      <c r="J124" s="57" t="s">
        <v>78</v>
      </c>
      <c r="K124" s="57" t="s">
        <v>79</v>
      </c>
      <c r="L124" s="57" t="str">
        <f t="shared" si="2"/>
        <v>AP218O01</v>
      </c>
      <c r="M124" s="68" t="s">
        <v>320</v>
      </c>
      <c r="N124" s="60" t="s">
        <v>297</v>
      </c>
      <c r="O124" s="57"/>
      <c r="P124" s="61" t="s">
        <v>42</v>
      </c>
      <c r="Q124" s="61" t="s">
        <v>59</v>
      </c>
      <c r="R124" s="62">
        <v>1</v>
      </c>
      <c r="S124" s="57" t="s">
        <v>262</v>
      </c>
      <c r="T124" s="22"/>
      <c r="U124" s="57" t="s">
        <v>143</v>
      </c>
      <c r="V124" s="58" t="s">
        <v>101</v>
      </c>
      <c r="W124" s="59" t="s">
        <v>37</v>
      </c>
      <c r="X124" s="63">
        <v>2</v>
      </c>
      <c r="Y124" s="63">
        <v>3</v>
      </c>
      <c r="Z124" s="63">
        <f t="shared" si="3"/>
        <v>5</v>
      </c>
      <c r="AA124" s="57" t="s">
        <v>111</v>
      </c>
      <c r="AB124" s="22"/>
      <c r="AC124" s="64"/>
      <c r="AD124" s="56"/>
      <c r="AE124" s="65"/>
      <c r="AF124" s="64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</row>
    <row r="125" spans="1:47" ht="17.25" customHeight="1">
      <c r="A125" s="56">
        <f t="shared" si="1"/>
        <v>121</v>
      </c>
      <c r="B125" s="57" t="s">
        <v>32</v>
      </c>
      <c r="C125" s="58" t="s">
        <v>33</v>
      </c>
      <c r="D125" s="57" t="s">
        <v>258</v>
      </c>
      <c r="E125" s="58" t="s">
        <v>121</v>
      </c>
      <c r="F125" s="57" t="s">
        <v>321</v>
      </c>
      <c r="G125" s="58">
        <v>1</v>
      </c>
      <c r="H125" s="59" t="s">
        <v>37</v>
      </c>
      <c r="I125" s="57" t="s">
        <v>38</v>
      </c>
      <c r="J125" s="57" t="s">
        <v>38</v>
      </c>
      <c r="K125" s="57" t="s">
        <v>79</v>
      </c>
      <c r="L125" s="57" t="str">
        <f t="shared" si="2"/>
        <v>AP101T01</v>
      </c>
      <c r="M125" s="68" t="s">
        <v>322</v>
      </c>
      <c r="N125" s="60" t="s">
        <v>323</v>
      </c>
      <c r="O125" s="57"/>
      <c r="P125" s="61" t="s">
        <v>82</v>
      </c>
      <c r="Q125" s="61" t="s">
        <v>59</v>
      </c>
      <c r="R125" s="62">
        <v>0</v>
      </c>
      <c r="S125" s="57" t="s">
        <v>866</v>
      </c>
      <c r="T125" s="22"/>
      <c r="U125" s="57" t="s">
        <v>45</v>
      </c>
      <c r="V125" s="58" t="s">
        <v>46</v>
      </c>
      <c r="W125" s="59" t="s">
        <v>37</v>
      </c>
      <c r="X125" s="63">
        <v>3</v>
      </c>
      <c r="Y125" s="63">
        <v>3</v>
      </c>
      <c r="Z125" s="63">
        <f t="shared" si="3"/>
        <v>6</v>
      </c>
      <c r="AA125" s="57" t="s">
        <v>111</v>
      </c>
      <c r="AB125" s="22"/>
      <c r="AC125" s="64"/>
      <c r="AD125" s="56"/>
      <c r="AE125" s="65"/>
      <c r="AF125" s="64"/>
    </row>
    <row r="126" spans="1:47" ht="17.25" customHeight="1">
      <c r="A126" s="56">
        <f t="shared" si="1"/>
        <v>122</v>
      </c>
      <c r="B126" s="57" t="s">
        <v>32</v>
      </c>
      <c r="C126" s="58" t="s">
        <v>33</v>
      </c>
      <c r="D126" s="57" t="s">
        <v>258</v>
      </c>
      <c r="E126" s="58" t="s">
        <v>121</v>
      </c>
      <c r="F126" s="57" t="s">
        <v>321</v>
      </c>
      <c r="G126" s="58">
        <v>1</v>
      </c>
      <c r="H126" s="59" t="s">
        <v>48</v>
      </c>
      <c r="I126" s="57" t="s">
        <v>38</v>
      </c>
      <c r="J126" s="57" t="s">
        <v>38</v>
      </c>
      <c r="K126" s="57" t="s">
        <v>79</v>
      </c>
      <c r="L126" s="57" t="str">
        <f t="shared" si="2"/>
        <v>AP102T01</v>
      </c>
      <c r="M126" s="68" t="s">
        <v>324</v>
      </c>
      <c r="N126" s="60" t="s">
        <v>323</v>
      </c>
      <c r="O126" s="57"/>
      <c r="P126" s="61" t="s">
        <v>82</v>
      </c>
      <c r="Q126" s="61" t="s">
        <v>59</v>
      </c>
      <c r="R126" s="62">
        <v>0</v>
      </c>
      <c r="S126" s="57" t="s">
        <v>866</v>
      </c>
      <c r="T126" s="22"/>
      <c r="U126" s="57" t="s">
        <v>45</v>
      </c>
      <c r="V126" s="58" t="s">
        <v>46</v>
      </c>
      <c r="W126" s="59" t="s">
        <v>37</v>
      </c>
      <c r="X126" s="63">
        <v>3</v>
      </c>
      <c r="Y126" s="63">
        <v>3</v>
      </c>
      <c r="Z126" s="63">
        <f t="shared" si="3"/>
        <v>6</v>
      </c>
      <c r="AA126" s="57" t="s">
        <v>2</v>
      </c>
      <c r="AB126" s="22"/>
      <c r="AC126" s="64"/>
      <c r="AD126" s="56"/>
      <c r="AE126" s="65"/>
      <c r="AF126" s="64"/>
    </row>
    <row r="127" spans="1:47" ht="17.25" customHeight="1">
      <c r="A127" s="56">
        <f t="shared" si="1"/>
        <v>123</v>
      </c>
      <c r="B127" s="57" t="s">
        <v>32</v>
      </c>
      <c r="C127" s="58" t="s">
        <v>33</v>
      </c>
      <c r="D127" s="57" t="s">
        <v>258</v>
      </c>
      <c r="E127" s="58" t="s">
        <v>121</v>
      </c>
      <c r="F127" s="57" t="s">
        <v>321</v>
      </c>
      <c r="G127" s="58">
        <v>1</v>
      </c>
      <c r="H127" s="59" t="s">
        <v>60</v>
      </c>
      <c r="I127" s="57" t="s">
        <v>38</v>
      </c>
      <c r="J127" s="57" t="s">
        <v>38</v>
      </c>
      <c r="K127" s="57" t="s">
        <v>79</v>
      </c>
      <c r="L127" s="57" t="str">
        <f t="shared" si="2"/>
        <v>AP103T01</v>
      </c>
      <c r="M127" s="68" t="s">
        <v>325</v>
      </c>
      <c r="N127" s="60" t="s">
        <v>323</v>
      </c>
      <c r="O127" s="57"/>
      <c r="P127" s="61" t="s">
        <v>82</v>
      </c>
      <c r="Q127" s="61" t="s">
        <v>59</v>
      </c>
      <c r="R127" s="62">
        <v>0</v>
      </c>
      <c r="S127" s="57" t="s">
        <v>866</v>
      </c>
      <c r="T127" s="22"/>
      <c r="U127" s="57" t="s">
        <v>45</v>
      </c>
      <c r="V127" s="58" t="s">
        <v>46</v>
      </c>
      <c r="W127" s="59" t="s">
        <v>37</v>
      </c>
      <c r="X127" s="63">
        <v>3</v>
      </c>
      <c r="Y127" s="63">
        <v>3</v>
      </c>
      <c r="Z127" s="63">
        <f t="shared" si="3"/>
        <v>6</v>
      </c>
      <c r="AA127" s="57" t="s">
        <v>2</v>
      </c>
      <c r="AB127" s="22"/>
      <c r="AC127" s="64"/>
      <c r="AD127" s="56"/>
      <c r="AE127" s="65"/>
      <c r="AF127" s="64"/>
    </row>
    <row r="128" spans="1:47" ht="17.25" customHeight="1">
      <c r="A128" s="56">
        <f t="shared" si="1"/>
        <v>124</v>
      </c>
      <c r="B128" s="57" t="s">
        <v>32</v>
      </c>
      <c r="C128" s="58" t="s">
        <v>33</v>
      </c>
      <c r="D128" s="57" t="s">
        <v>258</v>
      </c>
      <c r="E128" s="58" t="s">
        <v>121</v>
      </c>
      <c r="F128" s="57" t="s">
        <v>321</v>
      </c>
      <c r="G128" s="58">
        <v>1</v>
      </c>
      <c r="H128" s="59" t="s">
        <v>64</v>
      </c>
      <c r="I128" s="57" t="s">
        <v>38</v>
      </c>
      <c r="J128" s="57" t="s">
        <v>38</v>
      </c>
      <c r="K128" s="57" t="s">
        <v>79</v>
      </c>
      <c r="L128" s="57" t="str">
        <f t="shared" si="2"/>
        <v>AP104T01</v>
      </c>
      <c r="M128" s="68" t="s">
        <v>326</v>
      </c>
      <c r="N128" s="60" t="s">
        <v>323</v>
      </c>
      <c r="O128" s="57"/>
      <c r="P128" s="61" t="s">
        <v>82</v>
      </c>
      <c r="Q128" s="61" t="s">
        <v>59</v>
      </c>
      <c r="R128" s="62">
        <v>0</v>
      </c>
      <c r="S128" s="57" t="s">
        <v>866</v>
      </c>
      <c r="T128" s="22"/>
      <c r="U128" s="57" t="s">
        <v>45</v>
      </c>
      <c r="V128" s="58" t="s">
        <v>46</v>
      </c>
      <c r="W128" s="59" t="s">
        <v>37</v>
      </c>
      <c r="X128" s="63">
        <v>3</v>
      </c>
      <c r="Y128" s="63">
        <v>3</v>
      </c>
      <c r="Z128" s="63">
        <f t="shared" si="3"/>
        <v>6</v>
      </c>
      <c r="AA128" s="57" t="s">
        <v>2</v>
      </c>
      <c r="AB128" s="22"/>
      <c r="AC128" s="64"/>
      <c r="AD128" s="56"/>
      <c r="AE128" s="65"/>
      <c r="AF128" s="64"/>
    </row>
    <row r="129" spans="1:47" ht="17.25" customHeight="1">
      <c r="A129" s="56">
        <f t="shared" si="1"/>
        <v>125</v>
      </c>
      <c r="B129" s="57" t="s">
        <v>32</v>
      </c>
      <c r="C129" s="58" t="s">
        <v>33</v>
      </c>
      <c r="D129" s="57" t="s">
        <v>258</v>
      </c>
      <c r="E129" s="58" t="s">
        <v>121</v>
      </c>
      <c r="F129" s="57" t="s">
        <v>321</v>
      </c>
      <c r="G129" s="58">
        <v>1</v>
      </c>
      <c r="H129" s="59" t="s">
        <v>91</v>
      </c>
      <c r="I129" s="57" t="s">
        <v>38</v>
      </c>
      <c r="J129" s="57" t="s">
        <v>38</v>
      </c>
      <c r="K129" s="57" t="s">
        <v>79</v>
      </c>
      <c r="L129" s="57" t="str">
        <f t="shared" si="2"/>
        <v>AP105T01</v>
      </c>
      <c r="M129" s="68" t="s">
        <v>327</v>
      </c>
      <c r="N129" s="60" t="s">
        <v>328</v>
      </c>
      <c r="O129" s="57"/>
      <c r="P129" s="61" t="s">
        <v>82</v>
      </c>
      <c r="Q129" s="61" t="s">
        <v>59</v>
      </c>
      <c r="R129" s="62">
        <v>2</v>
      </c>
      <c r="S129" s="57" t="s">
        <v>262</v>
      </c>
      <c r="T129" s="22"/>
      <c r="U129" s="57" t="s">
        <v>45</v>
      </c>
      <c r="V129" s="58" t="s">
        <v>46</v>
      </c>
      <c r="W129" s="59" t="s">
        <v>37</v>
      </c>
      <c r="X129" s="63">
        <v>1</v>
      </c>
      <c r="Y129" s="63">
        <v>1</v>
      </c>
      <c r="Z129" s="63">
        <f t="shared" si="3"/>
        <v>2</v>
      </c>
      <c r="AA129" s="57" t="s">
        <v>2</v>
      </c>
      <c r="AB129" s="22"/>
      <c r="AC129" s="64"/>
      <c r="AD129" s="56"/>
      <c r="AE129" s="65"/>
      <c r="AF129" s="64"/>
    </row>
    <row r="130" spans="1:47" ht="16.5" customHeight="1">
      <c r="A130" s="56">
        <f t="shared" si="1"/>
        <v>126</v>
      </c>
      <c r="B130" s="57" t="s">
        <v>32</v>
      </c>
      <c r="C130" s="58" t="s">
        <v>33</v>
      </c>
      <c r="D130" s="57" t="s">
        <v>53</v>
      </c>
      <c r="E130" s="58" t="s">
        <v>329</v>
      </c>
      <c r="F130" s="57" t="s">
        <v>330</v>
      </c>
      <c r="G130" s="58">
        <v>1</v>
      </c>
      <c r="H130" s="59" t="s">
        <v>37</v>
      </c>
      <c r="I130" s="57" t="s">
        <v>38</v>
      </c>
      <c r="J130" s="57" t="s">
        <v>38</v>
      </c>
      <c r="K130" s="57" t="s">
        <v>79</v>
      </c>
      <c r="L130" s="57" t="str">
        <f t="shared" si="2"/>
        <v>AE101Q01</v>
      </c>
      <c r="M130" s="68" t="s">
        <v>331</v>
      </c>
      <c r="N130" s="60" t="s">
        <v>332</v>
      </c>
      <c r="O130" s="57"/>
      <c r="P130" s="61" t="s">
        <v>82</v>
      </c>
      <c r="Q130" s="61" t="s">
        <v>59</v>
      </c>
      <c r="R130" s="62">
        <v>2</v>
      </c>
      <c r="S130" s="57" t="s">
        <v>262</v>
      </c>
      <c r="T130" s="22"/>
      <c r="U130" s="57" t="s">
        <v>106</v>
      </c>
      <c r="V130" s="88" t="s">
        <v>107</v>
      </c>
      <c r="W130" s="59" t="s">
        <v>37</v>
      </c>
      <c r="X130" s="63">
        <v>1</v>
      </c>
      <c r="Y130" s="63">
        <v>1</v>
      </c>
      <c r="Z130" s="63">
        <f t="shared" si="3"/>
        <v>2</v>
      </c>
      <c r="AA130" s="57" t="s">
        <v>2</v>
      </c>
      <c r="AB130" s="22"/>
      <c r="AC130" s="64"/>
      <c r="AD130" s="56"/>
      <c r="AE130" s="65"/>
      <c r="AF130" s="64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</row>
    <row r="131" spans="1:47" ht="17.25" customHeight="1">
      <c r="A131" s="56">
        <f t="shared" si="1"/>
        <v>127</v>
      </c>
      <c r="B131" s="57" t="s">
        <v>333</v>
      </c>
      <c r="C131" s="58" t="s">
        <v>334</v>
      </c>
      <c r="D131" s="57" t="s">
        <v>335</v>
      </c>
      <c r="E131" s="58" t="s">
        <v>33</v>
      </c>
      <c r="F131" s="57" t="s">
        <v>259</v>
      </c>
      <c r="G131" s="58">
        <v>1</v>
      </c>
      <c r="H131" s="59" t="s">
        <v>37</v>
      </c>
      <c r="I131" s="57" t="s">
        <v>38</v>
      </c>
      <c r="J131" s="57" t="s">
        <v>38</v>
      </c>
      <c r="K131" s="57" t="s">
        <v>79</v>
      </c>
      <c r="L131" s="57" t="str">
        <f t="shared" si="2"/>
        <v>VA101Q01</v>
      </c>
      <c r="M131" s="68" t="s">
        <v>336</v>
      </c>
      <c r="N131" s="60" t="s">
        <v>336</v>
      </c>
      <c r="O131" s="57"/>
      <c r="P131" s="61" t="s">
        <v>82</v>
      </c>
      <c r="Q131" s="61" t="s">
        <v>59</v>
      </c>
      <c r="R131" s="62">
        <v>1</v>
      </c>
      <c r="S131" s="57" t="s">
        <v>262</v>
      </c>
      <c r="T131" s="22"/>
      <c r="U131" s="57" t="s">
        <v>106</v>
      </c>
      <c r="V131" s="88" t="s">
        <v>107</v>
      </c>
      <c r="W131" s="59" t="s">
        <v>37</v>
      </c>
      <c r="X131" s="63">
        <v>3</v>
      </c>
      <c r="Y131" s="63">
        <v>4</v>
      </c>
      <c r="Z131" s="63">
        <f t="shared" si="3"/>
        <v>7</v>
      </c>
      <c r="AA131" s="57" t="s">
        <v>2</v>
      </c>
      <c r="AB131" s="22"/>
      <c r="AC131" s="64"/>
      <c r="AD131" s="56"/>
      <c r="AE131" s="65"/>
      <c r="AF131" s="64"/>
    </row>
    <row r="132" spans="1:47" ht="17.25" customHeight="1">
      <c r="A132" s="56">
        <f t="shared" si="1"/>
        <v>128</v>
      </c>
      <c r="B132" s="57" t="s">
        <v>333</v>
      </c>
      <c r="C132" s="58" t="s">
        <v>334</v>
      </c>
      <c r="D132" s="57" t="s">
        <v>335</v>
      </c>
      <c r="E132" s="58" t="s">
        <v>33</v>
      </c>
      <c r="F132" s="57" t="s">
        <v>337</v>
      </c>
      <c r="G132" s="58">
        <v>1</v>
      </c>
      <c r="H132" s="59" t="s">
        <v>48</v>
      </c>
      <c r="I132" s="57" t="s">
        <v>38</v>
      </c>
      <c r="J132" s="57" t="s">
        <v>38</v>
      </c>
      <c r="K132" s="57" t="s">
        <v>79</v>
      </c>
      <c r="L132" s="57" t="str">
        <f t="shared" si="2"/>
        <v>VA102Q01</v>
      </c>
      <c r="M132" s="68" t="s">
        <v>338</v>
      </c>
      <c r="N132" s="60" t="s">
        <v>338</v>
      </c>
      <c r="O132" s="57"/>
      <c r="P132" s="61" t="s">
        <v>82</v>
      </c>
      <c r="Q132" s="61" t="s">
        <v>59</v>
      </c>
      <c r="R132" s="62">
        <v>1</v>
      </c>
      <c r="S132" s="57" t="s">
        <v>262</v>
      </c>
      <c r="T132" s="22"/>
      <c r="U132" s="57" t="s">
        <v>106</v>
      </c>
      <c r="V132" s="88" t="s">
        <v>107</v>
      </c>
      <c r="W132" s="59" t="s">
        <v>37</v>
      </c>
      <c r="X132" s="63">
        <v>3</v>
      </c>
      <c r="Y132" s="63">
        <v>4</v>
      </c>
      <c r="Z132" s="63">
        <f t="shared" si="3"/>
        <v>7</v>
      </c>
      <c r="AA132" s="57" t="s">
        <v>2</v>
      </c>
      <c r="AB132" s="22"/>
      <c r="AC132" s="64"/>
      <c r="AD132" s="56"/>
      <c r="AE132" s="65"/>
      <c r="AF132" s="64"/>
    </row>
    <row r="133" spans="1:47" ht="17.25" customHeight="1">
      <c r="A133" s="56">
        <f t="shared" si="1"/>
        <v>129</v>
      </c>
      <c r="B133" s="57" t="s">
        <v>339</v>
      </c>
      <c r="C133" s="58" t="s">
        <v>340</v>
      </c>
      <c r="D133" s="57" t="s">
        <v>339</v>
      </c>
      <c r="E133" s="58" t="s">
        <v>341</v>
      </c>
      <c r="F133" s="57" t="s">
        <v>342</v>
      </c>
      <c r="G133" s="58">
        <v>1</v>
      </c>
      <c r="H133" s="59" t="s">
        <v>37</v>
      </c>
      <c r="I133" s="57" t="s">
        <v>38</v>
      </c>
      <c r="J133" s="57" t="s">
        <v>108</v>
      </c>
      <c r="K133" s="57" t="s">
        <v>79</v>
      </c>
      <c r="L133" s="57" t="str">
        <f t="shared" si="2"/>
        <v>IF101T01</v>
      </c>
      <c r="M133" s="68" t="s">
        <v>343</v>
      </c>
      <c r="N133" s="60" t="s">
        <v>344</v>
      </c>
      <c r="O133" s="57"/>
      <c r="P133" s="61" t="s">
        <v>42</v>
      </c>
      <c r="Q133" s="61" t="s">
        <v>350</v>
      </c>
      <c r="R133" s="62">
        <v>0</v>
      </c>
      <c r="S133" s="57" t="s">
        <v>44</v>
      </c>
      <c r="T133" s="22"/>
      <c r="U133" s="57" t="s">
        <v>45</v>
      </c>
      <c r="V133" s="58" t="s">
        <v>46</v>
      </c>
      <c r="W133" s="59" t="s">
        <v>37</v>
      </c>
      <c r="X133" s="63">
        <v>1</v>
      </c>
      <c r="Y133" s="63">
        <v>1</v>
      </c>
      <c r="Z133" s="63">
        <f t="shared" si="3"/>
        <v>2</v>
      </c>
      <c r="AA133" s="57" t="s">
        <v>2</v>
      </c>
      <c r="AB133" s="22"/>
      <c r="AC133" s="64"/>
      <c r="AD133" s="56"/>
      <c r="AE133" s="65"/>
      <c r="AF133" s="64"/>
    </row>
    <row r="134" spans="1:47" ht="17.25" customHeight="1">
      <c r="A134" s="56">
        <f t="shared" si="1"/>
        <v>130</v>
      </c>
      <c r="B134" s="57" t="s">
        <v>339</v>
      </c>
      <c r="C134" s="58" t="s">
        <v>340</v>
      </c>
      <c r="D134" s="57" t="s">
        <v>339</v>
      </c>
      <c r="E134" s="58" t="s">
        <v>341</v>
      </c>
      <c r="F134" s="57" t="s">
        <v>345</v>
      </c>
      <c r="G134" s="58">
        <v>1</v>
      </c>
      <c r="H134" s="59" t="s">
        <v>48</v>
      </c>
      <c r="I134" s="57" t="s">
        <v>102</v>
      </c>
      <c r="J134" s="57" t="s">
        <v>78</v>
      </c>
      <c r="K134" s="57" t="s">
        <v>79</v>
      </c>
      <c r="L134" s="57" t="str">
        <f t="shared" si="2"/>
        <v>IF102T01</v>
      </c>
      <c r="M134" s="68" t="s">
        <v>346</v>
      </c>
      <c r="N134" s="60" t="s">
        <v>346</v>
      </c>
      <c r="O134" s="57"/>
      <c r="P134" s="61" t="s">
        <v>58</v>
      </c>
      <c r="Q134" s="61" t="s">
        <v>59</v>
      </c>
      <c r="R134" s="62">
        <v>0</v>
      </c>
      <c r="S134" s="57" t="s">
        <v>44</v>
      </c>
      <c r="T134" s="22"/>
      <c r="U134" s="57" t="s">
        <v>45</v>
      </c>
      <c r="V134" s="58" t="s">
        <v>46</v>
      </c>
      <c r="W134" s="59" t="s">
        <v>37</v>
      </c>
      <c r="X134" s="63">
        <v>1</v>
      </c>
      <c r="Y134" s="63">
        <v>3</v>
      </c>
      <c r="Z134" s="63">
        <f t="shared" si="3"/>
        <v>4</v>
      </c>
      <c r="AA134" s="57" t="s">
        <v>111</v>
      </c>
      <c r="AB134" s="22"/>
      <c r="AC134" s="64"/>
      <c r="AD134" s="56"/>
      <c r="AE134" s="65"/>
      <c r="AF134" s="64"/>
    </row>
    <row r="135" spans="1:47" ht="16.5" customHeight="1">
      <c r="A135" s="56">
        <f t="shared" si="1"/>
        <v>131</v>
      </c>
      <c r="B135" s="57" t="s">
        <v>339</v>
      </c>
      <c r="C135" s="58" t="s">
        <v>340</v>
      </c>
      <c r="D135" s="57" t="s">
        <v>339</v>
      </c>
      <c r="E135" s="58" t="s">
        <v>341</v>
      </c>
      <c r="F135" s="57" t="s">
        <v>347</v>
      </c>
      <c r="G135" s="58">
        <v>1</v>
      </c>
      <c r="H135" s="59" t="s">
        <v>60</v>
      </c>
      <c r="I135" s="57" t="s">
        <v>38</v>
      </c>
      <c r="J135" s="57" t="s">
        <v>38</v>
      </c>
      <c r="K135" s="57" t="s">
        <v>125</v>
      </c>
      <c r="L135" s="57" t="str">
        <f t="shared" si="2"/>
        <v>IF103T01</v>
      </c>
      <c r="M135" s="68" t="s">
        <v>348</v>
      </c>
      <c r="N135" s="60" t="s">
        <v>349</v>
      </c>
      <c r="O135" s="57"/>
      <c r="P135" s="61" t="s">
        <v>42</v>
      </c>
      <c r="Q135" s="61" t="s">
        <v>43</v>
      </c>
      <c r="R135" s="62">
        <v>0</v>
      </c>
      <c r="S135" s="57" t="s">
        <v>44</v>
      </c>
      <c r="T135" s="22"/>
      <c r="U135" s="57" t="s">
        <v>45</v>
      </c>
      <c r="V135" s="58" t="s">
        <v>46</v>
      </c>
      <c r="W135" s="59" t="s">
        <v>37</v>
      </c>
      <c r="X135" s="63">
        <v>1</v>
      </c>
      <c r="Y135" s="63">
        <v>2</v>
      </c>
      <c r="Z135" s="63">
        <f t="shared" si="3"/>
        <v>3</v>
      </c>
      <c r="AA135" s="57" t="s">
        <v>47</v>
      </c>
      <c r="AB135" s="22"/>
      <c r="AC135" s="64"/>
      <c r="AD135" s="56"/>
      <c r="AE135" s="65"/>
      <c r="AF135" s="64"/>
    </row>
    <row r="136" spans="1:47" ht="17.25" customHeight="1">
      <c r="A136" s="56">
        <f t="shared" si="1"/>
        <v>132</v>
      </c>
      <c r="B136" s="57" t="s">
        <v>339</v>
      </c>
      <c r="C136" s="58" t="s">
        <v>340</v>
      </c>
      <c r="D136" s="57" t="s">
        <v>339</v>
      </c>
      <c r="E136" s="58" t="s">
        <v>341</v>
      </c>
      <c r="F136" s="57" t="s">
        <v>347</v>
      </c>
      <c r="G136" s="58">
        <v>1</v>
      </c>
      <c r="H136" s="59" t="s">
        <v>64</v>
      </c>
      <c r="I136" s="57" t="s">
        <v>38</v>
      </c>
      <c r="J136" s="57" t="s">
        <v>38</v>
      </c>
      <c r="K136" s="57" t="s">
        <v>125</v>
      </c>
      <c r="L136" s="57" t="str">
        <f t="shared" si="2"/>
        <v>IF104T01</v>
      </c>
      <c r="M136" s="68" t="s">
        <v>351</v>
      </c>
      <c r="N136" s="60" t="s">
        <v>352</v>
      </c>
      <c r="O136" s="57"/>
      <c r="P136" s="61" t="s">
        <v>42</v>
      </c>
      <c r="Q136" s="61" t="s">
        <v>350</v>
      </c>
      <c r="R136" s="62">
        <v>0</v>
      </c>
      <c r="S136" s="57" t="s">
        <v>44</v>
      </c>
      <c r="T136" s="22"/>
      <c r="U136" s="57" t="s">
        <v>45</v>
      </c>
      <c r="V136" s="58" t="s">
        <v>46</v>
      </c>
      <c r="W136" s="59" t="s">
        <v>37</v>
      </c>
      <c r="X136" s="63">
        <v>2</v>
      </c>
      <c r="Y136" s="63">
        <v>2</v>
      </c>
      <c r="Z136" s="63">
        <f t="shared" si="3"/>
        <v>4</v>
      </c>
      <c r="AA136" s="57" t="s">
        <v>47</v>
      </c>
      <c r="AB136" s="22"/>
      <c r="AC136" s="64"/>
      <c r="AD136" s="56"/>
      <c r="AE136" s="65"/>
      <c r="AF136" s="64"/>
    </row>
    <row r="137" spans="1:47" ht="17.25" customHeight="1">
      <c r="A137" s="56">
        <f t="shared" si="1"/>
        <v>133</v>
      </c>
      <c r="B137" s="57" t="s">
        <v>339</v>
      </c>
      <c r="C137" s="58" t="s">
        <v>340</v>
      </c>
      <c r="D137" s="57" t="s">
        <v>339</v>
      </c>
      <c r="E137" s="58" t="s">
        <v>341</v>
      </c>
      <c r="F137" s="57" t="s">
        <v>347</v>
      </c>
      <c r="G137" s="58">
        <v>1</v>
      </c>
      <c r="H137" s="59" t="s">
        <v>91</v>
      </c>
      <c r="I137" s="57" t="s">
        <v>38</v>
      </c>
      <c r="J137" s="57" t="s">
        <v>38</v>
      </c>
      <c r="K137" s="57" t="s">
        <v>125</v>
      </c>
      <c r="L137" s="57" t="str">
        <f t="shared" si="2"/>
        <v>IF105T01</v>
      </c>
      <c r="M137" s="68" t="s">
        <v>353</v>
      </c>
      <c r="N137" s="60" t="s">
        <v>354</v>
      </c>
      <c r="O137" s="57"/>
      <c r="P137" s="61" t="s">
        <v>42</v>
      </c>
      <c r="Q137" s="61" t="s">
        <v>43</v>
      </c>
      <c r="R137" s="62">
        <v>0</v>
      </c>
      <c r="S137" s="57" t="s">
        <v>44</v>
      </c>
      <c r="T137" s="22"/>
      <c r="U137" s="57" t="s">
        <v>45</v>
      </c>
      <c r="V137" s="58" t="s">
        <v>46</v>
      </c>
      <c r="W137" s="59" t="s">
        <v>37</v>
      </c>
      <c r="X137" s="63">
        <v>1</v>
      </c>
      <c r="Y137" s="63">
        <v>2</v>
      </c>
      <c r="Z137" s="63">
        <f t="shared" si="3"/>
        <v>3</v>
      </c>
      <c r="AA137" s="57" t="s">
        <v>47</v>
      </c>
      <c r="AB137" s="22"/>
      <c r="AC137" s="64"/>
      <c r="AD137" s="56"/>
      <c r="AE137" s="65"/>
      <c r="AF137" s="64"/>
    </row>
    <row r="138" spans="1:47" ht="17.25" customHeight="1">
      <c r="A138" s="56">
        <f t="shared" si="1"/>
        <v>134</v>
      </c>
      <c r="B138" s="57" t="s">
        <v>339</v>
      </c>
      <c r="C138" s="58" t="s">
        <v>340</v>
      </c>
      <c r="D138" s="57" t="s">
        <v>339</v>
      </c>
      <c r="E138" s="58" t="s">
        <v>341</v>
      </c>
      <c r="F138" s="57" t="s">
        <v>347</v>
      </c>
      <c r="G138" s="58">
        <v>1</v>
      </c>
      <c r="H138" s="59" t="s">
        <v>94</v>
      </c>
      <c r="I138" s="57" t="s">
        <v>38</v>
      </c>
      <c r="J138" s="57" t="s">
        <v>38</v>
      </c>
      <c r="K138" s="57" t="s">
        <v>125</v>
      </c>
      <c r="L138" s="57" t="str">
        <f t="shared" si="2"/>
        <v>IF106T01</v>
      </c>
      <c r="M138" s="68" t="s">
        <v>355</v>
      </c>
      <c r="N138" s="68" t="s">
        <v>355</v>
      </c>
      <c r="O138" s="57"/>
      <c r="P138" s="61" t="s">
        <v>42</v>
      </c>
      <c r="Q138" s="61" t="s">
        <v>43</v>
      </c>
      <c r="R138" s="62">
        <v>0</v>
      </c>
      <c r="S138" s="57" t="s">
        <v>44</v>
      </c>
      <c r="T138" s="22"/>
      <c r="U138" s="57" t="s">
        <v>45</v>
      </c>
      <c r="V138" s="58" t="s">
        <v>46</v>
      </c>
      <c r="W138" s="59" t="s">
        <v>37</v>
      </c>
      <c r="X138" s="63">
        <v>1</v>
      </c>
      <c r="Y138" s="63">
        <v>2</v>
      </c>
      <c r="Z138" s="63">
        <f t="shared" si="3"/>
        <v>3</v>
      </c>
      <c r="AA138" s="57" t="s">
        <v>47</v>
      </c>
      <c r="AB138" s="22"/>
      <c r="AC138" s="64"/>
      <c r="AD138" s="56"/>
      <c r="AE138" s="65"/>
      <c r="AF138" s="64"/>
    </row>
    <row r="139" spans="1:47" ht="17.25" customHeight="1">
      <c r="A139" s="56">
        <f t="shared" si="1"/>
        <v>135</v>
      </c>
      <c r="B139" s="57" t="s">
        <v>339</v>
      </c>
      <c r="C139" s="58" t="s">
        <v>340</v>
      </c>
      <c r="D139" s="57" t="s">
        <v>339</v>
      </c>
      <c r="E139" s="58" t="s">
        <v>341</v>
      </c>
      <c r="F139" s="57" t="s">
        <v>347</v>
      </c>
      <c r="G139" s="58">
        <v>1</v>
      </c>
      <c r="H139" s="59" t="s">
        <v>97</v>
      </c>
      <c r="I139" s="57" t="s">
        <v>38</v>
      </c>
      <c r="J139" s="57" t="s">
        <v>38</v>
      </c>
      <c r="K139" s="57" t="s">
        <v>125</v>
      </c>
      <c r="L139" s="57" t="str">
        <f t="shared" si="2"/>
        <v>IF107T01</v>
      </c>
      <c r="M139" s="68" t="s">
        <v>356</v>
      </c>
      <c r="N139" s="60" t="s">
        <v>357</v>
      </c>
      <c r="O139" s="57"/>
      <c r="P139" s="61" t="s">
        <v>42</v>
      </c>
      <c r="Q139" s="61" t="s">
        <v>43</v>
      </c>
      <c r="R139" s="62">
        <v>0</v>
      </c>
      <c r="S139" s="57" t="s">
        <v>44</v>
      </c>
      <c r="T139" s="22"/>
      <c r="U139" s="57" t="s">
        <v>45</v>
      </c>
      <c r="V139" s="58" t="s">
        <v>46</v>
      </c>
      <c r="W139" s="59" t="s">
        <v>37</v>
      </c>
      <c r="X139" s="63">
        <v>1</v>
      </c>
      <c r="Y139" s="63">
        <v>2</v>
      </c>
      <c r="Z139" s="63">
        <f t="shared" si="3"/>
        <v>3</v>
      </c>
      <c r="AA139" s="57" t="s">
        <v>47</v>
      </c>
      <c r="AB139" s="22"/>
      <c r="AC139" s="64"/>
      <c r="AD139" s="56"/>
      <c r="AE139" s="65"/>
      <c r="AF139" s="64"/>
    </row>
    <row r="140" spans="1:47" ht="17.25" customHeight="1">
      <c r="A140" s="56">
        <f t="shared" si="1"/>
        <v>136</v>
      </c>
      <c r="B140" s="57" t="s">
        <v>339</v>
      </c>
      <c r="C140" s="58" t="s">
        <v>340</v>
      </c>
      <c r="D140" s="57" t="s">
        <v>339</v>
      </c>
      <c r="E140" s="58" t="s">
        <v>341</v>
      </c>
      <c r="F140" s="57" t="s">
        <v>347</v>
      </c>
      <c r="G140" s="58">
        <v>1</v>
      </c>
      <c r="H140" s="59" t="s">
        <v>160</v>
      </c>
      <c r="I140" s="57" t="s">
        <v>38</v>
      </c>
      <c r="J140" s="57" t="s">
        <v>38</v>
      </c>
      <c r="K140" s="57" t="s">
        <v>125</v>
      </c>
      <c r="L140" s="57" t="str">
        <f t="shared" si="2"/>
        <v>IF108T01</v>
      </c>
      <c r="M140" s="68" t="s">
        <v>358</v>
      </c>
      <c r="N140" s="60" t="s">
        <v>358</v>
      </c>
      <c r="O140" s="57"/>
      <c r="P140" s="61" t="s">
        <v>42</v>
      </c>
      <c r="Q140" s="61" t="s">
        <v>43</v>
      </c>
      <c r="R140" s="62">
        <v>0</v>
      </c>
      <c r="S140" s="57" t="s">
        <v>44</v>
      </c>
      <c r="T140" s="22"/>
      <c r="U140" s="57" t="s">
        <v>45</v>
      </c>
      <c r="V140" s="58" t="s">
        <v>46</v>
      </c>
      <c r="W140" s="59" t="s">
        <v>37</v>
      </c>
      <c r="X140" s="63">
        <v>1</v>
      </c>
      <c r="Y140" s="63">
        <v>2</v>
      </c>
      <c r="Z140" s="63">
        <f t="shared" si="3"/>
        <v>3</v>
      </c>
      <c r="AA140" s="57" t="s">
        <v>47</v>
      </c>
      <c r="AB140" s="22"/>
      <c r="AC140" s="64"/>
      <c r="AD140" s="56"/>
      <c r="AE140" s="65"/>
      <c r="AF140" s="64"/>
    </row>
    <row r="141" spans="1:47" ht="17.25" customHeight="1">
      <c r="A141" s="56">
        <f t="shared" si="1"/>
        <v>137</v>
      </c>
      <c r="B141" s="57" t="s">
        <v>339</v>
      </c>
      <c r="C141" s="58" t="s">
        <v>340</v>
      </c>
      <c r="D141" s="57" t="s">
        <v>339</v>
      </c>
      <c r="E141" s="58" t="s">
        <v>341</v>
      </c>
      <c r="F141" s="57" t="s">
        <v>347</v>
      </c>
      <c r="G141" s="58">
        <v>1</v>
      </c>
      <c r="H141" s="59" t="s">
        <v>164</v>
      </c>
      <c r="I141" s="57" t="s">
        <v>38</v>
      </c>
      <c r="J141" s="57" t="s">
        <v>38</v>
      </c>
      <c r="K141" s="57" t="s">
        <v>125</v>
      </c>
      <c r="L141" s="57" t="str">
        <f t="shared" si="2"/>
        <v>IF109T01</v>
      </c>
      <c r="M141" s="68" t="s">
        <v>359</v>
      </c>
      <c r="N141" s="68" t="s">
        <v>359</v>
      </c>
      <c r="O141" s="57"/>
      <c r="P141" s="61" t="s">
        <v>42</v>
      </c>
      <c r="Q141" s="61" t="s">
        <v>43</v>
      </c>
      <c r="R141" s="62">
        <v>0</v>
      </c>
      <c r="S141" s="57" t="s">
        <v>44</v>
      </c>
      <c r="T141" s="22"/>
      <c r="U141" s="57" t="s">
        <v>45</v>
      </c>
      <c r="V141" s="58" t="s">
        <v>46</v>
      </c>
      <c r="W141" s="59" t="s">
        <v>37</v>
      </c>
      <c r="X141" s="63">
        <v>1</v>
      </c>
      <c r="Y141" s="63">
        <v>2</v>
      </c>
      <c r="Z141" s="63">
        <f t="shared" si="3"/>
        <v>3</v>
      </c>
      <c r="AA141" s="57" t="s">
        <v>47</v>
      </c>
      <c r="AB141" s="22"/>
      <c r="AC141" s="64"/>
      <c r="AD141" s="56"/>
      <c r="AE141" s="65"/>
      <c r="AF141" s="64"/>
    </row>
    <row r="142" spans="1:47" ht="16.5" customHeight="1">
      <c r="A142" s="56">
        <f t="shared" si="1"/>
        <v>138</v>
      </c>
      <c r="B142" s="57" t="s">
        <v>339</v>
      </c>
      <c r="C142" s="58" t="s">
        <v>340</v>
      </c>
      <c r="D142" s="57" t="s">
        <v>339</v>
      </c>
      <c r="E142" s="58" t="s">
        <v>341</v>
      </c>
      <c r="F142" s="57" t="s">
        <v>347</v>
      </c>
      <c r="G142" s="58">
        <v>1</v>
      </c>
      <c r="H142" s="59" t="s">
        <v>168</v>
      </c>
      <c r="I142" s="57" t="s">
        <v>102</v>
      </c>
      <c r="J142" s="57" t="s">
        <v>78</v>
      </c>
      <c r="K142" s="57" t="s">
        <v>79</v>
      </c>
      <c r="L142" s="57" t="str">
        <f t="shared" si="2"/>
        <v>IF110Q01</v>
      </c>
      <c r="M142" s="68" t="s">
        <v>862</v>
      </c>
      <c r="N142" s="68" t="s">
        <v>862</v>
      </c>
      <c r="O142" s="57"/>
      <c r="P142" s="61" t="s">
        <v>42</v>
      </c>
      <c r="Q142" s="61" t="s">
        <v>43</v>
      </c>
      <c r="R142" s="62">
        <v>0</v>
      </c>
      <c r="S142" s="57" t="s">
        <v>44</v>
      </c>
      <c r="T142" s="22"/>
      <c r="U142" s="57" t="s">
        <v>106</v>
      </c>
      <c r="V142" s="88" t="s">
        <v>107</v>
      </c>
      <c r="W142" s="59" t="s">
        <v>37</v>
      </c>
      <c r="X142" s="63">
        <v>1</v>
      </c>
      <c r="Y142" s="63">
        <v>1</v>
      </c>
      <c r="Z142" s="63">
        <f t="shared" si="3"/>
        <v>2</v>
      </c>
      <c r="AA142" s="57" t="s">
        <v>47</v>
      </c>
      <c r="AB142" s="22"/>
      <c r="AC142" s="64"/>
      <c r="AD142" s="56"/>
      <c r="AE142" s="65"/>
      <c r="AF142" s="64"/>
    </row>
    <row r="143" spans="1:47" ht="16.5" customHeight="1">
      <c r="A143" s="56">
        <f t="shared" si="1"/>
        <v>139</v>
      </c>
      <c r="B143" s="57" t="s">
        <v>32</v>
      </c>
      <c r="C143" s="58" t="s">
        <v>33</v>
      </c>
      <c r="D143" s="57" t="s">
        <v>258</v>
      </c>
      <c r="E143" s="58" t="s">
        <v>121</v>
      </c>
      <c r="F143" s="57" t="s">
        <v>293</v>
      </c>
      <c r="G143" s="58">
        <v>2</v>
      </c>
      <c r="H143" s="59" t="s">
        <v>221</v>
      </c>
      <c r="I143" s="57" t="s">
        <v>151</v>
      </c>
      <c r="J143" s="57" t="s">
        <v>108</v>
      </c>
      <c r="K143" s="57" t="s">
        <v>79</v>
      </c>
      <c r="L143" s="57" t="str">
        <f t="shared" si="2"/>
        <v>AP219Q01</v>
      </c>
      <c r="M143" s="68" t="s">
        <v>360</v>
      </c>
      <c r="N143" s="60" t="s">
        <v>295</v>
      </c>
      <c r="O143" s="57"/>
      <c r="P143" s="61" t="s">
        <v>82</v>
      </c>
      <c r="Q143" s="61" t="s">
        <v>59</v>
      </c>
      <c r="R143" s="62">
        <v>0</v>
      </c>
      <c r="S143" s="57" t="s">
        <v>866</v>
      </c>
      <c r="T143" s="22"/>
      <c r="U143" s="57" t="s">
        <v>106</v>
      </c>
      <c r="V143" s="88" t="s">
        <v>107</v>
      </c>
      <c r="W143" s="59" t="s">
        <v>37</v>
      </c>
      <c r="X143" s="63">
        <v>2</v>
      </c>
      <c r="Y143" s="63">
        <v>3</v>
      </c>
      <c r="Z143" s="63">
        <f t="shared" si="3"/>
        <v>5</v>
      </c>
      <c r="AA143" s="57" t="s">
        <v>2</v>
      </c>
      <c r="AB143" s="22"/>
      <c r="AC143" s="64"/>
      <c r="AD143" s="56"/>
      <c r="AE143" s="65"/>
      <c r="AF143" s="64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</row>
    <row r="144" spans="1:47" ht="16.5" customHeight="1">
      <c r="A144" s="56">
        <f t="shared" si="1"/>
        <v>140</v>
      </c>
      <c r="B144" s="57" t="s">
        <v>32</v>
      </c>
      <c r="C144" s="58" t="s">
        <v>33</v>
      </c>
      <c r="D144" s="57" t="s">
        <v>258</v>
      </c>
      <c r="E144" s="58" t="s">
        <v>121</v>
      </c>
      <c r="F144" s="57" t="s">
        <v>293</v>
      </c>
      <c r="G144" s="58">
        <v>2</v>
      </c>
      <c r="H144" s="59" t="s">
        <v>224</v>
      </c>
      <c r="I144" s="57" t="s">
        <v>151</v>
      </c>
      <c r="J144" s="57" t="s">
        <v>108</v>
      </c>
      <c r="K144" s="57" t="s">
        <v>79</v>
      </c>
      <c r="L144" s="57" t="str">
        <f t="shared" si="2"/>
        <v>AP220O01</v>
      </c>
      <c r="M144" s="68" t="s">
        <v>361</v>
      </c>
      <c r="N144" s="60" t="s">
        <v>297</v>
      </c>
      <c r="O144" s="57"/>
      <c r="P144" s="61" t="s">
        <v>82</v>
      </c>
      <c r="Q144" s="61" t="s">
        <v>59</v>
      </c>
      <c r="R144" s="62">
        <v>1</v>
      </c>
      <c r="S144" s="57" t="s">
        <v>262</v>
      </c>
      <c r="T144" s="22"/>
      <c r="U144" s="57" t="s">
        <v>143</v>
      </c>
      <c r="V144" s="58" t="s">
        <v>101</v>
      </c>
      <c r="W144" s="59" t="s">
        <v>37</v>
      </c>
      <c r="X144" s="63">
        <v>2</v>
      </c>
      <c r="Y144" s="63">
        <v>3</v>
      </c>
      <c r="Z144" s="63">
        <f t="shared" si="3"/>
        <v>5</v>
      </c>
      <c r="AA144" s="57" t="s">
        <v>2</v>
      </c>
      <c r="AB144" s="22"/>
      <c r="AC144" s="64"/>
      <c r="AD144" s="56"/>
      <c r="AE144" s="65"/>
      <c r="AF144" s="64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</row>
    <row r="145" spans="1:47" ht="16.5" customHeight="1">
      <c r="A145" s="56">
        <f t="shared" si="1"/>
        <v>141</v>
      </c>
      <c r="B145" s="57" t="s">
        <v>32</v>
      </c>
      <c r="C145" s="58" t="s">
        <v>33</v>
      </c>
      <c r="D145" s="57" t="s">
        <v>258</v>
      </c>
      <c r="E145" s="58" t="s">
        <v>121</v>
      </c>
      <c r="F145" s="57" t="s">
        <v>293</v>
      </c>
      <c r="G145" s="58">
        <v>2</v>
      </c>
      <c r="H145" s="59" t="s">
        <v>227</v>
      </c>
      <c r="I145" s="57" t="s">
        <v>151</v>
      </c>
      <c r="J145" s="57" t="s">
        <v>108</v>
      </c>
      <c r="K145" s="57" t="s">
        <v>79</v>
      </c>
      <c r="L145" s="57" t="str">
        <f t="shared" si="2"/>
        <v>AP221Q01</v>
      </c>
      <c r="M145" s="68" t="s">
        <v>362</v>
      </c>
      <c r="N145" s="60" t="s">
        <v>295</v>
      </c>
      <c r="O145" s="57"/>
      <c r="P145" s="61" t="s">
        <v>82</v>
      </c>
      <c r="Q145" s="61" t="s">
        <v>59</v>
      </c>
      <c r="R145" s="62">
        <v>0</v>
      </c>
      <c r="S145" s="57" t="s">
        <v>866</v>
      </c>
      <c r="T145" s="22"/>
      <c r="U145" s="57" t="s">
        <v>106</v>
      </c>
      <c r="V145" s="88" t="s">
        <v>107</v>
      </c>
      <c r="W145" s="59" t="s">
        <v>37</v>
      </c>
      <c r="X145" s="63">
        <v>2</v>
      </c>
      <c r="Y145" s="63">
        <v>3</v>
      </c>
      <c r="Z145" s="63">
        <f t="shared" si="3"/>
        <v>5</v>
      </c>
      <c r="AA145" s="57" t="s">
        <v>2</v>
      </c>
      <c r="AB145" s="22"/>
      <c r="AC145" s="64"/>
      <c r="AD145" s="56"/>
      <c r="AE145" s="65"/>
      <c r="AF145" s="64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</row>
    <row r="146" spans="1:47" ht="16.5" customHeight="1">
      <c r="A146" s="56">
        <f t="shared" si="1"/>
        <v>142</v>
      </c>
      <c r="B146" s="57" t="s">
        <v>32</v>
      </c>
      <c r="C146" s="58" t="s">
        <v>33</v>
      </c>
      <c r="D146" s="57" t="s">
        <v>258</v>
      </c>
      <c r="E146" s="58" t="s">
        <v>121</v>
      </c>
      <c r="F146" s="57" t="s">
        <v>293</v>
      </c>
      <c r="G146" s="58">
        <v>2</v>
      </c>
      <c r="H146" s="59" t="s">
        <v>230</v>
      </c>
      <c r="I146" s="57" t="s">
        <v>151</v>
      </c>
      <c r="J146" s="57" t="s">
        <v>108</v>
      </c>
      <c r="K146" s="57" t="s">
        <v>79</v>
      </c>
      <c r="L146" s="57" t="str">
        <f t="shared" si="2"/>
        <v>AP222O01</v>
      </c>
      <c r="M146" s="68" t="s">
        <v>363</v>
      </c>
      <c r="N146" s="60" t="s">
        <v>297</v>
      </c>
      <c r="O146" s="57"/>
      <c r="P146" s="61" t="s">
        <v>82</v>
      </c>
      <c r="Q146" s="61" t="s">
        <v>59</v>
      </c>
      <c r="R146" s="62">
        <v>1</v>
      </c>
      <c r="S146" s="57" t="s">
        <v>262</v>
      </c>
      <c r="T146" s="22"/>
      <c r="U146" s="57" t="s">
        <v>143</v>
      </c>
      <c r="V146" s="58" t="s">
        <v>101</v>
      </c>
      <c r="W146" s="59" t="s">
        <v>37</v>
      </c>
      <c r="X146" s="63">
        <v>2</v>
      </c>
      <c r="Y146" s="63">
        <v>3</v>
      </c>
      <c r="Z146" s="63">
        <f t="shared" si="3"/>
        <v>5</v>
      </c>
      <c r="AA146" s="57" t="s">
        <v>2</v>
      </c>
      <c r="AB146" s="22"/>
      <c r="AC146" s="64"/>
      <c r="AD146" s="56"/>
      <c r="AE146" s="65"/>
      <c r="AF146" s="64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</row>
    <row r="147" spans="1:47" ht="16.5" customHeight="1">
      <c r="A147" s="56">
        <f t="shared" si="1"/>
        <v>143</v>
      </c>
      <c r="B147" s="57" t="s">
        <v>32</v>
      </c>
      <c r="C147" s="58" t="s">
        <v>33</v>
      </c>
      <c r="D147" s="57" t="s">
        <v>258</v>
      </c>
      <c r="E147" s="58" t="s">
        <v>121</v>
      </c>
      <c r="F147" s="57" t="s">
        <v>293</v>
      </c>
      <c r="G147" s="58">
        <v>2</v>
      </c>
      <c r="H147" s="59" t="s">
        <v>233</v>
      </c>
      <c r="I147" s="57" t="s">
        <v>151</v>
      </c>
      <c r="J147" s="57" t="s">
        <v>108</v>
      </c>
      <c r="K147" s="57" t="s">
        <v>79</v>
      </c>
      <c r="L147" s="57" t="str">
        <f t="shared" si="2"/>
        <v>AP223Q01</v>
      </c>
      <c r="M147" s="68" t="s">
        <v>298</v>
      </c>
      <c r="N147" s="60" t="s">
        <v>295</v>
      </c>
      <c r="O147" s="57"/>
      <c r="P147" s="61" t="s">
        <v>82</v>
      </c>
      <c r="Q147" s="61" t="s">
        <v>59</v>
      </c>
      <c r="R147" s="62">
        <v>0</v>
      </c>
      <c r="S147" s="57" t="s">
        <v>866</v>
      </c>
      <c r="T147" s="22"/>
      <c r="U147" s="57" t="s">
        <v>106</v>
      </c>
      <c r="V147" s="88" t="s">
        <v>107</v>
      </c>
      <c r="W147" s="59" t="s">
        <v>37</v>
      </c>
      <c r="X147" s="63">
        <v>2</v>
      </c>
      <c r="Y147" s="63">
        <v>3</v>
      </c>
      <c r="Z147" s="63">
        <f t="shared" si="3"/>
        <v>5</v>
      </c>
      <c r="AA147" s="57" t="s">
        <v>2</v>
      </c>
      <c r="AB147" s="22"/>
      <c r="AC147" s="64"/>
      <c r="AD147" s="56"/>
      <c r="AE147" s="65"/>
      <c r="AF147" s="64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</row>
    <row r="148" spans="1:47" ht="16.5" customHeight="1">
      <c r="A148" s="56">
        <f t="shared" si="1"/>
        <v>144</v>
      </c>
      <c r="B148" s="57" t="s">
        <v>32</v>
      </c>
      <c r="C148" s="58" t="s">
        <v>33</v>
      </c>
      <c r="D148" s="57" t="s">
        <v>258</v>
      </c>
      <c r="E148" s="58" t="s">
        <v>121</v>
      </c>
      <c r="F148" s="57" t="s">
        <v>293</v>
      </c>
      <c r="G148" s="58">
        <v>2</v>
      </c>
      <c r="H148" s="59" t="s">
        <v>236</v>
      </c>
      <c r="I148" s="57" t="s">
        <v>151</v>
      </c>
      <c r="J148" s="57" t="s">
        <v>108</v>
      </c>
      <c r="K148" s="57" t="s">
        <v>79</v>
      </c>
      <c r="L148" s="57" t="str">
        <f t="shared" si="2"/>
        <v>AP224O01</v>
      </c>
      <c r="M148" s="68" t="s">
        <v>364</v>
      </c>
      <c r="N148" s="60" t="s">
        <v>297</v>
      </c>
      <c r="O148" s="57"/>
      <c r="P148" s="61" t="s">
        <v>82</v>
      </c>
      <c r="Q148" s="61" t="s">
        <v>59</v>
      </c>
      <c r="R148" s="62">
        <v>1</v>
      </c>
      <c r="S148" s="57" t="s">
        <v>262</v>
      </c>
      <c r="T148" s="22"/>
      <c r="U148" s="57" t="s">
        <v>143</v>
      </c>
      <c r="V148" s="58" t="s">
        <v>101</v>
      </c>
      <c r="W148" s="59" t="s">
        <v>37</v>
      </c>
      <c r="X148" s="63">
        <v>2</v>
      </c>
      <c r="Y148" s="63">
        <v>3</v>
      </c>
      <c r="Z148" s="63">
        <f t="shared" si="3"/>
        <v>5</v>
      </c>
      <c r="AA148" s="57" t="s">
        <v>2</v>
      </c>
      <c r="AB148" s="22"/>
      <c r="AC148" s="64"/>
      <c r="AD148" s="56"/>
      <c r="AE148" s="65"/>
      <c r="AF148" s="64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</row>
    <row r="149" spans="1:47" ht="16.5" customHeight="1">
      <c r="A149" s="56">
        <f t="shared" si="1"/>
        <v>145</v>
      </c>
      <c r="B149" s="57" t="s">
        <v>32</v>
      </c>
      <c r="C149" s="58" t="s">
        <v>33</v>
      </c>
      <c r="D149" s="57" t="s">
        <v>258</v>
      </c>
      <c r="E149" s="58" t="s">
        <v>121</v>
      </c>
      <c r="F149" s="57" t="s">
        <v>293</v>
      </c>
      <c r="G149" s="58">
        <v>2</v>
      </c>
      <c r="H149" s="59" t="s">
        <v>239</v>
      </c>
      <c r="I149" s="57" t="s">
        <v>151</v>
      </c>
      <c r="J149" s="57" t="s">
        <v>108</v>
      </c>
      <c r="K149" s="57" t="s">
        <v>79</v>
      </c>
      <c r="L149" s="57" t="str">
        <f t="shared" si="2"/>
        <v>AP225Q01</v>
      </c>
      <c r="M149" s="68" t="s">
        <v>365</v>
      </c>
      <c r="N149" s="60" t="s">
        <v>366</v>
      </c>
      <c r="O149" s="57"/>
      <c r="P149" s="61" t="s">
        <v>58</v>
      </c>
      <c r="Q149" s="61" t="s">
        <v>59</v>
      </c>
      <c r="R149" s="62">
        <v>0</v>
      </c>
      <c r="S149" s="57" t="s">
        <v>866</v>
      </c>
      <c r="T149" s="22"/>
      <c r="U149" s="57" t="s">
        <v>106</v>
      </c>
      <c r="V149" s="88" t="s">
        <v>107</v>
      </c>
      <c r="W149" s="59" t="s">
        <v>37</v>
      </c>
      <c r="X149" s="63">
        <v>2</v>
      </c>
      <c r="Y149" s="63">
        <v>3</v>
      </c>
      <c r="Z149" s="63">
        <f t="shared" si="3"/>
        <v>5</v>
      </c>
      <c r="AA149" s="57" t="s">
        <v>111</v>
      </c>
      <c r="AB149" s="22"/>
      <c r="AC149" s="64"/>
      <c r="AD149" s="56"/>
      <c r="AE149" s="65"/>
      <c r="AF149" s="64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</row>
    <row r="150" spans="1:47" ht="16.5" customHeight="1">
      <c r="A150" s="56">
        <f t="shared" si="1"/>
        <v>146</v>
      </c>
      <c r="B150" s="57" t="s">
        <v>32</v>
      </c>
      <c r="C150" s="58" t="s">
        <v>33</v>
      </c>
      <c r="D150" s="57" t="s">
        <v>258</v>
      </c>
      <c r="E150" s="58" t="s">
        <v>121</v>
      </c>
      <c r="F150" s="57" t="s">
        <v>293</v>
      </c>
      <c r="G150" s="58">
        <v>2</v>
      </c>
      <c r="H150" s="59" t="s">
        <v>242</v>
      </c>
      <c r="I150" s="57" t="s">
        <v>151</v>
      </c>
      <c r="J150" s="57" t="s">
        <v>108</v>
      </c>
      <c r="K150" s="57" t="s">
        <v>79</v>
      </c>
      <c r="L150" s="57" t="str">
        <f t="shared" si="2"/>
        <v>AP226O01</v>
      </c>
      <c r="M150" s="68" t="s">
        <v>367</v>
      </c>
      <c r="N150" s="60" t="s">
        <v>368</v>
      </c>
      <c r="O150" s="57"/>
      <c r="P150" s="61" t="s">
        <v>58</v>
      </c>
      <c r="Q150" s="61" t="s">
        <v>59</v>
      </c>
      <c r="R150" s="62">
        <v>1</v>
      </c>
      <c r="S150" s="57" t="s">
        <v>262</v>
      </c>
      <c r="T150" s="22"/>
      <c r="U150" s="57" t="s">
        <v>143</v>
      </c>
      <c r="V150" s="58" t="s">
        <v>101</v>
      </c>
      <c r="W150" s="59" t="s">
        <v>37</v>
      </c>
      <c r="X150" s="63">
        <v>2</v>
      </c>
      <c r="Y150" s="63">
        <v>3</v>
      </c>
      <c r="Z150" s="63">
        <f t="shared" si="3"/>
        <v>5</v>
      </c>
      <c r="AA150" s="57" t="s">
        <v>111</v>
      </c>
      <c r="AB150" s="22"/>
      <c r="AC150" s="64"/>
      <c r="AD150" s="56"/>
      <c r="AE150" s="65"/>
      <c r="AF150" s="64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</row>
    <row r="151" spans="1:47" ht="16.5" customHeight="1">
      <c r="A151" s="56">
        <f t="shared" si="1"/>
        <v>147</v>
      </c>
      <c r="B151" s="57" t="s">
        <v>32</v>
      </c>
      <c r="C151" s="58" t="s">
        <v>33</v>
      </c>
      <c r="D151" s="57" t="s">
        <v>258</v>
      </c>
      <c r="E151" s="58" t="s">
        <v>121</v>
      </c>
      <c r="F151" s="57" t="s">
        <v>293</v>
      </c>
      <c r="G151" s="58">
        <v>2</v>
      </c>
      <c r="H151" s="59" t="s">
        <v>369</v>
      </c>
      <c r="I151" s="57" t="s">
        <v>151</v>
      </c>
      <c r="J151" s="57" t="s">
        <v>108</v>
      </c>
      <c r="K151" s="57" t="s">
        <v>79</v>
      </c>
      <c r="L151" s="57" t="str">
        <f t="shared" si="2"/>
        <v>AP227Q01</v>
      </c>
      <c r="M151" s="68" t="s">
        <v>370</v>
      </c>
      <c r="N151" s="60" t="s">
        <v>371</v>
      </c>
      <c r="O151" s="57"/>
      <c r="P151" s="61" t="s">
        <v>58</v>
      </c>
      <c r="Q151" s="61" t="s">
        <v>59</v>
      </c>
      <c r="R151" s="62">
        <v>0</v>
      </c>
      <c r="S151" s="57" t="s">
        <v>866</v>
      </c>
      <c r="T151" s="22"/>
      <c r="U151" s="57" t="s">
        <v>106</v>
      </c>
      <c r="V151" s="88" t="s">
        <v>107</v>
      </c>
      <c r="W151" s="59" t="s">
        <v>37</v>
      </c>
      <c r="X151" s="63">
        <v>2</v>
      </c>
      <c r="Y151" s="63">
        <v>3</v>
      </c>
      <c r="Z151" s="63">
        <f t="shared" si="3"/>
        <v>5</v>
      </c>
      <c r="AA151" s="57" t="s">
        <v>111</v>
      </c>
      <c r="AB151" s="22"/>
      <c r="AC151" s="64"/>
      <c r="AD151" s="56"/>
      <c r="AE151" s="65"/>
      <c r="AF151" s="64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</row>
    <row r="152" spans="1:47" ht="16.5" customHeight="1">
      <c r="A152" s="56">
        <f t="shared" si="1"/>
        <v>148</v>
      </c>
      <c r="B152" s="57" t="s">
        <v>32</v>
      </c>
      <c r="C152" s="58" t="s">
        <v>33</v>
      </c>
      <c r="D152" s="57" t="s">
        <v>258</v>
      </c>
      <c r="E152" s="58" t="s">
        <v>121</v>
      </c>
      <c r="F152" s="57" t="s">
        <v>293</v>
      </c>
      <c r="G152" s="58">
        <v>2</v>
      </c>
      <c r="H152" s="59" t="s">
        <v>372</v>
      </c>
      <c r="I152" s="57" t="s">
        <v>151</v>
      </c>
      <c r="J152" s="57" t="s">
        <v>108</v>
      </c>
      <c r="K152" s="57" t="s">
        <v>79</v>
      </c>
      <c r="L152" s="57" t="str">
        <f t="shared" si="2"/>
        <v>AP228O01</v>
      </c>
      <c r="M152" s="68" t="s">
        <v>373</v>
      </c>
      <c r="N152" s="60" t="s">
        <v>368</v>
      </c>
      <c r="O152" s="57"/>
      <c r="P152" s="61" t="s">
        <v>58</v>
      </c>
      <c r="Q152" s="61" t="s">
        <v>59</v>
      </c>
      <c r="R152" s="62">
        <v>1</v>
      </c>
      <c r="S152" s="57" t="s">
        <v>262</v>
      </c>
      <c r="T152" s="22"/>
      <c r="U152" s="57" t="s">
        <v>143</v>
      </c>
      <c r="V152" s="58" t="s">
        <v>101</v>
      </c>
      <c r="W152" s="59" t="s">
        <v>37</v>
      </c>
      <c r="X152" s="63">
        <v>2</v>
      </c>
      <c r="Y152" s="63">
        <v>3</v>
      </c>
      <c r="Z152" s="63">
        <f t="shared" si="3"/>
        <v>5</v>
      </c>
      <c r="AA152" s="57" t="s">
        <v>111</v>
      </c>
      <c r="AB152" s="22"/>
      <c r="AC152" s="64"/>
      <c r="AD152" s="56"/>
      <c r="AE152" s="65"/>
      <c r="AF152" s="64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</row>
    <row r="153" spans="1:47" ht="16.5" customHeight="1">
      <c r="A153" s="56">
        <f t="shared" si="1"/>
        <v>149</v>
      </c>
      <c r="B153" s="57" t="s">
        <v>32</v>
      </c>
      <c r="C153" s="58" t="s">
        <v>33</v>
      </c>
      <c r="D153" s="57" t="s">
        <v>258</v>
      </c>
      <c r="E153" s="58" t="s">
        <v>121</v>
      </c>
      <c r="F153" s="57" t="s">
        <v>244</v>
      </c>
      <c r="G153" s="58">
        <v>6</v>
      </c>
      <c r="H153" s="59" t="s">
        <v>37</v>
      </c>
      <c r="I153" s="57" t="s">
        <v>151</v>
      </c>
      <c r="J153" s="57" t="s">
        <v>244</v>
      </c>
      <c r="K153" s="57" t="s">
        <v>79</v>
      </c>
      <c r="L153" s="57" t="str">
        <f t="shared" si="2"/>
        <v>AP601Q01</v>
      </c>
      <c r="M153" s="68" t="s">
        <v>374</v>
      </c>
      <c r="N153" s="60" t="s">
        <v>295</v>
      </c>
      <c r="O153" s="57"/>
      <c r="P153" s="61" t="s">
        <v>58</v>
      </c>
      <c r="Q153" s="61" t="s">
        <v>59</v>
      </c>
      <c r="R153" s="62">
        <v>0</v>
      </c>
      <c r="S153" s="57" t="s">
        <v>866</v>
      </c>
      <c r="T153" s="22"/>
      <c r="U153" s="57" t="s">
        <v>106</v>
      </c>
      <c r="V153" s="88" t="s">
        <v>107</v>
      </c>
      <c r="W153" s="59" t="s">
        <v>37</v>
      </c>
      <c r="X153" s="63">
        <v>1</v>
      </c>
      <c r="Y153" s="63">
        <v>1</v>
      </c>
      <c r="Z153" s="63">
        <f t="shared" si="3"/>
        <v>2</v>
      </c>
      <c r="AA153" s="57" t="s">
        <v>111</v>
      </c>
      <c r="AB153" s="22"/>
      <c r="AC153" s="64"/>
      <c r="AD153" s="56"/>
      <c r="AE153" s="65"/>
      <c r="AF153" s="64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</row>
    <row r="154" spans="1:47" ht="16.5" customHeight="1">
      <c r="A154" s="56">
        <f t="shared" si="1"/>
        <v>150</v>
      </c>
      <c r="B154" s="57" t="s">
        <v>32</v>
      </c>
      <c r="C154" s="58" t="s">
        <v>33</v>
      </c>
      <c r="D154" s="57" t="s">
        <v>258</v>
      </c>
      <c r="E154" s="58" t="s">
        <v>121</v>
      </c>
      <c r="F154" s="57" t="s">
        <v>244</v>
      </c>
      <c r="G154" s="58">
        <v>6</v>
      </c>
      <c r="H154" s="59" t="s">
        <v>48</v>
      </c>
      <c r="I154" s="57" t="s">
        <v>151</v>
      </c>
      <c r="J154" s="57" t="s">
        <v>244</v>
      </c>
      <c r="K154" s="57" t="s">
        <v>79</v>
      </c>
      <c r="L154" s="57" t="str">
        <f t="shared" si="2"/>
        <v>AP602O01</v>
      </c>
      <c r="M154" s="68" t="s">
        <v>375</v>
      </c>
      <c r="N154" s="60" t="s">
        <v>297</v>
      </c>
      <c r="O154" s="57"/>
      <c r="P154" s="61" t="s">
        <v>58</v>
      </c>
      <c r="Q154" s="61" t="s">
        <v>59</v>
      </c>
      <c r="R154" s="62">
        <v>0</v>
      </c>
      <c r="S154" s="57" t="s">
        <v>866</v>
      </c>
      <c r="T154" s="22"/>
      <c r="U154" s="57" t="s">
        <v>143</v>
      </c>
      <c r="V154" s="58" t="s">
        <v>101</v>
      </c>
      <c r="W154" s="59" t="s">
        <v>37</v>
      </c>
      <c r="X154" s="63">
        <v>2</v>
      </c>
      <c r="Y154" s="63">
        <v>3</v>
      </c>
      <c r="Z154" s="63">
        <f t="shared" si="3"/>
        <v>5</v>
      </c>
      <c r="AA154" s="57" t="s">
        <v>111</v>
      </c>
      <c r="AB154" s="22"/>
      <c r="AC154" s="64"/>
      <c r="AD154" s="56"/>
      <c r="AE154" s="65"/>
      <c r="AF154" s="64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</row>
    <row r="155" spans="1:47" ht="16.5" customHeight="1">
      <c r="A155" s="56">
        <f t="shared" si="1"/>
        <v>151</v>
      </c>
      <c r="B155" s="57" t="s">
        <v>32</v>
      </c>
      <c r="C155" s="58" t="s">
        <v>33</v>
      </c>
      <c r="D155" s="57" t="s">
        <v>258</v>
      </c>
      <c r="E155" s="58" t="s">
        <v>121</v>
      </c>
      <c r="F155" s="57" t="s">
        <v>244</v>
      </c>
      <c r="G155" s="58">
        <v>6</v>
      </c>
      <c r="H155" s="59" t="s">
        <v>60</v>
      </c>
      <c r="I155" s="57" t="s">
        <v>151</v>
      </c>
      <c r="J155" s="57" t="s">
        <v>244</v>
      </c>
      <c r="K155" s="57" t="s">
        <v>79</v>
      </c>
      <c r="L155" s="57" t="str">
        <f t="shared" si="2"/>
        <v>AP603Q01</v>
      </c>
      <c r="M155" s="68" t="s">
        <v>376</v>
      </c>
      <c r="N155" s="60" t="s">
        <v>295</v>
      </c>
      <c r="O155" s="57"/>
      <c r="P155" s="61" t="s">
        <v>58</v>
      </c>
      <c r="Q155" s="61" t="s">
        <v>59</v>
      </c>
      <c r="R155" s="62">
        <v>0</v>
      </c>
      <c r="S155" s="57" t="s">
        <v>866</v>
      </c>
      <c r="T155" s="22"/>
      <c r="U155" s="57" t="s">
        <v>106</v>
      </c>
      <c r="V155" s="88" t="s">
        <v>107</v>
      </c>
      <c r="W155" s="59" t="s">
        <v>37</v>
      </c>
      <c r="X155" s="63">
        <v>1</v>
      </c>
      <c r="Y155" s="63">
        <v>1</v>
      </c>
      <c r="Z155" s="63">
        <f t="shared" si="3"/>
        <v>2</v>
      </c>
      <c r="AA155" s="57" t="s">
        <v>111</v>
      </c>
      <c r="AB155" s="22"/>
      <c r="AC155" s="64"/>
      <c r="AD155" s="56"/>
      <c r="AE155" s="65"/>
      <c r="AF155" s="64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</row>
    <row r="156" spans="1:47" ht="16.5" customHeight="1">
      <c r="A156" s="56">
        <f t="shared" si="1"/>
        <v>152</v>
      </c>
      <c r="B156" s="57" t="s">
        <v>32</v>
      </c>
      <c r="C156" s="58" t="s">
        <v>33</v>
      </c>
      <c r="D156" s="57" t="s">
        <v>258</v>
      </c>
      <c r="E156" s="58" t="s">
        <v>121</v>
      </c>
      <c r="F156" s="57" t="s">
        <v>244</v>
      </c>
      <c r="G156" s="58">
        <v>6</v>
      </c>
      <c r="H156" s="59" t="s">
        <v>64</v>
      </c>
      <c r="I156" s="57" t="s">
        <v>151</v>
      </c>
      <c r="J156" s="57" t="s">
        <v>244</v>
      </c>
      <c r="K156" s="57" t="s">
        <v>79</v>
      </c>
      <c r="L156" s="57" t="str">
        <f t="shared" si="2"/>
        <v>AP604O01</v>
      </c>
      <c r="M156" s="68" t="s">
        <v>377</v>
      </c>
      <c r="N156" s="60" t="s">
        <v>297</v>
      </c>
      <c r="O156" s="57"/>
      <c r="P156" s="61" t="s">
        <v>58</v>
      </c>
      <c r="Q156" s="61" t="s">
        <v>59</v>
      </c>
      <c r="R156" s="62">
        <v>0</v>
      </c>
      <c r="S156" s="57" t="s">
        <v>866</v>
      </c>
      <c r="T156" s="22"/>
      <c r="U156" s="57" t="s">
        <v>143</v>
      </c>
      <c r="V156" s="58" t="s">
        <v>101</v>
      </c>
      <c r="W156" s="59" t="s">
        <v>37</v>
      </c>
      <c r="X156" s="63">
        <v>2</v>
      </c>
      <c r="Y156" s="63">
        <v>3</v>
      </c>
      <c r="Z156" s="63">
        <f t="shared" si="3"/>
        <v>5</v>
      </c>
      <c r="AA156" s="57" t="s">
        <v>111</v>
      </c>
      <c r="AB156" s="22"/>
      <c r="AC156" s="64"/>
      <c r="AD156" s="56"/>
      <c r="AE156" s="65"/>
      <c r="AF156" s="64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</row>
    <row r="157" spans="1:47" ht="22.5">
      <c r="A157" s="56">
        <f t="shared" si="1"/>
        <v>153</v>
      </c>
      <c r="B157" s="57" t="s">
        <v>32</v>
      </c>
      <c r="C157" s="58" t="s">
        <v>33</v>
      </c>
      <c r="D157" s="57" t="s">
        <v>258</v>
      </c>
      <c r="E157" s="58" t="s">
        <v>121</v>
      </c>
      <c r="F157" s="57" t="s">
        <v>378</v>
      </c>
      <c r="G157" s="58">
        <v>5</v>
      </c>
      <c r="H157" s="59" t="s">
        <v>91</v>
      </c>
      <c r="I157" s="57" t="s">
        <v>102</v>
      </c>
      <c r="J157" s="57" t="s">
        <v>78</v>
      </c>
      <c r="K157" s="57" t="s">
        <v>79</v>
      </c>
      <c r="L157" s="57" t="str">
        <f t="shared" si="2"/>
        <v>AP505Q01</v>
      </c>
      <c r="M157" s="68" t="s">
        <v>379</v>
      </c>
      <c r="N157" s="77" t="s">
        <v>380</v>
      </c>
      <c r="O157" s="57"/>
      <c r="P157" s="61" t="s">
        <v>63</v>
      </c>
      <c r="Q157" s="61" t="s">
        <v>59</v>
      </c>
      <c r="R157" s="62">
        <v>0</v>
      </c>
      <c r="S157" s="57" t="s">
        <v>44</v>
      </c>
      <c r="T157" s="22"/>
      <c r="U157" s="57" t="s">
        <v>106</v>
      </c>
      <c r="V157" s="88" t="s">
        <v>107</v>
      </c>
      <c r="W157" s="59" t="s">
        <v>37</v>
      </c>
      <c r="X157" s="63">
        <v>3</v>
      </c>
      <c r="Y157" s="63">
        <v>4</v>
      </c>
      <c r="Z157" s="63">
        <f t="shared" si="3"/>
        <v>7</v>
      </c>
      <c r="AA157" s="57" t="s">
        <v>111</v>
      </c>
      <c r="AB157" s="22"/>
      <c r="AC157" s="64"/>
      <c r="AD157" s="56"/>
      <c r="AE157" s="65"/>
      <c r="AF157" s="64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</row>
    <row r="158" spans="1:47" ht="16.5" customHeight="1">
      <c r="A158" s="56">
        <f t="shared" si="1"/>
        <v>154</v>
      </c>
      <c r="B158" s="57" t="s">
        <v>120</v>
      </c>
      <c r="C158" s="58" t="s">
        <v>121</v>
      </c>
      <c r="D158" s="57" t="s">
        <v>192</v>
      </c>
      <c r="E158" s="58" t="s">
        <v>107</v>
      </c>
      <c r="F158" s="57" t="s">
        <v>253</v>
      </c>
      <c r="G158" s="58">
        <v>8</v>
      </c>
      <c r="H158" s="59" t="s">
        <v>60</v>
      </c>
      <c r="I158" s="57" t="s">
        <v>38</v>
      </c>
      <c r="J158" s="57" t="s">
        <v>166</v>
      </c>
      <c r="K158" s="57" t="s">
        <v>79</v>
      </c>
      <c r="L158" s="57" t="str">
        <f t="shared" si="2"/>
        <v>PQ803O01</v>
      </c>
      <c r="M158" s="68" t="s">
        <v>381</v>
      </c>
      <c r="N158" s="60" t="s">
        <v>382</v>
      </c>
      <c r="O158" s="57" t="s">
        <v>196</v>
      </c>
      <c r="P158" s="61" t="s">
        <v>63</v>
      </c>
      <c r="Q158" s="61" t="s">
        <v>59</v>
      </c>
      <c r="R158" s="62">
        <v>0</v>
      </c>
      <c r="S158" s="57" t="s">
        <v>866</v>
      </c>
      <c r="T158" s="22"/>
      <c r="U158" s="57" t="s">
        <v>143</v>
      </c>
      <c r="V158" s="58" t="s">
        <v>101</v>
      </c>
      <c r="W158" s="59" t="s">
        <v>37</v>
      </c>
      <c r="X158" s="63">
        <v>1</v>
      </c>
      <c r="Y158" s="63">
        <v>1</v>
      </c>
      <c r="Z158" s="63">
        <f t="shared" si="3"/>
        <v>2</v>
      </c>
      <c r="AA158" s="57" t="s">
        <v>111</v>
      </c>
      <c r="AB158" s="22"/>
      <c r="AC158" s="64"/>
      <c r="AD158" s="56"/>
      <c r="AE158" s="65"/>
      <c r="AF158" s="64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</row>
    <row r="159" spans="1:47" ht="16.5" customHeight="1">
      <c r="A159" s="56">
        <f t="shared" si="1"/>
        <v>155</v>
      </c>
      <c r="B159" s="57" t="s">
        <v>120</v>
      </c>
      <c r="C159" s="58" t="s">
        <v>121</v>
      </c>
      <c r="D159" s="57" t="s">
        <v>51</v>
      </c>
      <c r="E159" s="58" t="s">
        <v>116</v>
      </c>
      <c r="F159" s="57" t="s">
        <v>153</v>
      </c>
      <c r="G159" s="58">
        <v>2</v>
      </c>
      <c r="H159" s="59" t="s">
        <v>369</v>
      </c>
      <c r="I159" s="57" t="s">
        <v>38</v>
      </c>
      <c r="J159" s="57" t="s">
        <v>383</v>
      </c>
      <c r="K159" s="57" t="s">
        <v>79</v>
      </c>
      <c r="L159" s="57" t="str">
        <f t="shared" si="2"/>
        <v>PS227T01</v>
      </c>
      <c r="M159" s="68" t="s">
        <v>384</v>
      </c>
      <c r="N159" s="99" t="s">
        <v>385</v>
      </c>
      <c r="O159" s="57" t="s">
        <v>196</v>
      </c>
      <c r="P159" s="61" t="s">
        <v>42</v>
      </c>
      <c r="Q159" s="61" t="s">
        <v>59</v>
      </c>
      <c r="R159" s="62">
        <v>0</v>
      </c>
      <c r="S159" s="57" t="s">
        <v>866</v>
      </c>
      <c r="T159" s="22"/>
      <c r="U159" s="57" t="s">
        <v>869</v>
      </c>
      <c r="V159" s="58" t="s">
        <v>46</v>
      </c>
      <c r="W159" s="59" t="s">
        <v>37</v>
      </c>
      <c r="X159" s="63">
        <v>2</v>
      </c>
      <c r="Y159" s="63">
        <v>3</v>
      </c>
      <c r="Z159" s="63">
        <v>5</v>
      </c>
      <c r="AA159" s="57" t="s">
        <v>111</v>
      </c>
      <c r="AB159" s="22"/>
      <c r="AC159" s="64"/>
      <c r="AD159" s="56"/>
      <c r="AE159" s="65"/>
      <c r="AF159" s="64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</row>
    <row r="160" spans="1:47" ht="16.5" customHeight="1">
      <c r="A160" s="56">
        <f t="shared" si="1"/>
        <v>156</v>
      </c>
      <c r="B160" s="57" t="s">
        <v>120</v>
      </c>
      <c r="C160" s="58" t="s">
        <v>121</v>
      </c>
      <c r="D160" s="57" t="s">
        <v>51</v>
      </c>
      <c r="E160" s="58" t="s">
        <v>116</v>
      </c>
      <c r="F160" s="57" t="s">
        <v>153</v>
      </c>
      <c r="G160" s="58">
        <v>2</v>
      </c>
      <c r="H160" s="59" t="s">
        <v>372</v>
      </c>
      <c r="I160" s="57" t="s">
        <v>38</v>
      </c>
      <c r="J160" s="57" t="s">
        <v>112</v>
      </c>
      <c r="K160" s="57" t="s">
        <v>79</v>
      </c>
      <c r="L160" s="57" t="str">
        <f t="shared" si="2"/>
        <v>PS228T01</v>
      </c>
      <c r="M160" s="68" t="s">
        <v>386</v>
      </c>
      <c r="N160" s="99" t="s">
        <v>387</v>
      </c>
      <c r="O160" s="57" t="s">
        <v>196</v>
      </c>
      <c r="P160" s="61" t="s">
        <v>42</v>
      </c>
      <c r="Q160" s="61" t="s">
        <v>59</v>
      </c>
      <c r="R160" s="62">
        <v>0</v>
      </c>
      <c r="S160" s="57" t="s">
        <v>866</v>
      </c>
      <c r="T160" s="22"/>
      <c r="U160" s="57" t="s">
        <v>869</v>
      </c>
      <c r="V160" s="58" t="s">
        <v>46</v>
      </c>
      <c r="W160" s="59" t="s">
        <v>37</v>
      </c>
      <c r="X160" s="63">
        <v>2</v>
      </c>
      <c r="Y160" s="63">
        <v>3</v>
      </c>
      <c r="Z160" s="63">
        <v>5</v>
      </c>
      <c r="AA160" s="57" t="s">
        <v>111</v>
      </c>
      <c r="AB160" s="22"/>
      <c r="AC160" s="64"/>
      <c r="AD160" s="56"/>
      <c r="AE160" s="65"/>
      <c r="AF160" s="64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</row>
    <row r="161" spans="1:47" ht="16.5" customHeight="1">
      <c r="A161" s="56">
        <f t="shared" si="1"/>
        <v>157</v>
      </c>
      <c r="B161" s="57" t="s">
        <v>120</v>
      </c>
      <c r="C161" s="58" t="s">
        <v>121</v>
      </c>
      <c r="D161" s="57" t="s">
        <v>51</v>
      </c>
      <c r="E161" s="58" t="s">
        <v>116</v>
      </c>
      <c r="F161" s="57" t="s">
        <v>153</v>
      </c>
      <c r="G161" s="58">
        <v>2</v>
      </c>
      <c r="H161" s="59" t="s">
        <v>388</v>
      </c>
      <c r="I161" s="57" t="s">
        <v>151</v>
      </c>
      <c r="J161" s="57" t="s">
        <v>166</v>
      </c>
      <c r="K161" s="100" t="s">
        <v>79</v>
      </c>
      <c r="L161" s="57" t="str">
        <f t="shared" si="2"/>
        <v>PS229T01</v>
      </c>
      <c r="M161" s="61" t="s">
        <v>389</v>
      </c>
      <c r="N161" s="101" t="s">
        <v>390</v>
      </c>
      <c r="O161" s="57"/>
      <c r="P161" s="61" t="s">
        <v>82</v>
      </c>
      <c r="Q161" s="61" t="s">
        <v>59</v>
      </c>
      <c r="R161" s="62">
        <v>0</v>
      </c>
      <c r="S161" s="57" t="s">
        <v>44</v>
      </c>
      <c r="T161" s="22"/>
      <c r="U161" s="57" t="s">
        <v>45</v>
      </c>
      <c r="V161" s="58" t="s">
        <v>46</v>
      </c>
      <c r="W161" s="59" t="s">
        <v>37</v>
      </c>
      <c r="X161" s="63">
        <v>1</v>
      </c>
      <c r="Y161" s="63">
        <v>1</v>
      </c>
      <c r="Z161" s="63">
        <f t="shared" ref="Z161:Z168" si="4">X161+Y161</f>
        <v>2</v>
      </c>
      <c r="AA161" s="57" t="s">
        <v>2</v>
      </c>
      <c r="AB161" s="22"/>
      <c r="AC161" s="64"/>
      <c r="AD161" s="56"/>
      <c r="AE161" s="65"/>
      <c r="AF161" s="64"/>
      <c r="AG161" s="102"/>
      <c r="AH161" s="102"/>
      <c r="AI161" s="102"/>
      <c r="AJ161" s="102"/>
      <c r="AK161" s="102"/>
      <c r="AL161" s="102"/>
      <c r="AM161" s="102"/>
      <c r="AN161" s="102"/>
      <c r="AO161" s="102"/>
      <c r="AP161" s="102"/>
      <c r="AQ161" s="102"/>
      <c r="AR161" s="102"/>
      <c r="AS161" s="102"/>
      <c r="AT161" s="102"/>
      <c r="AU161" s="102"/>
    </row>
    <row r="162" spans="1:47" ht="16.5" customHeight="1">
      <c r="A162" s="56">
        <f t="shared" si="1"/>
        <v>158</v>
      </c>
      <c r="B162" s="57" t="s">
        <v>32</v>
      </c>
      <c r="C162" s="58" t="s">
        <v>33</v>
      </c>
      <c r="D162" s="57" t="s">
        <v>258</v>
      </c>
      <c r="E162" s="58" t="s">
        <v>121</v>
      </c>
      <c r="F162" s="57" t="s">
        <v>293</v>
      </c>
      <c r="G162" s="58">
        <v>2</v>
      </c>
      <c r="H162" s="59" t="s">
        <v>388</v>
      </c>
      <c r="I162" s="57" t="s">
        <v>151</v>
      </c>
      <c r="J162" s="57" t="s">
        <v>166</v>
      </c>
      <c r="K162" s="100" t="s">
        <v>79</v>
      </c>
      <c r="L162" s="57" t="str">
        <f t="shared" si="2"/>
        <v>AP229Q01</v>
      </c>
      <c r="M162" s="61" t="s">
        <v>391</v>
      </c>
      <c r="N162" s="101" t="s">
        <v>392</v>
      </c>
      <c r="O162" s="57"/>
      <c r="P162" s="61" t="s">
        <v>82</v>
      </c>
      <c r="Q162" s="61" t="s">
        <v>59</v>
      </c>
      <c r="R162" s="62">
        <v>0</v>
      </c>
      <c r="S162" s="57" t="s">
        <v>866</v>
      </c>
      <c r="T162" s="22"/>
      <c r="U162" s="57" t="s">
        <v>106</v>
      </c>
      <c r="V162" s="88" t="s">
        <v>107</v>
      </c>
      <c r="W162" s="59" t="s">
        <v>37</v>
      </c>
      <c r="X162" s="63">
        <v>1</v>
      </c>
      <c r="Y162" s="63">
        <v>1</v>
      </c>
      <c r="Z162" s="63">
        <f t="shared" si="4"/>
        <v>2</v>
      </c>
      <c r="AA162" s="57" t="s">
        <v>2</v>
      </c>
      <c r="AB162" s="22"/>
      <c r="AC162" s="64"/>
      <c r="AD162" s="56"/>
      <c r="AE162" s="65"/>
      <c r="AF162" s="64"/>
      <c r="AG162" s="102"/>
      <c r="AH162" s="102"/>
      <c r="AI162" s="102"/>
      <c r="AJ162" s="102"/>
      <c r="AK162" s="102"/>
      <c r="AL162" s="102"/>
      <c r="AM162" s="102"/>
      <c r="AN162" s="102"/>
      <c r="AO162" s="102"/>
      <c r="AP162" s="102"/>
      <c r="AQ162" s="102"/>
      <c r="AR162" s="102"/>
      <c r="AS162" s="102"/>
      <c r="AT162" s="102"/>
      <c r="AU162" s="102"/>
    </row>
    <row r="163" spans="1:47" ht="16.5" customHeight="1">
      <c r="A163" s="56">
        <f t="shared" si="1"/>
        <v>159</v>
      </c>
      <c r="B163" s="57" t="s">
        <v>32</v>
      </c>
      <c r="C163" s="58" t="s">
        <v>33</v>
      </c>
      <c r="D163" s="57" t="s">
        <v>258</v>
      </c>
      <c r="E163" s="58" t="s">
        <v>121</v>
      </c>
      <c r="F163" s="57" t="s">
        <v>293</v>
      </c>
      <c r="G163" s="58">
        <v>2</v>
      </c>
      <c r="H163" s="59" t="s">
        <v>393</v>
      </c>
      <c r="I163" s="57" t="s">
        <v>38</v>
      </c>
      <c r="J163" s="57" t="s">
        <v>188</v>
      </c>
      <c r="K163" s="100" t="s">
        <v>79</v>
      </c>
      <c r="L163" s="57" t="str">
        <f t="shared" si="2"/>
        <v>AP230O01</v>
      </c>
      <c r="M163" s="103" t="s">
        <v>394</v>
      </c>
      <c r="N163" s="101" t="s">
        <v>395</v>
      </c>
      <c r="O163" s="57"/>
      <c r="P163" s="61" t="s">
        <v>82</v>
      </c>
      <c r="Q163" s="61" t="s">
        <v>59</v>
      </c>
      <c r="R163" s="62">
        <v>0</v>
      </c>
      <c r="S163" s="57" t="s">
        <v>866</v>
      </c>
      <c r="T163" s="22"/>
      <c r="U163" s="57" t="s">
        <v>143</v>
      </c>
      <c r="V163" s="58" t="s">
        <v>101</v>
      </c>
      <c r="W163" s="59" t="s">
        <v>37</v>
      </c>
      <c r="X163" s="63">
        <v>1</v>
      </c>
      <c r="Y163" s="63">
        <v>1</v>
      </c>
      <c r="Z163" s="63">
        <f t="shared" si="4"/>
        <v>2</v>
      </c>
      <c r="AA163" s="57" t="s">
        <v>111</v>
      </c>
      <c r="AB163" s="22"/>
      <c r="AC163" s="64"/>
      <c r="AD163" s="56"/>
      <c r="AE163" s="65"/>
      <c r="AF163" s="64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</row>
    <row r="164" spans="1:47" ht="16.5" customHeight="1">
      <c r="A164" s="56">
        <f t="shared" si="1"/>
        <v>160</v>
      </c>
      <c r="B164" s="57" t="s">
        <v>120</v>
      </c>
      <c r="C164" s="58" t="s">
        <v>121</v>
      </c>
      <c r="D164" s="57" t="s">
        <v>51</v>
      </c>
      <c r="E164" s="58" t="s">
        <v>116</v>
      </c>
      <c r="F164" s="57" t="s">
        <v>153</v>
      </c>
      <c r="G164" s="58">
        <v>2</v>
      </c>
      <c r="H164" s="59" t="s">
        <v>393</v>
      </c>
      <c r="I164" s="57" t="s">
        <v>151</v>
      </c>
      <c r="J164" s="57" t="s">
        <v>166</v>
      </c>
      <c r="K164" s="100" t="s">
        <v>79</v>
      </c>
      <c r="L164" s="57" t="str">
        <f t="shared" si="2"/>
        <v>PS230T01</v>
      </c>
      <c r="M164" s="103" t="s">
        <v>396</v>
      </c>
      <c r="N164" s="101" t="s">
        <v>397</v>
      </c>
      <c r="O164" s="57"/>
      <c r="P164" s="61" t="s">
        <v>82</v>
      </c>
      <c r="Q164" s="61" t="s">
        <v>59</v>
      </c>
      <c r="R164" s="62">
        <v>0</v>
      </c>
      <c r="S164" s="57" t="s">
        <v>44</v>
      </c>
      <c r="T164" s="22"/>
      <c r="U164" s="57" t="s">
        <v>45</v>
      </c>
      <c r="V164" s="58" t="s">
        <v>46</v>
      </c>
      <c r="W164" s="59" t="s">
        <v>37</v>
      </c>
      <c r="X164" s="63">
        <v>1</v>
      </c>
      <c r="Y164" s="63">
        <v>1</v>
      </c>
      <c r="Z164" s="63">
        <f t="shared" si="4"/>
        <v>2</v>
      </c>
      <c r="AA164" s="57" t="s">
        <v>111</v>
      </c>
      <c r="AB164" s="22"/>
      <c r="AC164" s="64"/>
      <c r="AD164" s="56"/>
      <c r="AE164" s="65"/>
      <c r="AF164" s="64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</row>
    <row r="165" spans="1:47" ht="16.5" customHeight="1">
      <c r="A165" s="56">
        <f t="shared" si="1"/>
        <v>161</v>
      </c>
      <c r="B165" s="57" t="s">
        <v>32</v>
      </c>
      <c r="C165" s="58" t="s">
        <v>33</v>
      </c>
      <c r="D165" s="57" t="s">
        <v>258</v>
      </c>
      <c r="E165" s="58" t="s">
        <v>121</v>
      </c>
      <c r="F165" s="57" t="s">
        <v>293</v>
      </c>
      <c r="G165" s="58">
        <v>2</v>
      </c>
      <c r="H165" s="59" t="s">
        <v>398</v>
      </c>
      <c r="I165" s="57" t="s">
        <v>151</v>
      </c>
      <c r="J165" s="57" t="s">
        <v>166</v>
      </c>
      <c r="K165" s="100" t="s">
        <v>79</v>
      </c>
      <c r="L165" s="57" t="str">
        <f t="shared" si="2"/>
        <v>AP231Q01</v>
      </c>
      <c r="M165" s="61" t="s">
        <v>399</v>
      </c>
      <c r="N165" s="101" t="s">
        <v>400</v>
      </c>
      <c r="O165" s="57"/>
      <c r="P165" s="61" t="s">
        <v>82</v>
      </c>
      <c r="Q165" s="61" t="s">
        <v>59</v>
      </c>
      <c r="R165" s="62">
        <v>0</v>
      </c>
      <c r="S165" s="57" t="s">
        <v>866</v>
      </c>
      <c r="T165" s="22"/>
      <c r="U165" s="57" t="s">
        <v>106</v>
      </c>
      <c r="V165" s="88" t="s">
        <v>107</v>
      </c>
      <c r="W165" s="59" t="s">
        <v>37</v>
      </c>
      <c r="X165" s="63">
        <v>1</v>
      </c>
      <c r="Y165" s="63">
        <v>1</v>
      </c>
      <c r="Z165" s="63">
        <f t="shared" si="4"/>
        <v>2</v>
      </c>
      <c r="AA165" s="57" t="s">
        <v>111</v>
      </c>
      <c r="AB165" s="22"/>
      <c r="AC165" s="64"/>
      <c r="AD165" s="56"/>
      <c r="AE165" s="65"/>
      <c r="AF165" s="64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</row>
    <row r="166" spans="1:47" ht="16.5" customHeight="1">
      <c r="A166" s="56">
        <f t="shared" si="1"/>
        <v>162</v>
      </c>
      <c r="B166" s="57" t="s">
        <v>120</v>
      </c>
      <c r="C166" s="58" t="s">
        <v>121</v>
      </c>
      <c r="D166" s="57" t="s">
        <v>51</v>
      </c>
      <c r="E166" s="58" t="s">
        <v>116</v>
      </c>
      <c r="F166" s="57" t="s">
        <v>153</v>
      </c>
      <c r="G166" s="58">
        <v>2</v>
      </c>
      <c r="H166" s="59" t="s">
        <v>398</v>
      </c>
      <c r="I166" s="57" t="s">
        <v>151</v>
      </c>
      <c r="J166" s="57" t="s">
        <v>166</v>
      </c>
      <c r="K166" s="100" t="s">
        <v>79</v>
      </c>
      <c r="L166" s="57" t="str">
        <f t="shared" si="2"/>
        <v>PS231T01</v>
      </c>
      <c r="M166" s="103" t="s">
        <v>401</v>
      </c>
      <c r="N166" s="101" t="s">
        <v>402</v>
      </c>
      <c r="O166" s="57"/>
      <c r="P166" s="61" t="s">
        <v>63</v>
      </c>
      <c r="Q166" s="61" t="s">
        <v>59</v>
      </c>
      <c r="R166" s="62">
        <v>0</v>
      </c>
      <c r="S166" s="57" t="s">
        <v>44</v>
      </c>
      <c r="T166" s="22"/>
      <c r="U166" s="57" t="s">
        <v>45</v>
      </c>
      <c r="V166" s="58" t="s">
        <v>46</v>
      </c>
      <c r="W166" s="59" t="s">
        <v>37</v>
      </c>
      <c r="X166" s="63">
        <v>1</v>
      </c>
      <c r="Y166" s="63">
        <v>1</v>
      </c>
      <c r="Z166" s="63">
        <f t="shared" si="4"/>
        <v>2</v>
      </c>
      <c r="AA166" s="57" t="s">
        <v>111</v>
      </c>
      <c r="AB166" s="22"/>
      <c r="AC166" s="64"/>
      <c r="AD166" s="56"/>
      <c r="AE166" s="65"/>
      <c r="AF166" s="64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</row>
    <row r="167" spans="1:47" ht="16.5" customHeight="1">
      <c r="A167" s="56">
        <f t="shared" si="1"/>
        <v>163</v>
      </c>
      <c r="B167" s="57" t="s">
        <v>32</v>
      </c>
      <c r="C167" s="58" t="s">
        <v>33</v>
      </c>
      <c r="D167" s="57" t="s">
        <v>258</v>
      </c>
      <c r="E167" s="58" t="s">
        <v>121</v>
      </c>
      <c r="F167" s="57" t="s">
        <v>293</v>
      </c>
      <c r="G167" s="58">
        <v>2</v>
      </c>
      <c r="H167" s="59" t="s">
        <v>403</v>
      </c>
      <c r="I167" s="57" t="s">
        <v>151</v>
      </c>
      <c r="J167" s="57" t="s">
        <v>166</v>
      </c>
      <c r="K167" s="100" t="s">
        <v>79</v>
      </c>
      <c r="L167" s="57" t="str">
        <f t="shared" si="2"/>
        <v>AP232Q01</v>
      </c>
      <c r="M167" s="103" t="s">
        <v>404</v>
      </c>
      <c r="N167" s="101" t="s">
        <v>405</v>
      </c>
      <c r="O167" s="57"/>
      <c r="P167" s="61" t="s">
        <v>63</v>
      </c>
      <c r="Q167" s="61" t="s">
        <v>59</v>
      </c>
      <c r="R167" s="62">
        <v>0</v>
      </c>
      <c r="S167" s="57" t="s">
        <v>866</v>
      </c>
      <c r="T167" s="22"/>
      <c r="U167" s="57" t="s">
        <v>106</v>
      </c>
      <c r="V167" s="88" t="s">
        <v>107</v>
      </c>
      <c r="W167" s="59" t="s">
        <v>37</v>
      </c>
      <c r="X167" s="63">
        <v>1</v>
      </c>
      <c r="Y167" s="63">
        <v>1</v>
      </c>
      <c r="Z167" s="63">
        <f t="shared" si="4"/>
        <v>2</v>
      </c>
      <c r="AA167" s="57" t="s">
        <v>111</v>
      </c>
      <c r="AB167" s="22"/>
      <c r="AC167" s="64"/>
      <c r="AD167" s="56"/>
      <c r="AE167" s="65"/>
      <c r="AF167" s="64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</row>
    <row r="168" spans="1:47" ht="16.5" customHeight="1">
      <c r="A168" s="56">
        <f t="shared" si="1"/>
        <v>164</v>
      </c>
      <c r="B168" s="57" t="s">
        <v>120</v>
      </c>
      <c r="C168" s="58" t="s">
        <v>121</v>
      </c>
      <c r="D168" s="57" t="s">
        <v>51</v>
      </c>
      <c r="E168" s="58" t="s">
        <v>116</v>
      </c>
      <c r="F168" s="57" t="s">
        <v>153</v>
      </c>
      <c r="G168" s="58">
        <v>2</v>
      </c>
      <c r="H168" s="59" t="s">
        <v>403</v>
      </c>
      <c r="I168" s="57" t="s">
        <v>102</v>
      </c>
      <c r="J168" s="57" t="s">
        <v>112</v>
      </c>
      <c r="K168" s="100" t="s">
        <v>79</v>
      </c>
      <c r="L168" s="57" t="str">
        <f t="shared" si="2"/>
        <v>PS232T01</v>
      </c>
      <c r="M168" s="103" t="s">
        <v>406</v>
      </c>
      <c r="N168" s="103" t="s">
        <v>407</v>
      </c>
      <c r="O168" s="57"/>
      <c r="P168" s="61" t="s">
        <v>42</v>
      </c>
      <c r="Q168" s="61" t="s">
        <v>59</v>
      </c>
      <c r="R168" s="62">
        <v>0</v>
      </c>
      <c r="S168" s="57" t="s">
        <v>44</v>
      </c>
      <c r="T168" s="22"/>
      <c r="U168" s="57" t="s">
        <v>45</v>
      </c>
      <c r="V168" s="58" t="s">
        <v>46</v>
      </c>
      <c r="W168" s="59" t="s">
        <v>37</v>
      </c>
      <c r="X168" s="63">
        <v>1</v>
      </c>
      <c r="Y168" s="63">
        <v>1</v>
      </c>
      <c r="Z168" s="63">
        <f t="shared" si="4"/>
        <v>2</v>
      </c>
      <c r="AA168" s="57" t="s">
        <v>111</v>
      </c>
      <c r="AB168" s="22"/>
      <c r="AC168" s="64"/>
      <c r="AD168" s="56"/>
      <c r="AE168" s="65"/>
      <c r="AF168" s="64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</row>
    <row r="169" spans="1:47" ht="16.5" customHeight="1">
      <c r="A169" s="1"/>
      <c r="C169" s="2"/>
      <c r="E169" s="2"/>
      <c r="G169" s="2"/>
      <c r="H169" s="3"/>
      <c r="L169" s="4"/>
      <c r="M169" s="5"/>
      <c r="N169" s="6"/>
      <c r="O169" s="7"/>
      <c r="P169" s="7"/>
      <c r="Q169" s="7"/>
      <c r="R169" s="8"/>
      <c r="S169" s="7"/>
      <c r="T169" s="9"/>
      <c r="U169" s="7"/>
      <c r="V169" s="10"/>
      <c r="W169" s="11"/>
      <c r="X169" s="9"/>
      <c r="Y169" s="9"/>
      <c r="Z169" s="9"/>
      <c r="AA169" s="7"/>
      <c r="AB169" s="9"/>
      <c r="AC169" s="7"/>
      <c r="AD169" s="9"/>
      <c r="AE169" s="9"/>
      <c r="AF169" s="7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</row>
    <row r="170" spans="1:47" ht="16.5" customHeight="1">
      <c r="A170" s="1"/>
      <c r="C170" s="2"/>
      <c r="E170" s="2"/>
      <c r="G170" s="2"/>
      <c r="H170" s="3"/>
      <c r="L170" s="4"/>
      <c r="M170" s="5"/>
      <c r="N170" s="6"/>
      <c r="O170" s="7"/>
      <c r="P170" s="7"/>
      <c r="Q170" s="7"/>
      <c r="R170" s="8"/>
      <c r="S170" s="7"/>
      <c r="T170" s="9"/>
      <c r="U170" s="7"/>
      <c r="V170" s="10"/>
      <c r="W170" s="11"/>
      <c r="X170" s="9"/>
      <c r="Y170" s="9"/>
      <c r="Z170" s="9"/>
      <c r="AA170" s="7"/>
      <c r="AB170" s="9"/>
      <c r="AC170" s="7"/>
      <c r="AD170" s="9"/>
      <c r="AE170" s="9"/>
      <c r="AF170" s="7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</row>
    <row r="171" spans="1:47" ht="16.5" customHeight="1">
      <c r="A171" s="1"/>
      <c r="C171" s="2"/>
      <c r="E171" s="2"/>
      <c r="G171" s="2"/>
      <c r="H171" s="3"/>
      <c r="L171" s="4"/>
      <c r="M171" s="5"/>
      <c r="N171" s="6"/>
      <c r="O171" s="7"/>
      <c r="P171" s="7"/>
      <c r="Q171" s="7"/>
      <c r="R171" s="8"/>
      <c r="S171" s="7"/>
      <c r="T171" s="9"/>
      <c r="U171" s="7"/>
      <c r="V171" s="10"/>
      <c r="W171" s="11"/>
      <c r="X171" s="9"/>
      <c r="Y171" s="9"/>
      <c r="Z171" s="9"/>
      <c r="AA171" s="7"/>
      <c r="AB171" s="9"/>
      <c r="AC171" s="7"/>
      <c r="AD171" s="9"/>
      <c r="AE171" s="9"/>
      <c r="AF171" s="7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</row>
    <row r="172" spans="1:47" ht="16.5" customHeight="1">
      <c r="A172" s="1"/>
      <c r="C172" s="2"/>
      <c r="E172" s="2"/>
      <c r="G172" s="2"/>
      <c r="H172" s="3"/>
      <c r="L172" s="4"/>
      <c r="M172" s="5"/>
      <c r="N172" s="6"/>
      <c r="O172" s="7"/>
      <c r="P172" s="7"/>
      <c r="Q172" s="7"/>
      <c r="R172" s="8"/>
      <c r="S172" s="7"/>
      <c r="T172" s="9"/>
      <c r="U172" s="7"/>
      <c r="V172" s="10"/>
      <c r="W172" s="11"/>
      <c r="X172" s="9"/>
      <c r="Y172" s="9"/>
      <c r="Z172" s="9"/>
      <c r="AA172" s="7"/>
      <c r="AB172" s="9"/>
      <c r="AC172" s="7"/>
      <c r="AD172" s="9"/>
      <c r="AE172" s="9"/>
      <c r="AF172" s="7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</row>
    <row r="173" spans="1:47" ht="16.5" customHeight="1">
      <c r="A173" s="1"/>
      <c r="C173" s="2"/>
      <c r="E173" s="2"/>
      <c r="G173" s="2"/>
      <c r="H173" s="3"/>
      <c r="L173" s="4"/>
      <c r="M173" s="5"/>
      <c r="N173" s="6"/>
      <c r="O173" s="7"/>
      <c r="P173" s="7"/>
      <c r="Q173" s="7"/>
      <c r="R173" s="8"/>
      <c r="S173" s="7"/>
      <c r="T173" s="9"/>
      <c r="U173" s="7"/>
      <c r="V173" s="10"/>
      <c r="W173" s="11"/>
      <c r="X173" s="9"/>
      <c r="Y173" s="9"/>
      <c r="Z173" s="9"/>
      <c r="AA173" s="7"/>
      <c r="AB173" s="9"/>
      <c r="AC173" s="7"/>
      <c r="AD173" s="9"/>
      <c r="AE173" s="9"/>
      <c r="AF173" s="7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</row>
    <row r="174" spans="1:47" ht="16.5" customHeight="1">
      <c r="A174" s="1"/>
      <c r="C174" s="2"/>
      <c r="E174" s="2"/>
      <c r="G174" s="2"/>
      <c r="H174" s="3"/>
      <c r="L174" s="4"/>
      <c r="M174" s="5"/>
      <c r="N174" s="6"/>
      <c r="O174" s="7"/>
      <c r="P174" s="7"/>
      <c r="Q174" s="7"/>
      <c r="R174" s="8"/>
      <c r="S174" s="7"/>
      <c r="T174" s="9"/>
      <c r="U174" s="7"/>
      <c r="V174" s="10"/>
      <c r="W174" s="11"/>
      <c r="X174" s="9"/>
      <c r="Y174" s="9"/>
      <c r="Z174" s="9"/>
      <c r="AA174" s="7"/>
      <c r="AB174" s="9"/>
      <c r="AC174" s="7"/>
      <c r="AD174" s="9"/>
      <c r="AE174" s="9"/>
      <c r="AF174" s="7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</row>
    <row r="175" spans="1:47" ht="16.5" customHeight="1">
      <c r="A175" s="1"/>
      <c r="C175" s="2"/>
      <c r="E175" s="2"/>
      <c r="G175" s="2"/>
      <c r="H175" s="3"/>
      <c r="L175" s="4"/>
      <c r="M175" s="5"/>
      <c r="N175" s="6"/>
      <c r="O175" s="7"/>
      <c r="P175" s="7"/>
      <c r="Q175" s="7"/>
      <c r="R175" s="8"/>
      <c r="S175" s="7"/>
      <c r="T175" s="9"/>
      <c r="U175" s="7"/>
      <c r="V175" s="10"/>
      <c r="W175" s="11"/>
      <c r="X175" s="9"/>
      <c r="Y175" s="9"/>
      <c r="Z175" s="9"/>
      <c r="AA175" s="7"/>
      <c r="AB175" s="9"/>
      <c r="AC175" s="7"/>
      <c r="AD175" s="9"/>
      <c r="AE175" s="9"/>
      <c r="AF175" s="7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</row>
    <row r="176" spans="1:47" ht="16.5" customHeight="1">
      <c r="A176" s="1"/>
      <c r="C176" s="2"/>
      <c r="E176" s="2"/>
      <c r="G176" s="2"/>
      <c r="H176" s="3"/>
      <c r="L176" s="4"/>
      <c r="M176" s="5"/>
      <c r="N176" s="6"/>
      <c r="O176" s="7"/>
      <c r="P176" s="7"/>
      <c r="Q176" s="7"/>
      <c r="R176" s="8"/>
      <c r="S176" s="7"/>
      <c r="T176" s="9"/>
      <c r="U176" s="7"/>
      <c r="V176" s="10"/>
      <c r="W176" s="11"/>
      <c r="X176" s="9"/>
      <c r="Y176" s="9"/>
      <c r="Z176" s="9"/>
      <c r="AA176" s="7"/>
      <c r="AB176" s="9"/>
      <c r="AC176" s="7"/>
      <c r="AD176" s="9"/>
      <c r="AE176" s="9"/>
      <c r="AF176" s="7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</row>
    <row r="177" spans="1:47" ht="16.5" customHeight="1">
      <c r="A177" s="1"/>
      <c r="C177" s="2"/>
      <c r="E177" s="2"/>
      <c r="G177" s="2"/>
      <c r="H177" s="3"/>
      <c r="L177" s="4"/>
      <c r="M177" s="5"/>
      <c r="N177" s="6"/>
      <c r="O177" s="7"/>
      <c r="P177" s="7"/>
      <c r="Q177" s="7"/>
      <c r="R177" s="8"/>
      <c r="S177" s="7"/>
      <c r="T177" s="9"/>
      <c r="U177" s="7"/>
      <c r="V177" s="10"/>
      <c r="W177" s="11"/>
      <c r="X177" s="9"/>
      <c r="Y177" s="9"/>
      <c r="Z177" s="9"/>
      <c r="AA177" s="7"/>
      <c r="AB177" s="9"/>
      <c r="AC177" s="7"/>
      <c r="AD177" s="9"/>
      <c r="AE177" s="9"/>
      <c r="AF177" s="7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</row>
    <row r="178" spans="1:47" ht="16.5" customHeight="1">
      <c r="A178" s="1"/>
      <c r="C178" s="2"/>
      <c r="E178" s="2"/>
      <c r="G178" s="2"/>
      <c r="H178" s="3"/>
      <c r="L178" s="4"/>
      <c r="M178" s="5"/>
      <c r="N178" s="6"/>
      <c r="O178" s="7"/>
      <c r="P178" s="7"/>
      <c r="Q178" s="7"/>
      <c r="R178" s="8"/>
      <c r="S178" s="7"/>
      <c r="T178" s="9"/>
      <c r="U178" s="7"/>
      <c r="V178" s="10"/>
      <c r="W178" s="11"/>
      <c r="X178" s="9"/>
      <c r="Y178" s="9"/>
      <c r="Z178" s="9"/>
      <c r="AA178" s="7"/>
      <c r="AB178" s="9"/>
      <c r="AC178" s="7"/>
      <c r="AD178" s="9"/>
      <c r="AE178" s="9"/>
      <c r="AF178" s="7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</row>
    <row r="179" spans="1:47" ht="16.5" customHeight="1">
      <c r="A179" s="1"/>
      <c r="C179" s="2"/>
      <c r="E179" s="2"/>
      <c r="G179" s="2"/>
      <c r="H179" s="3"/>
      <c r="L179" s="4"/>
      <c r="M179" s="5"/>
      <c r="N179" s="6"/>
      <c r="O179" s="7"/>
      <c r="P179" s="7"/>
      <c r="Q179" s="7"/>
      <c r="R179" s="8"/>
      <c r="S179" s="7"/>
      <c r="T179" s="9"/>
      <c r="U179" s="7"/>
      <c r="V179" s="10"/>
      <c r="W179" s="11"/>
      <c r="X179" s="9"/>
      <c r="Y179" s="9"/>
      <c r="Z179" s="9"/>
      <c r="AA179" s="7"/>
      <c r="AB179" s="9"/>
      <c r="AC179" s="7"/>
      <c r="AD179" s="9"/>
      <c r="AE179" s="9"/>
      <c r="AF179" s="7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</row>
    <row r="180" spans="1:47" ht="16.5" customHeight="1">
      <c r="A180" s="1"/>
      <c r="C180" s="2"/>
      <c r="E180" s="2"/>
      <c r="G180" s="2"/>
      <c r="H180" s="3"/>
      <c r="L180" s="4"/>
      <c r="M180" s="5"/>
      <c r="N180" s="6"/>
      <c r="O180" s="7"/>
      <c r="P180" s="7"/>
      <c r="Q180" s="7"/>
      <c r="R180" s="8"/>
      <c r="S180" s="7"/>
      <c r="T180" s="9"/>
      <c r="U180" s="7"/>
      <c r="V180" s="10"/>
      <c r="W180" s="11"/>
      <c r="X180" s="9"/>
      <c r="Y180" s="9"/>
      <c r="Z180" s="9"/>
      <c r="AA180" s="7"/>
      <c r="AB180" s="9"/>
      <c r="AC180" s="7"/>
      <c r="AD180" s="9"/>
      <c r="AE180" s="9"/>
      <c r="AF180" s="7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</row>
    <row r="181" spans="1:47" ht="16.5" customHeight="1">
      <c r="A181" s="1"/>
      <c r="C181" s="2"/>
      <c r="E181" s="2"/>
      <c r="G181" s="2"/>
      <c r="H181" s="3"/>
      <c r="L181" s="4"/>
      <c r="M181" s="5"/>
      <c r="N181" s="6"/>
      <c r="O181" s="7"/>
      <c r="P181" s="7"/>
      <c r="Q181" s="7"/>
      <c r="R181" s="8"/>
      <c r="S181" s="7"/>
      <c r="T181" s="9"/>
      <c r="U181" s="7"/>
      <c r="V181" s="10"/>
      <c r="W181" s="11"/>
      <c r="X181" s="9"/>
      <c r="Y181" s="9"/>
      <c r="Z181" s="9"/>
      <c r="AA181" s="7"/>
      <c r="AB181" s="9"/>
      <c r="AC181" s="7"/>
      <c r="AD181" s="9"/>
      <c r="AE181" s="9"/>
      <c r="AF181" s="7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</row>
    <row r="182" spans="1:47" ht="16.5" customHeight="1">
      <c r="A182" s="1"/>
      <c r="C182" s="2"/>
      <c r="E182" s="2"/>
      <c r="G182" s="2"/>
      <c r="H182" s="3"/>
      <c r="L182" s="4"/>
      <c r="M182" s="5"/>
      <c r="N182" s="6"/>
      <c r="O182" s="7"/>
      <c r="P182" s="7"/>
      <c r="Q182" s="7"/>
      <c r="R182" s="8"/>
      <c r="S182" s="7"/>
      <c r="T182" s="9"/>
      <c r="U182" s="7"/>
      <c r="V182" s="10"/>
      <c r="W182" s="11"/>
      <c r="X182" s="9"/>
      <c r="Y182" s="9"/>
      <c r="Z182" s="9"/>
      <c r="AA182" s="7"/>
      <c r="AB182" s="9"/>
      <c r="AC182" s="7"/>
      <c r="AD182" s="9"/>
      <c r="AE182" s="9"/>
      <c r="AF182" s="7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</row>
    <row r="183" spans="1:47" ht="16.5" customHeight="1">
      <c r="A183" s="1"/>
      <c r="C183" s="2"/>
      <c r="E183" s="2"/>
      <c r="G183" s="2"/>
      <c r="H183" s="3"/>
      <c r="L183" s="4"/>
      <c r="M183" s="5"/>
      <c r="N183" s="6"/>
      <c r="O183" s="7"/>
      <c r="P183" s="7"/>
      <c r="Q183" s="7"/>
      <c r="R183" s="8"/>
      <c r="S183" s="7"/>
      <c r="T183" s="9"/>
      <c r="U183" s="7"/>
      <c r="V183" s="10"/>
      <c r="W183" s="11"/>
      <c r="X183" s="9"/>
      <c r="Y183" s="9"/>
      <c r="Z183" s="9"/>
      <c r="AA183" s="7"/>
      <c r="AB183" s="9"/>
      <c r="AC183" s="7"/>
      <c r="AD183" s="9"/>
      <c r="AE183" s="9"/>
      <c r="AF183" s="7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</row>
    <row r="184" spans="1:47" ht="16.5" customHeight="1">
      <c r="A184" s="1"/>
      <c r="C184" s="2"/>
      <c r="E184" s="2"/>
      <c r="G184" s="2"/>
      <c r="H184" s="3"/>
      <c r="L184" s="4"/>
      <c r="M184" s="5"/>
      <c r="N184" s="6"/>
      <c r="O184" s="7"/>
      <c r="P184" s="7"/>
      <c r="Q184" s="7"/>
      <c r="R184" s="8"/>
      <c r="S184" s="7"/>
      <c r="T184" s="9"/>
      <c r="U184" s="7"/>
      <c r="V184" s="10"/>
      <c r="W184" s="11"/>
      <c r="X184" s="9"/>
      <c r="Y184" s="9"/>
      <c r="Z184" s="9"/>
      <c r="AA184" s="7"/>
      <c r="AB184" s="9"/>
      <c r="AC184" s="7"/>
      <c r="AD184" s="9"/>
      <c r="AE184" s="9"/>
      <c r="AF184" s="7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</row>
    <row r="185" spans="1:47" ht="16.5" customHeight="1">
      <c r="A185" s="1"/>
      <c r="C185" s="2"/>
      <c r="E185" s="2"/>
      <c r="G185" s="2"/>
      <c r="H185" s="3"/>
      <c r="L185" s="4"/>
      <c r="M185" s="5"/>
      <c r="N185" s="6"/>
      <c r="O185" s="7"/>
      <c r="P185" s="7"/>
      <c r="Q185" s="7"/>
      <c r="R185" s="8"/>
      <c r="S185" s="7"/>
      <c r="T185" s="9"/>
      <c r="U185" s="7"/>
      <c r="V185" s="10"/>
      <c r="W185" s="11"/>
      <c r="X185" s="9"/>
      <c r="Y185" s="9"/>
      <c r="Z185" s="9"/>
      <c r="AA185" s="7"/>
      <c r="AB185" s="9"/>
      <c r="AC185" s="7"/>
      <c r="AD185" s="9"/>
      <c r="AE185" s="9"/>
      <c r="AF185" s="7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</row>
    <row r="186" spans="1:47" ht="16.5" customHeight="1">
      <c r="A186" s="1"/>
      <c r="C186" s="2"/>
      <c r="E186" s="2"/>
      <c r="G186" s="2"/>
      <c r="H186" s="3"/>
      <c r="L186" s="4"/>
      <c r="M186" s="5"/>
      <c r="N186" s="6"/>
      <c r="O186" s="7"/>
      <c r="P186" s="7"/>
      <c r="Q186" s="7"/>
      <c r="R186" s="8"/>
      <c r="S186" s="7"/>
      <c r="T186" s="9"/>
      <c r="U186" s="7"/>
      <c r="V186" s="10"/>
      <c r="W186" s="11"/>
      <c r="X186" s="9"/>
      <c r="Y186" s="9"/>
      <c r="Z186" s="9"/>
      <c r="AA186" s="7"/>
      <c r="AB186" s="9"/>
      <c r="AC186" s="7"/>
      <c r="AD186" s="9"/>
      <c r="AE186" s="9"/>
      <c r="AF186" s="7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</row>
    <row r="187" spans="1:47" ht="16.5" customHeight="1">
      <c r="A187" s="1"/>
      <c r="C187" s="2"/>
      <c r="E187" s="2"/>
      <c r="G187" s="2"/>
      <c r="H187" s="3"/>
      <c r="L187" s="4"/>
      <c r="M187" s="5"/>
      <c r="N187" s="6"/>
      <c r="O187" s="7"/>
      <c r="P187" s="7"/>
      <c r="Q187" s="7"/>
      <c r="R187" s="8"/>
      <c r="S187" s="7"/>
      <c r="T187" s="9"/>
      <c r="U187" s="7"/>
      <c r="V187" s="10"/>
      <c r="W187" s="11"/>
      <c r="X187" s="9"/>
      <c r="Y187" s="9"/>
      <c r="Z187" s="9"/>
      <c r="AA187" s="7"/>
      <c r="AB187" s="9"/>
      <c r="AC187" s="7"/>
      <c r="AD187" s="9"/>
      <c r="AE187" s="9"/>
      <c r="AF187" s="7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</row>
    <row r="188" spans="1:47" ht="16.5" customHeight="1">
      <c r="A188" s="1"/>
      <c r="C188" s="2"/>
      <c r="E188" s="2"/>
      <c r="G188" s="2"/>
      <c r="H188" s="3"/>
      <c r="L188" s="4"/>
      <c r="M188" s="5"/>
      <c r="N188" s="6"/>
      <c r="O188" s="7"/>
      <c r="P188" s="7"/>
      <c r="Q188" s="7"/>
      <c r="R188" s="8"/>
      <c r="S188" s="7"/>
      <c r="T188" s="9"/>
      <c r="U188" s="7"/>
      <c r="V188" s="10"/>
      <c r="W188" s="11"/>
      <c r="X188" s="9"/>
      <c r="Y188" s="9"/>
      <c r="Z188" s="9"/>
      <c r="AA188" s="7"/>
      <c r="AB188" s="9"/>
      <c r="AC188" s="7"/>
      <c r="AD188" s="9"/>
      <c r="AE188" s="9"/>
      <c r="AF188" s="7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</row>
    <row r="189" spans="1:47" ht="16.5" customHeight="1">
      <c r="A189" s="1"/>
      <c r="C189" s="2"/>
      <c r="E189" s="2"/>
      <c r="G189" s="2"/>
      <c r="H189" s="3"/>
      <c r="L189" s="4"/>
      <c r="M189" s="5"/>
      <c r="N189" s="6"/>
      <c r="O189" s="7"/>
      <c r="P189" s="7"/>
      <c r="Q189" s="7"/>
      <c r="R189" s="8"/>
      <c r="S189" s="7"/>
      <c r="T189" s="9"/>
      <c r="U189" s="7"/>
      <c r="V189" s="10"/>
      <c r="W189" s="11"/>
      <c r="X189" s="9"/>
      <c r="Y189" s="9"/>
      <c r="Z189" s="9"/>
      <c r="AA189" s="7"/>
      <c r="AB189" s="9"/>
      <c r="AC189" s="7"/>
      <c r="AD189" s="9"/>
      <c r="AE189" s="9"/>
      <c r="AF189" s="7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</row>
    <row r="190" spans="1:47" ht="16.5" customHeight="1">
      <c r="A190" s="1"/>
      <c r="C190" s="2"/>
      <c r="E190" s="2"/>
      <c r="G190" s="2"/>
      <c r="H190" s="3"/>
      <c r="L190" s="4"/>
      <c r="M190" s="5"/>
      <c r="N190" s="6"/>
      <c r="O190" s="7"/>
      <c r="P190" s="7"/>
      <c r="Q190" s="7"/>
      <c r="R190" s="8"/>
      <c r="S190" s="7"/>
      <c r="T190" s="9"/>
      <c r="U190" s="7"/>
      <c r="V190" s="10"/>
      <c r="W190" s="11"/>
      <c r="X190" s="9"/>
      <c r="Y190" s="9"/>
      <c r="Z190" s="9"/>
      <c r="AA190" s="7"/>
      <c r="AB190" s="9"/>
      <c r="AC190" s="7"/>
      <c r="AD190" s="9"/>
      <c r="AE190" s="9"/>
      <c r="AF190" s="7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</row>
    <row r="191" spans="1:47" ht="16.5" customHeight="1">
      <c r="A191" s="1"/>
      <c r="C191" s="2"/>
      <c r="E191" s="2"/>
      <c r="G191" s="2"/>
      <c r="H191" s="3"/>
      <c r="L191" s="4"/>
      <c r="M191" s="5"/>
      <c r="N191" s="6"/>
      <c r="O191" s="7"/>
      <c r="P191" s="7"/>
      <c r="Q191" s="7"/>
      <c r="R191" s="8"/>
      <c r="S191" s="7"/>
      <c r="T191" s="9"/>
      <c r="U191" s="7"/>
      <c r="V191" s="10"/>
      <c r="W191" s="11"/>
      <c r="X191" s="9"/>
      <c r="Y191" s="9"/>
      <c r="Z191" s="9"/>
      <c r="AA191" s="7"/>
      <c r="AB191" s="9"/>
      <c r="AC191" s="7"/>
      <c r="AD191" s="9"/>
      <c r="AE191" s="9"/>
      <c r="AF191" s="7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</row>
    <row r="192" spans="1:47" ht="16.5" customHeight="1">
      <c r="A192" s="1"/>
      <c r="C192" s="2"/>
      <c r="E192" s="2"/>
      <c r="G192" s="2"/>
      <c r="H192" s="3"/>
      <c r="L192" s="4"/>
      <c r="M192" s="5"/>
      <c r="N192" s="6"/>
      <c r="O192" s="7"/>
      <c r="P192" s="7"/>
      <c r="Q192" s="7"/>
      <c r="R192" s="8"/>
      <c r="S192" s="7"/>
      <c r="T192" s="9"/>
      <c r="U192" s="7"/>
      <c r="V192" s="10"/>
      <c r="W192" s="11"/>
      <c r="X192" s="9"/>
      <c r="Y192" s="9"/>
      <c r="Z192" s="9"/>
      <c r="AA192" s="7"/>
      <c r="AB192" s="9"/>
      <c r="AC192" s="7"/>
      <c r="AD192" s="9"/>
      <c r="AE192" s="9"/>
      <c r="AF192" s="7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</row>
    <row r="193" spans="1:47" ht="16.5" customHeight="1">
      <c r="A193" s="1"/>
      <c r="C193" s="2"/>
      <c r="E193" s="2"/>
      <c r="G193" s="2"/>
      <c r="H193" s="3"/>
      <c r="L193" s="4"/>
      <c r="M193" s="5"/>
      <c r="N193" s="6"/>
      <c r="O193" s="7"/>
      <c r="P193" s="7"/>
      <c r="Q193" s="7"/>
      <c r="R193" s="8"/>
      <c r="S193" s="7"/>
      <c r="T193" s="9"/>
      <c r="U193" s="7"/>
      <c r="V193" s="10"/>
      <c r="W193" s="11"/>
      <c r="X193" s="9"/>
      <c r="Y193" s="9"/>
      <c r="Z193" s="9"/>
      <c r="AA193" s="7"/>
      <c r="AB193" s="9"/>
      <c r="AC193" s="7"/>
      <c r="AD193" s="9"/>
      <c r="AE193" s="9"/>
      <c r="AF193" s="7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</row>
    <row r="194" spans="1:47" ht="16.5" customHeight="1">
      <c r="A194" s="1"/>
      <c r="C194" s="2"/>
      <c r="E194" s="2"/>
      <c r="G194" s="2"/>
      <c r="H194" s="3"/>
      <c r="L194" s="4"/>
      <c r="M194" s="5"/>
      <c r="N194" s="6"/>
      <c r="O194" s="7"/>
      <c r="P194" s="7"/>
      <c r="Q194" s="7"/>
      <c r="R194" s="8"/>
      <c r="S194" s="7"/>
      <c r="T194" s="9"/>
      <c r="U194" s="7"/>
      <c r="V194" s="10"/>
      <c r="W194" s="11"/>
      <c r="X194" s="9"/>
      <c r="Y194" s="9"/>
      <c r="Z194" s="9"/>
      <c r="AA194" s="7"/>
      <c r="AB194" s="9"/>
      <c r="AC194" s="7"/>
      <c r="AD194" s="9"/>
      <c r="AE194" s="9"/>
      <c r="AF194" s="7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</row>
    <row r="195" spans="1:47" ht="16.5" customHeight="1">
      <c r="A195" s="1"/>
      <c r="C195" s="2"/>
      <c r="E195" s="2"/>
      <c r="G195" s="2"/>
      <c r="H195" s="3"/>
      <c r="L195" s="4"/>
      <c r="M195" s="5"/>
      <c r="N195" s="6"/>
      <c r="O195" s="7"/>
      <c r="P195" s="7"/>
      <c r="Q195" s="7"/>
      <c r="R195" s="8"/>
      <c r="S195" s="7"/>
      <c r="T195" s="9"/>
      <c r="U195" s="7"/>
      <c r="V195" s="10"/>
      <c r="W195" s="11"/>
      <c r="X195" s="9"/>
      <c r="Y195" s="9"/>
      <c r="Z195" s="9"/>
      <c r="AA195" s="7"/>
      <c r="AB195" s="9"/>
      <c r="AC195" s="7"/>
      <c r="AD195" s="9"/>
      <c r="AE195" s="9"/>
      <c r="AF195" s="7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</row>
    <row r="196" spans="1:47" ht="16.5" customHeight="1">
      <c r="A196" s="1"/>
      <c r="C196" s="2"/>
      <c r="E196" s="2"/>
      <c r="G196" s="2"/>
      <c r="H196" s="3"/>
      <c r="L196" s="4"/>
      <c r="M196" s="5"/>
      <c r="N196" s="6"/>
      <c r="O196" s="7"/>
      <c r="P196" s="7"/>
      <c r="Q196" s="7"/>
      <c r="R196" s="8"/>
      <c r="S196" s="7"/>
      <c r="T196" s="9"/>
      <c r="U196" s="7"/>
      <c r="V196" s="10"/>
      <c r="W196" s="11"/>
      <c r="X196" s="9"/>
      <c r="Y196" s="9"/>
      <c r="Z196" s="9"/>
      <c r="AA196" s="7"/>
      <c r="AB196" s="9"/>
      <c r="AC196" s="7"/>
      <c r="AD196" s="9"/>
      <c r="AE196" s="9"/>
      <c r="AF196" s="7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</row>
    <row r="197" spans="1:47" ht="16.5" customHeight="1">
      <c r="A197" s="1"/>
      <c r="C197" s="2"/>
      <c r="E197" s="2"/>
      <c r="G197" s="2"/>
      <c r="H197" s="3"/>
      <c r="L197" s="4"/>
      <c r="M197" s="5"/>
      <c r="N197" s="6"/>
      <c r="O197" s="7"/>
      <c r="P197" s="7"/>
      <c r="Q197" s="7"/>
      <c r="R197" s="8"/>
      <c r="S197" s="7"/>
      <c r="T197" s="9"/>
      <c r="U197" s="7"/>
      <c r="V197" s="10"/>
      <c r="W197" s="11"/>
      <c r="X197" s="9"/>
      <c r="Y197" s="9"/>
      <c r="Z197" s="9"/>
      <c r="AA197" s="7"/>
      <c r="AB197" s="9"/>
      <c r="AC197" s="7"/>
      <c r="AD197" s="9"/>
      <c r="AE197" s="9"/>
      <c r="AF197" s="7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</row>
    <row r="198" spans="1:47" ht="16.5" customHeight="1">
      <c r="A198" s="1"/>
      <c r="C198" s="2"/>
      <c r="E198" s="2"/>
      <c r="G198" s="2"/>
      <c r="H198" s="3"/>
      <c r="L198" s="4"/>
      <c r="M198" s="5"/>
      <c r="N198" s="6"/>
      <c r="O198" s="7"/>
      <c r="P198" s="7"/>
      <c r="Q198" s="7"/>
      <c r="R198" s="8"/>
      <c r="S198" s="7"/>
      <c r="T198" s="9"/>
      <c r="U198" s="7"/>
      <c r="V198" s="10"/>
      <c r="W198" s="11"/>
      <c r="X198" s="9"/>
      <c r="Y198" s="9"/>
      <c r="Z198" s="9"/>
      <c r="AA198" s="7"/>
      <c r="AB198" s="9"/>
      <c r="AC198" s="7"/>
      <c r="AD198" s="9"/>
      <c r="AE198" s="9"/>
      <c r="AF198" s="7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</row>
    <row r="199" spans="1:47" ht="16.5" customHeight="1">
      <c r="A199" s="1"/>
      <c r="C199" s="2"/>
      <c r="E199" s="2"/>
      <c r="G199" s="2"/>
      <c r="H199" s="3"/>
      <c r="L199" s="4"/>
      <c r="M199" s="5"/>
      <c r="N199" s="6"/>
      <c r="O199" s="7"/>
      <c r="P199" s="7"/>
      <c r="Q199" s="7"/>
      <c r="R199" s="8"/>
      <c r="S199" s="7"/>
      <c r="T199" s="9"/>
      <c r="U199" s="7"/>
      <c r="V199" s="10"/>
      <c r="W199" s="11"/>
      <c r="X199" s="9"/>
      <c r="Y199" s="9"/>
      <c r="Z199" s="9"/>
      <c r="AA199" s="7"/>
      <c r="AB199" s="9"/>
      <c r="AC199" s="7"/>
      <c r="AD199" s="9"/>
      <c r="AE199" s="9"/>
      <c r="AF199" s="7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</row>
    <row r="200" spans="1:47" ht="16.5" customHeight="1">
      <c r="A200" s="1"/>
      <c r="C200" s="2"/>
      <c r="E200" s="2"/>
      <c r="G200" s="2"/>
      <c r="H200" s="3"/>
      <c r="L200" s="4"/>
      <c r="M200" s="5"/>
      <c r="N200" s="6"/>
      <c r="O200" s="7"/>
      <c r="P200" s="7"/>
      <c r="Q200" s="7"/>
      <c r="R200" s="8"/>
      <c r="S200" s="7"/>
      <c r="T200" s="9"/>
      <c r="U200" s="7"/>
      <c r="V200" s="10"/>
      <c r="W200" s="11"/>
      <c r="X200" s="9"/>
      <c r="Y200" s="9"/>
      <c r="Z200" s="9"/>
      <c r="AA200" s="7"/>
      <c r="AB200" s="9"/>
      <c r="AC200" s="7"/>
      <c r="AD200" s="9"/>
      <c r="AE200" s="9"/>
      <c r="AF200" s="7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</row>
    <row r="201" spans="1:47" ht="16.5" customHeight="1">
      <c r="A201" s="1"/>
      <c r="C201" s="2"/>
      <c r="E201" s="2"/>
      <c r="G201" s="2"/>
      <c r="H201" s="3"/>
      <c r="L201" s="4"/>
      <c r="M201" s="5"/>
      <c r="N201" s="6"/>
      <c r="O201" s="7"/>
      <c r="P201" s="7"/>
      <c r="Q201" s="7"/>
      <c r="R201" s="8"/>
      <c r="S201" s="7"/>
      <c r="T201" s="9"/>
      <c r="U201" s="7"/>
      <c r="V201" s="10"/>
      <c r="W201" s="11"/>
      <c r="X201" s="9"/>
      <c r="Y201" s="9"/>
      <c r="Z201" s="9"/>
      <c r="AA201" s="7"/>
      <c r="AB201" s="9"/>
      <c r="AC201" s="7"/>
      <c r="AD201" s="9"/>
      <c r="AE201" s="9"/>
      <c r="AF201" s="7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</row>
    <row r="202" spans="1:47" ht="16.5" customHeight="1">
      <c r="A202" s="1"/>
      <c r="C202" s="2"/>
      <c r="E202" s="2"/>
      <c r="G202" s="2"/>
      <c r="H202" s="3"/>
      <c r="L202" s="4"/>
      <c r="M202" s="5"/>
      <c r="N202" s="6"/>
      <c r="O202" s="7"/>
      <c r="P202" s="7"/>
      <c r="Q202" s="7"/>
      <c r="R202" s="8"/>
      <c r="S202" s="7"/>
      <c r="T202" s="9"/>
      <c r="U202" s="7"/>
      <c r="V202" s="10"/>
      <c r="W202" s="11"/>
      <c r="X202" s="9"/>
      <c r="Y202" s="9"/>
      <c r="Z202" s="9"/>
      <c r="AA202" s="7"/>
      <c r="AB202" s="9"/>
      <c r="AC202" s="7"/>
      <c r="AD202" s="9"/>
      <c r="AE202" s="9"/>
      <c r="AF202" s="7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</row>
    <row r="203" spans="1:47" ht="16.5" customHeight="1">
      <c r="A203" s="1"/>
      <c r="C203" s="2"/>
      <c r="E203" s="2"/>
      <c r="G203" s="2"/>
      <c r="H203" s="3"/>
      <c r="L203" s="4"/>
      <c r="M203" s="5"/>
      <c r="N203" s="6"/>
      <c r="O203" s="7"/>
      <c r="P203" s="7"/>
      <c r="Q203" s="7"/>
      <c r="R203" s="8"/>
      <c r="S203" s="7"/>
      <c r="T203" s="9"/>
      <c r="U203" s="7"/>
      <c r="V203" s="10"/>
      <c r="W203" s="11"/>
      <c r="X203" s="9"/>
      <c r="Y203" s="9"/>
      <c r="Z203" s="9"/>
      <c r="AA203" s="7"/>
      <c r="AB203" s="9"/>
      <c r="AC203" s="7"/>
      <c r="AD203" s="9"/>
      <c r="AE203" s="9"/>
      <c r="AF203" s="7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</row>
    <row r="204" spans="1:47" ht="16.5" customHeight="1">
      <c r="A204" s="1"/>
      <c r="C204" s="2"/>
      <c r="E204" s="2"/>
      <c r="G204" s="2"/>
      <c r="H204" s="3"/>
      <c r="L204" s="4"/>
      <c r="M204" s="5"/>
      <c r="N204" s="6"/>
      <c r="O204" s="7"/>
      <c r="P204" s="7"/>
      <c r="Q204" s="7"/>
      <c r="R204" s="8"/>
      <c r="S204" s="7"/>
      <c r="T204" s="9"/>
      <c r="U204" s="7"/>
      <c r="V204" s="10"/>
      <c r="W204" s="11"/>
      <c r="X204" s="9"/>
      <c r="Y204" s="9"/>
      <c r="Z204" s="9"/>
      <c r="AA204" s="7"/>
      <c r="AB204" s="9"/>
      <c r="AC204" s="7"/>
      <c r="AD204" s="9"/>
      <c r="AE204" s="9"/>
      <c r="AF204" s="7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</row>
    <row r="205" spans="1:47" ht="16.5" customHeight="1">
      <c r="A205" s="1"/>
      <c r="C205" s="2"/>
      <c r="E205" s="2"/>
      <c r="G205" s="2"/>
      <c r="H205" s="3"/>
      <c r="L205" s="4"/>
      <c r="M205" s="5"/>
      <c r="N205" s="6"/>
      <c r="O205" s="7"/>
      <c r="P205" s="7"/>
      <c r="Q205" s="7"/>
      <c r="R205" s="8"/>
      <c r="S205" s="7"/>
      <c r="T205" s="9"/>
      <c r="U205" s="7"/>
      <c r="V205" s="10"/>
      <c r="W205" s="11"/>
      <c r="X205" s="9"/>
      <c r="Y205" s="9"/>
      <c r="Z205" s="9"/>
      <c r="AA205" s="7"/>
      <c r="AB205" s="9"/>
      <c r="AC205" s="7"/>
      <c r="AD205" s="9"/>
      <c r="AE205" s="9"/>
      <c r="AF205" s="7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</row>
    <row r="206" spans="1:47" ht="16.5" customHeight="1">
      <c r="A206" s="1"/>
      <c r="C206" s="2"/>
      <c r="E206" s="2"/>
      <c r="G206" s="2"/>
      <c r="H206" s="3"/>
      <c r="L206" s="4"/>
      <c r="M206" s="5"/>
      <c r="N206" s="6"/>
      <c r="O206" s="7"/>
      <c r="P206" s="7"/>
      <c r="Q206" s="7"/>
      <c r="R206" s="8"/>
      <c r="S206" s="7"/>
      <c r="T206" s="9"/>
      <c r="U206" s="7"/>
      <c r="V206" s="10"/>
      <c r="W206" s="11"/>
      <c r="X206" s="9"/>
      <c r="Y206" s="9"/>
      <c r="Z206" s="9"/>
      <c r="AA206" s="7"/>
      <c r="AB206" s="9"/>
      <c r="AC206" s="7"/>
      <c r="AD206" s="9"/>
      <c r="AE206" s="9"/>
      <c r="AF206" s="7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</row>
    <row r="207" spans="1:47" ht="16.5" customHeight="1">
      <c r="A207" s="1"/>
      <c r="C207" s="2"/>
      <c r="E207" s="2"/>
      <c r="G207" s="2"/>
      <c r="H207" s="3"/>
      <c r="L207" s="4"/>
      <c r="M207" s="5"/>
      <c r="N207" s="6"/>
      <c r="O207" s="7"/>
      <c r="P207" s="7"/>
      <c r="Q207" s="7"/>
      <c r="R207" s="8"/>
      <c r="S207" s="7"/>
      <c r="T207" s="9"/>
      <c r="U207" s="7"/>
      <c r="V207" s="10"/>
      <c r="W207" s="11"/>
      <c r="X207" s="9"/>
      <c r="Y207" s="9"/>
      <c r="Z207" s="9"/>
      <c r="AA207" s="7"/>
      <c r="AB207" s="9"/>
      <c r="AC207" s="7"/>
      <c r="AD207" s="9"/>
      <c r="AE207" s="9"/>
      <c r="AF207" s="7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</row>
    <row r="208" spans="1:47" ht="16.5" customHeight="1">
      <c r="A208" s="1"/>
      <c r="C208" s="2"/>
      <c r="E208" s="2"/>
      <c r="G208" s="2"/>
      <c r="H208" s="3"/>
      <c r="L208" s="4"/>
      <c r="M208" s="5"/>
      <c r="N208" s="6"/>
      <c r="O208" s="7"/>
      <c r="P208" s="7"/>
      <c r="Q208" s="7"/>
      <c r="R208" s="8"/>
      <c r="S208" s="7"/>
      <c r="T208" s="9"/>
      <c r="U208" s="7"/>
      <c r="V208" s="10"/>
      <c r="W208" s="11"/>
      <c r="X208" s="9"/>
      <c r="Y208" s="9"/>
      <c r="Z208" s="9"/>
      <c r="AA208" s="7"/>
      <c r="AB208" s="9"/>
      <c r="AC208" s="7"/>
      <c r="AD208" s="9"/>
      <c r="AE208" s="9"/>
      <c r="AF208" s="7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</row>
    <row r="209" spans="1:47" ht="16.5" customHeight="1">
      <c r="A209" s="1"/>
      <c r="C209" s="2"/>
      <c r="E209" s="2"/>
      <c r="G209" s="2"/>
      <c r="H209" s="3"/>
      <c r="L209" s="4"/>
      <c r="M209" s="5"/>
      <c r="N209" s="6"/>
      <c r="O209" s="7"/>
      <c r="P209" s="7"/>
      <c r="Q209" s="7"/>
      <c r="R209" s="8"/>
      <c r="S209" s="7"/>
      <c r="T209" s="9"/>
      <c r="U209" s="7"/>
      <c r="V209" s="10"/>
      <c r="W209" s="11"/>
      <c r="X209" s="9"/>
      <c r="Y209" s="9"/>
      <c r="Z209" s="9"/>
      <c r="AA209" s="7"/>
      <c r="AB209" s="9"/>
      <c r="AC209" s="7"/>
      <c r="AD209" s="9"/>
      <c r="AE209" s="9"/>
      <c r="AF209" s="7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</row>
    <row r="210" spans="1:47" ht="16.5" customHeight="1">
      <c r="A210" s="1"/>
      <c r="C210" s="2"/>
      <c r="E210" s="2"/>
      <c r="G210" s="2"/>
      <c r="H210" s="3"/>
      <c r="L210" s="4"/>
      <c r="M210" s="5"/>
      <c r="N210" s="6"/>
      <c r="O210" s="7"/>
      <c r="P210" s="7"/>
      <c r="Q210" s="7"/>
      <c r="R210" s="8"/>
      <c r="S210" s="7"/>
      <c r="T210" s="9"/>
      <c r="U210" s="7"/>
      <c r="V210" s="10"/>
      <c r="W210" s="11"/>
      <c r="X210" s="9"/>
      <c r="Y210" s="9"/>
      <c r="Z210" s="9"/>
      <c r="AA210" s="7"/>
      <c r="AB210" s="9"/>
      <c r="AC210" s="7"/>
      <c r="AD210" s="9"/>
      <c r="AE210" s="9"/>
      <c r="AF210" s="7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</row>
    <row r="211" spans="1:47" ht="16.5" customHeight="1">
      <c r="A211" s="1"/>
      <c r="C211" s="2"/>
      <c r="E211" s="2"/>
      <c r="G211" s="2"/>
      <c r="H211" s="3"/>
      <c r="L211" s="4"/>
      <c r="M211" s="5"/>
      <c r="N211" s="6"/>
      <c r="O211" s="7"/>
      <c r="P211" s="7"/>
      <c r="Q211" s="7"/>
      <c r="R211" s="8"/>
      <c r="S211" s="7"/>
      <c r="T211" s="9"/>
      <c r="U211" s="7"/>
      <c r="V211" s="10"/>
      <c r="W211" s="11"/>
      <c r="X211" s="9"/>
      <c r="Y211" s="9"/>
      <c r="Z211" s="9"/>
      <c r="AA211" s="7"/>
      <c r="AB211" s="9"/>
      <c r="AC211" s="7"/>
      <c r="AD211" s="9"/>
      <c r="AE211" s="9"/>
      <c r="AF211" s="7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</row>
    <row r="212" spans="1:47" ht="16.5" customHeight="1">
      <c r="A212" s="1"/>
      <c r="C212" s="2"/>
      <c r="E212" s="2"/>
      <c r="G212" s="2"/>
      <c r="H212" s="3"/>
      <c r="L212" s="4"/>
      <c r="M212" s="5"/>
      <c r="N212" s="6"/>
      <c r="O212" s="7"/>
      <c r="P212" s="7"/>
      <c r="Q212" s="7"/>
      <c r="R212" s="8"/>
      <c r="S212" s="7"/>
      <c r="T212" s="9"/>
      <c r="U212" s="7"/>
      <c r="V212" s="10"/>
      <c r="W212" s="11"/>
      <c r="X212" s="9"/>
      <c r="Y212" s="9"/>
      <c r="Z212" s="9"/>
      <c r="AA212" s="7"/>
      <c r="AB212" s="9"/>
      <c r="AC212" s="7"/>
      <c r="AD212" s="9"/>
      <c r="AE212" s="9"/>
      <c r="AF212" s="7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</row>
    <row r="213" spans="1:47" ht="16.5" customHeight="1">
      <c r="A213" s="1"/>
      <c r="C213" s="2"/>
      <c r="E213" s="2"/>
      <c r="G213" s="2"/>
      <c r="H213" s="3"/>
      <c r="L213" s="4"/>
      <c r="M213" s="5"/>
      <c r="N213" s="6"/>
      <c r="O213" s="7"/>
      <c r="P213" s="7"/>
      <c r="Q213" s="7"/>
      <c r="R213" s="8"/>
      <c r="S213" s="7"/>
      <c r="T213" s="9"/>
      <c r="U213" s="7"/>
      <c r="V213" s="10"/>
      <c r="W213" s="11"/>
      <c r="X213" s="9"/>
      <c r="Y213" s="9"/>
      <c r="Z213" s="9"/>
      <c r="AA213" s="7"/>
      <c r="AB213" s="9"/>
      <c r="AC213" s="7"/>
      <c r="AD213" s="9"/>
      <c r="AE213" s="9"/>
      <c r="AF213" s="7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</row>
    <row r="214" spans="1:47" ht="16.5" customHeight="1">
      <c r="A214" s="1"/>
      <c r="C214" s="2"/>
      <c r="E214" s="2"/>
      <c r="G214" s="2"/>
      <c r="H214" s="3"/>
      <c r="L214" s="4"/>
      <c r="M214" s="5"/>
      <c r="N214" s="6"/>
      <c r="O214" s="7"/>
      <c r="P214" s="7"/>
      <c r="Q214" s="7"/>
      <c r="R214" s="8"/>
      <c r="S214" s="7"/>
      <c r="T214" s="9"/>
      <c r="U214" s="7"/>
      <c r="V214" s="10"/>
      <c r="W214" s="11"/>
      <c r="X214" s="9"/>
      <c r="Y214" s="9"/>
      <c r="Z214" s="9"/>
      <c r="AA214" s="7"/>
      <c r="AB214" s="9"/>
      <c r="AC214" s="7"/>
      <c r="AD214" s="9"/>
      <c r="AE214" s="9"/>
      <c r="AF214" s="7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</row>
    <row r="215" spans="1:47" ht="16.5" customHeight="1">
      <c r="A215" s="1"/>
      <c r="C215" s="2"/>
      <c r="E215" s="2"/>
      <c r="G215" s="2"/>
      <c r="H215" s="3"/>
      <c r="L215" s="4"/>
      <c r="M215" s="5"/>
      <c r="N215" s="6"/>
      <c r="O215" s="7"/>
      <c r="P215" s="7"/>
      <c r="Q215" s="7"/>
      <c r="R215" s="8"/>
      <c r="S215" s="7"/>
      <c r="T215" s="9"/>
      <c r="U215" s="7"/>
      <c r="V215" s="10"/>
      <c r="W215" s="11"/>
      <c r="X215" s="9"/>
      <c r="Y215" s="9"/>
      <c r="Z215" s="9"/>
      <c r="AA215" s="7"/>
      <c r="AB215" s="9"/>
      <c r="AC215" s="7"/>
      <c r="AD215" s="9"/>
      <c r="AE215" s="9"/>
      <c r="AF215" s="7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</row>
    <row r="216" spans="1:47" ht="16.5" customHeight="1">
      <c r="A216" s="1"/>
      <c r="C216" s="2"/>
      <c r="E216" s="2"/>
      <c r="G216" s="2"/>
      <c r="H216" s="3"/>
      <c r="L216" s="4"/>
      <c r="M216" s="5"/>
      <c r="N216" s="6"/>
      <c r="O216" s="7"/>
      <c r="P216" s="7"/>
      <c r="Q216" s="7"/>
      <c r="R216" s="8"/>
      <c r="S216" s="7"/>
      <c r="T216" s="9"/>
      <c r="U216" s="7"/>
      <c r="V216" s="10"/>
      <c r="W216" s="11"/>
      <c r="X216" s="9"/>
      <c r="Y216" s="9"/>
      <c r="Z216" s="9"/>
      <c r="AA216" s="7"/>
      <c r="AB216" s="9"/>
      <c r="AC216" s="7"/>
      <c r="AD216" s="9"/>
      <c r="AE216" s="9"/>
      <c r="AF216" s="7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</row>
    <row r="217" spans="1:47" ht="16.5" customHeight="1">
      <c r="A217" s="1"/>
      <c r="C217" s="2"/>
      <c r="E217" s="2"/>
      <c r="G217" s="2"/>
      <c r="H217" s="3"/>
      <c r="L217" s="4"/>
      <c r="M217" s="5"/>
      <c r="N217" s="6"/>
      <c r="O217" s="7"/>
      <c r="P217" s="7"/>
      <c r="Q217" s="7"/>
      <c r="R217" s="8"/>
      <c r="S217" s="7"/>
      <c r="T217" s="9"/>
      <c r="U217" s="7"/>
      <c r="V217" s="10"/>
      <c r="W217" s="11"/>
      <c r="X217" s="9"/>
      <c r="Y217" s="9"/>
      <c r="Z217" s="9"/>
      <c r="AA217" s="7"/>
      <c r="AB217" s="9"/>
      <c r="AC217" s="7"/>
      <c r="AD217" s="9"/>
      <c r="AE217" s="9"/>
      <c r="AF217" s="7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</row>
    <row r="218" spans="1:47" ht="16.5" customHeight="1">
      <c r="A218" s="1"/>
      <c r="C218" s="2"/>
      <c r="E218" s="2"/>
      <c r="G218" s="2"/>
      <c r="H218" s="3"/>
      <c r="L218" s="4"/>
      <c r="M218" s="5"/>
      <c r="N218" s="6"/>
      <c r="O218" s="7"/>
      <c r="P218" s="7"/>
      <c r="Q218" s="7"/>
      <c r="R218" s="8"/>
      <c r="S218" s="7"/>
      <c r="T218" s="9"/>
      <c r="U218" s="7"/>
      <c r="V218" s="10"/>
      <c r="W218" s="11"/>
      <c r="X218" s="9"/>
      <c r="Y218" s="9"/>
      <c r="Z218" s="9"/>
      <c r="AA218" s="7"/>
      <c r="AB218" s="9"/>
      <c r="AC218" s="7"/>
      <c r="AD218" s="9"/>
      <c r="AE218" s="9"/>
      <c r="AF218" s="7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</row>
    <row r="219" spans="1:47" ht="16.5" customHeight="1">
      <c r="A219" s="1"/>
      <c r="C219" s="2"/>
      <c r="E219" s="2"/>
      <c r="G219" s="2"/>
      <c r="H219" s="3"/>
      <c r="L219" s="4"/>
      <c r="M219" s="5"/>
      <c r="N219" s="6"/>
      <c r="O219" s="7"/>
      <c r="P219" s="7"/>
      <c r="Q219" s="7"/>
      <c r="R219" s="8"/>
      <c r="S219" s="7"/>
      <c r="T219" s="9"/>
      <c r="U219" s="7"/>
      <c r="V219" s="10"/>
      <c r="W219" s="11"/>
      <c r="X219" s="9"/>
      <c r="Y219" s="9"/>
      <c r="Z219" s="9"/>
      <c r="AA219" s="7"/>
      <c r="AB219" s="9"/>
      <c r="AC219" s="7"/>
      <c r="AD219" s="9"/>
      <c r="AE219" s="9"/>
      <c r="AF219" s="7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</row>
    <row r="220" spans="1:47" ht="16.5" customHeight="1">
      <c r="A220" s="1"/>
      <c r="C220" s="2"/>
      <c r="E220" s="2"/>
      <c r="G220" s="2"/>
      <c r="H220" s="3"/>
      <c r="L220" s="4"/>
      <c r="M220" s="5"/>
      <c r="N220" s="6"/>
      <c r="O220" s="7"/>
      <c r="P220" s="7"/>
      <c r="Q220" s="7"/>
      <c r="R220" s="8"/>
      <c r="S220" s="7"/>
      <c r="T220" s="9"/>
      <c r="U220" s="7"/>
      <c r="V220" s="10"/>
      <c r="W220" s="11"/>
      <c r="X220" s="9"/>
      <c r="Y220" s="9"/>
      <c r="Z220" s="9"/>
      <c r="AA220" s="7"/>
      <c r="AB220" s="9"/>
      <c r="AC220" s="7"/>
      <c r="AD220" s="9"/>
      <c r="AE220" s="9"/>
      <c r="AF220" s="7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</row>
    <row r="221" spans="1:47" ht="16.5" customHeight="1">
      <c r="A221" s="1"/>
      <c r="C221" s="2"/>
      <c r="E221" s="2"/>
      <c r="G221" s="2"/>
      <c r="H221" s="3"/>
      <c r="L221" s="4"/>
      <c r="M221" s="5"/>
      <c r="N221" s="6"/>
      <c r="O221" s="7"/>
      <c r="P221" s="7"/>
      <c r="Q221" s="7"/>
      <c r="R221" s="8"/>
      <c r="S221" s="7"/>
      <c r="T221" s="9"/>
      <c r="U221" s="7"/>
      <c r="V221" s="10"/>
      <c r="W221" s="11"/>
      <c r="X221" s="9"/>
      <c r="Y221" s="9"/>
      <c r="Z221" s="9"/>
      <c r="AA221" s="7"/>
      <c r="AB221" s="9"/>
      <c r="AC221" s="7"/>
      <c r="AD221" s="9"/>
      <c r="AE221" s="9"/>
      <c r="AF221" s="7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</row>
    <row r="222" spans="1:47" ht="16.5" customHeight="1">
      <c r="A222" s="1"/>
      <c r="C222" s="2"/>
      <c r="E222" s="2"/>
      <c r="G222" s="2"/>
      <c r="H222" s="3"/>
      <c r="L222" s="4"/>
      <c r="M222" s="5"/>
      <c r="N222" s="6"/>
      <c r="O222" s="7"/>
      <c r="P222" s="7"/>
      <c r="Q222" s="7"/>
      <c r="R222" s="8"/>
      <c r="S222" s="7"/>
      <c r="T222" s="9"/>
      <c r="U222" s="7"/>
      <c r="V222" s="10"/>
      <c r="W222" s="11"/>
      <c r="X222" s="9"/>
      <c r="Y222" s="9"/>
      <c r="Z222" s="9"/>
      <c r="AA222" s="7"/>
      <c r="AB222" s="9"/>
      <c r="AC222" s="7"/>
      <c r="AD222" s="9"/>
      <c r="AE222" s="9"/>
      <c r="AF222" s="7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</row>
    <row r="223" spans="1:47" ht="16.5" customHeight="1">
      <c r="A223" s="1"/>
      <c r="C223" s="2"/>
      <c r="E223" s="2"/>
      <c r="G223" s="2"/>
      <c r="H223" s="3"/>
      <c r="L223" s="4"/>
      <c r="M223" s="5"/>
      <c r="N223" s="6"/>
      <c r="O223" s="7"/>
      <c r="P223" s="7"/>
      <c r="Q223" s="7"/>
      <c r="R223" s="8"/>
      <c r="S223" s="7"/>
      <c r="T223" s="9"/>
      <c r="U223" s="7"/>
      <c r="V223" s="10"/>
      <c r="W223" s="11"/>
      <c r="X223" s="9"/>
      <c r="Y223" s="9"/>
      <c r="Z223" s="9"/>
      <c r="AA223" s="7"/>
      <c r="AB223" s="9"/>
      <c r="AC223" s="7"/>
      <c r="AD223" s="9"/>
      <c r="AE223" s="9"/>
      <c r="AF223" s="7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</row>
    <row r="224" spans="1:47" ht="16.5" customHeight="1">
      <c r="A224" s="1"/>
      <c r="C224" s="2"/>
      <c r="E224" s="2"/>
      <c r="G224" s="2"/>
      <c r="H224" s="3"/>
      <c r="L224" s="4"/>
      <c r="M224" s="5"/>
      <c r="N224" s="6"/>
      <c r="O224" s="7"/>
      <c r="P224" s="7"/>
      <c r="Q224" s="7"/>
      <c r="R224" s="8"/>
      <c r="S224" s="7"/>
      <c r="T224" s="9"/>
      <c r="U224" s="7"/>
      <c r="V224" s="10"/>
      <c r="W224" s="11"/>
      <c r="X224" s="9"/>
      <c r="Y224" s="9"/>
      <c r="Z224" s="9"/>
      <c r="AA224" s="7"/>
      <c r="AB224" s="9"/>
      <c r="AC224" s="7"/>
      <c r="AD224" s="9"/>
      <c r="AE224" s="9"/>
      <c r="AF224" s="7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</row>
    <row r="225" spans="1:47" ht="16.5" customHeight="1">
      <c r="A225" s="1"/>
      <c r="C225" s="2"/>
      <c r="E225" s="2"/>
      <c r="G225" s="2"/>
      <c r="H225" s="3"/>
      <c r="L225" s="4"/>
      <c r="M225" s="5"/>
      <c r="N225" s="6"/>
      <c r="O225" s="7"/>
      <c r="P225" s="7"/>
      <c r="Q225" s="7"/>
      <c r="R225" s="8"/>
      <c r="S225" s="7"/>
      <c r="T225" s="9"/>
      <c r="U225" s="7"/>
      <c r="V225" s="10"/>
      <c r="W225" s="11"/>
      <c r="X225" s="9"/>
      <c r="Y225" s="9"/>
      <c r="Z225" s="9"/>
      <c r="AA225" s="7"/>
      <c r="AB225" s="9"/>
      <c r="AC225" s="7"/>
      <c r="AD225" s="9"/>
      <c r="AE225" s="9"/>
      <c r="AF225" s="7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</row>
    <row r="226" spans="1:47" ht="16.5" customHeight="1">
      <c r="A226" s="1"/>
      <c r="C226" s="2"/>
      <c r="E226" s="2"/>
      <c r="G226" s="2"/>
      <c r="H226" s="3"/>
      <c r="L226" s="4"/>
      <c r="M226" s="5"/>
      <c r="N226" s="6"/>
      <c r="O226" s="7"/>
      <c r="P226" s="7"/>
      <c r="Q226" s="7"/>
      <c r="R226" s="8"/>
      <c r="S226" s="7"/>
      <c r="T226" s="9"/>
      <c r="U226" s="7"/>
      <c r="V226" s="10"/>
      <c r="W226" s="11"/>
      <c r="X226" s="9"/>
      <c r="Y226" s="9"/>
      <c r="Z226" s="9"/>
      <c r="AA226" s="7"/>
      <c r="AB226" s="9"/>
      <c r="AC226" s="7"/>
      <c r="AD226" s="9"/>
      <c r="AE226" s="9"/>
      <c r="AF226" s="7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</row>
    <row r="227" spans="1:47" ht="16.5" customHeight="1">
      <c r="A227" s="1"/>
      <c r="C227" s="2"/>
      <c r="E227" s="2"/>
      <c r="G227" s="2"/>
      <c r="H227" s="3"/>
      <c r="L227" s="4"/>
      <c r="M227" s="5"/>
      <c r="N227" s="6"/>
      <c r="O227" s="7"/>
      <c r="P227" s="7"/>
      <c r="Q227" s="7"/>
      <c r="R227" s="8"/>
      <c r="S227" s="7"/>
      <c r="T227" s="9"/>
      <c r="U227" s="7"/>
      <c r="V227" s="10"/>
      <c r="W227" s="11"/>
      <c r="X227" s="9"/>
      <c r="Y227" s="9"/>
      <c r="Z227" s="9"/>
      <c r="AA227" s="7"/>
      <c r="AB227" s="9"/>
      <c r="AC227" s="7"/>
      <c r="AD227" s="9"/>
      <c r="AE227" s="9"/>
      <c r="AF227" s="7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</row>
    <row r="228" spans="1:47" ht="16.5" customHeight="1">
      <c r="A228" s="1"/>
      <c r="C228" s="2"/>
      <c r="E228" s="2"/>
      <c r="G228" s="2"/>
      <c r="H228" s="3"/>
      <c r="L228" s="4"/>
      <c r="M228" s="5"/>
      <c r="N228" s="6"/>
      <c r="O228" s="7"/>
      <c r="P228" s="7"/>
      <c r="Q228" s="7"/>
      <c r="R228" s="8"/>
      <c r="S228" s="7"/>
      <c r="T228" s="9"/>
      <c r="U228" s="7"/>
      <c r="V228" s="10"/>
      <c r="W228" s="11"/>
      <c r="X228" s="9"/>
      <c r="Y228" s="9"/>
      <c r="Z228" s="9"/>
      <c r="AA228" s="7"/>
      <c r="AB228" s="9"/>
      <c r="AC228" s="7"/>
      <c r="AD228" s="9"/>
      <c r="AE228" s="9"/>
      <c r="AF228" s="7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</row>
    <row r="229" spans="1:47" ht="16.5" customHeight="1">
      <c r="A229" s="1"/>
      <c r="C229" s="2"/>
      <c r="E229" s="2"/>
      <c r="G229" s="2"/>
      <c r="H229" s="3"/>
      <c r="L229" s="4"/>
      <c r="M229" s="5"/>
      <c r="N229" s="6"/>
      <c r="O229" s="7"/>
      <c r="P229" s="7"/>
      <c r="Q229" s="7"/>
      <c r="R229" s="8"/>
      <c r="S229" s="7"/>
      <c r="T229" s="9"/>
      <c r="U229" s="7"/>
      <c r="V229" s="10"/>
      <c r="W229" s="11"/>
      <c r="X229" s="9"/>
      <c r="Y229" s="9"/>
      <c r="Z229" s="9"/>
      <c r="AA229" s="7"/>
      <c r="AB229" s="9"/>
      <c r="AC229" s="7"/>
      <c r="AD229" s="9"/>
      <c r="AE229" s="9"/>
      <c r="AF229" s="7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</row>
    <row r="230" spans="1:47" ht="16.5" customHeight="1">
      <c r="A230" s="1"/>
      <c r="C230" s="2"/>
      <c r="E230" s="2"/>
      <c r="G230" s="2"/>
      <c r="H230" s="3"/>
      <c r="L230" s="4"/>
      <c r="M230" s="5"/>
      <c r="N230" s="6"/>
      <c r="O230" s="7"/>
      <c r="P230" s="7"/>
      <c r="Q230" s="7"/>
      <c r="R230" s="8"/>
      <c r="S230" s="7"/>
      <c r="T230" s="9"/>
      <c r="U230" s="7"/>
      <c r="V230" s="10"/>
      <c r="W230" s="11"/>
      <c r="X230" s="9"/>
      <c r="Y230" s="9"/>
      <c r="Z230" s="9"/>
      <c r="AA230" s="7"/>
      <c r="AB230" s="9"/>
      <c r="AC230" s="7"/>
      <c r="AD230" s="9"/>
      <c r="AE230" s="9"/>
      <c r="AF230" s="7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</row>
    <row r="231" spans="1:47" ht="16.5" customHeight="1">
      <c r="A231" s="1"/>
      <c r="C231" s="2"/>
      <c r="E231" s="2"/>
      <c r="G231" s="2"/>
      <c r="H231" s="3"/>
      <c r="L231" s="4"/>
      <c r="M231" s="5"/>
      <c r="N231" s="6"/>
      <c r="O231" s="7"/>
      <c r="P231" s="7"/>
      <c r="Q231" s="7"/>
      <c r="R231" s="8"/>
      <c r="S231" s="7"/>
      <c r="T231" s="9"/>
      <c r="U231" s="7"/>
      <c r="V231" s="10"/>
      <c r="W231" s="11"/>
      <c r="X231" s="9"/>
      <c r="Y231" s="9"/>
      <c r="Z231" s="9"/>
      <c r="AA231" s="7"/>
      <c r="AB231" s="9"/>
      <c r="AC231" s="7"/>
      <c r="AD231" s="9"/>
      <c r="AE231" s="9"/>
      <c r="AF231" s="7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</row>
    <row r="232" spans="1:47" ht="16.5" customHeight="1">
      <c r="A232" s="1"/>
      <c r="C232" s="2"/>
      <c r="E232" s="2"/>
      <c r="G232" s="2"/>
      <c r="H232" s="3"/>
      <c r="L232" s="4"/>
      <c r="M232" s="5"/>
      <c r="N232" s="6"/>
      <c r="O232" s="7"/>
      <c r="P232" s="7"/>
      <c r="Q232" s="7"/>
      <c r="R232" s="8"/>
      <c r="S232" s="7"/>
      <c r="T232" s="9"/>
      <c r="U232" s="7"/>
      <c r="V232" s="10"/>
      <c r="W232" s="11"/>
      <c r="X232" s="9"/>
      <c r="Y232" s="9"/>
      <c r="Z232" s="9"/>
      <c r="AA232" s="7"/>
      <c r="AB232" s="9"/>
      <c r="AC232" s="7"/>
      <c r="AD232" s="9"/>
      <c r="AE232" s="9"/>
      <c r="AF232" s="7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</row>
    <row r="233" spans="1:47" ht="16.5" customHeight="1">
      <c r="A233" s="1"/>
      <c r="C233" s="2"/>
      <c r="E233" s="2"/>
      <c r="G233" s="2"/>
      <c r="H233" s="3"/>
      <c r="L233" s="4"/>
      <c r="M233" s="5"/>
      <c r="N233" s="6"/>
      <c r="O233" s="7"/>
      <c r="P233" s="7"/>
      <c r="Q233" s="7"/>
      <c r="R233" s="8"/>
      <c r="S233" s="7"/>
      <c r="T233" s="9"/>
      <c r="U233" s="7"/>
      <c r="V233" s="10"/>
      <c r="W233" s="11"/>
      <c r="X233" s="9"/>
      <c r="Y233" s="9"/>
      <c r="Z233" s="9"/>
      <c r="AA233" s="7"/>
      <c r="AB233" s="9"/>
      <c r="AC233" s="7"/>
      <c r="AD233" s="9"/>
      <c r="AE233" s="9"/>
      <c r="AF233" s="7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</row>
    <row r="234" spans="1:47" ht="16.5" customHeight="1">
      <c r="A234" s="1"/>
      <c r="C234" s="2"/>
      <c r="E234" s="2"/>
      <c r="G234" s="2"/>
      <c r="H234" s="3"/>
      <c r="L234" s="4"/>
      <c r="M234" s="5"/>
      <c r="N234" s="6"/>
      <c r="O234" s="7"/>
      <c r="P234" s="7"/>
      <c r="Q234" s="7"/>
      <c r="R234" s="8"/>
      <c r="S234" s="7"/>
      <c r="T234" s="9"/>
      <c r="U234" s="7"/>
      <c r="V234" s="10"/>
      <c r="W234" s="11"/>
      <c r="X234" s="9"/>
      <c r="Y234" s="9"/>
      <c r="Z234" s="9"/>
      <c r="AA234" s="7"/>
      <c r="AB234" s="9"/>
      <c r="AC234" s="7"/>
      <c r="AD234" s="9"/>
      <c r="AE234" s="9"/>
      <c r="AF234" s="7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</row>
    <row r="235" spans="1:47" ht="16.5" customHeight="1">
      <c r="A235" s="1"/>
      <c r="C235" s="2"/>
      <c r="E235" s="2"/>
      <c r="G235" s="2"/>
      <c r="H235" s="3"/>
      <c r="L235" s="4"/>
      <c r="M235" s="5"/>
      <c r="N235" s="6"/>
      <c r="O235" s="7"/>
      <c r="P235" s="7"/>
      <c r="Q235" s="7"/>
      <c r="R235" s="8"/>
      <c r="S235" s="7"/>
      <c r="T235" s="9"/>
      <c r="U235" s="7"/>
      <c r="V235" s="10"/>
      <c r="W235" s="11"/>
      <c r="X235" s="9"/>
      <c r="Y235" s="9"/>
      <c r="Z235" s="9"/>
      <c r="AA235" s="7"/>
      <c r="AB235" s="9"/>
      <c r="AC235" s="7"/>
      <c r="AD235" s="9"/>
      <c r="AE235" s="9"/>
      <c r="AF235" s="7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</row>
    <row r="236" spans="1:47" ht="16.5" customHeight="1">
      <c r="A236" s="1"/>
      <c r="C236" s="2"/>
      <c r="E236" s="2"/>
      <c r="G236" s="2"/>
      <c r="H236" s="3"/>
      <c r="L236" s="4"/>
      <c r="M236" s="5"/>
      <c r="N236" s="6"/>
      <c r="O236" s="7"/>
      <c r="P236" s="7"/>
      <c r="Q236" s="7"/>
      <c r="R236" s="8"/>
      <c r="S236" s="7"/>
      <c r="T236" s="9"/>
      <c r="U236" s="7"/>
      <c r="V236" s="10"/>
      <c r="W236" s="11"/>
      <c r="X236" s="9"/>
      <c r="Y236" s="9"/>
      <c r="Z236" s="9"/>
      <c r="AA236" s="7"/>
      <c r="AB236" s="9"/>
      <c r="AC236" s="7"/>
      <c r="AD236" s="9"/>
      <c r="AE236" s="9"/>
      <c r="AF236" s="7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</row>
    <row r="237" spans="1:47" ht="16.5" customHeight="1">
      <c r="A237" s="1"/>
      <c r="C237" s="2"/>
      <c r="E237" s="2"/>
      <c r="G237" s="2"/>
      <c r="H237" s="3"/>
      <c r="L237" s="4"/>
      <c r="M237" s="5"/>
      <c r="N237" s="6"/>
      <c r="O237" s="7"/>
      <c r="P237" s="7"/>
      <c r="Q237" s="7"/>
      <c r="R237" s="8"/>
      <c r="S237" s="7"/>
      <c r="T237" s="9"/>
      <c r="U237" s="7"/>
      <c r="V237" s="10"/>
      <c r="W237" s="11"/>
      <c r="X237" s="9"/>
      <c r="Y237" s="9"/>
      <c r="Z237" s="9"/>
      <c r="AA237" s="7"/>
      <c r="AB237" s="9"/>
      <c r="AC237" s="7"/>
      <c r="AD237" s="9"/>
      <c r="AE237" s="9"/>
      <c r="AF237" s="7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</row>
    <row r="238" spans="1:47" ht="16.5" customHeight="1">
      <c r="A238" s="1"/>
      <c r="C238" s="2"/>
      <c r="E238" s="2"/>
      <c r="G238" s="2"/>
      <c r="H238" s="3"/>
      <c r="L238" s="4"/>
      <c r="M238" s="5"/>
      <c r="N238" s="6"/>
      <c r="O238" s="7"/>
      <c r="P238" s="7"/>
      <c r="Q238" s="7"/>
      <c r="R238" s="8"/>
      <c r="S238" s="7"/>
      <c r="T238" s="9"/>
      <c r="U238" s="7"/>
      <c r="V238" s="10"/>
      <c r="W238" s="11"/>
      <c r="X238" s="9"/>
      <c r="Y238" s="9"/>
      <c r="Z238" s="9"/>
      <c r="AA238" s="7"/>
      <c r="AB238" s="9"/>
      <c r="AC238" s="7"/>
      <c r="AD238" s="9"/>
      <c r="AE238" s="9"/>
      <c r="AF238" s="7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</row>
    <row r="239" spans="1:47" ht="16.5" customHeight="1">
      <c r="A239" s="1"/>
      <c r="C239" s="2"/>
      <c r="E239" s="2"/>
      <c r="G239" s="2"/>
      <c r="H239" s="3"/>
      <c r="L239" s="4"/>
      <c r="M239" s="5"/>
      <c r="N239" s="6"/>
      <c r="O239" s="7"/>
      <c r="P239" s="7"/>
      <c r="Q239" s="7"/>
      <c r="R239" s="8"/>
      <c r="S239" s="7"/>
      <c r="T239" s="9"/>
      <c r="U239" s="7"/>
      <c r="V239" s="10"/>
      <c r="W239" s="11"/>
      <c r="X239" s="9"/>
      <c r="Y239" s="9"/>
      <c r="Z239" s="9"/>
      <c r="AA239" s="7"/>
      <c r="AB239" s="9"/>
      <c r="AC239" s="7"/>
      <c r="AD239" s="9"/>
      <c r="AE239" s="9"/>
      <c r="AF239" s="7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</row>
    <row r="240" spans="1:47" ht="16.5" customHeight="1">
      <c r="A240" s="1"/>
      <c r="C240" s="2"/>
      <c r="E240" s="2"/>
      <c r="G240" s="2"/>
      <c r="H240" s="3"/>
      <c r="L240" s="4"/>
      <c r="M240" s="5"/>
      <c r="N240" s="6"/>
      <c r="O240" s="7"/>
      <c r="P240" s="7"/>
      <c r="Q240" s="7"/>
      <c r="R240" s="8"/>
      <c r="S240" s="7"/>
      <c r="T240" s="9"/>
      <c r="U240" s="7"/>
      <c r="V240" s="10"/>
      <c r="W240" s="11"/>
      <c r="X240" s="9"/>
      <c r="Y240" s="9"/>
      <c r="Z240" s="9"/>
      <c r="AA240" s="7"/>
      <c r="AB240" s="9"/>
      <c r="AC240" s="7"/>
      <c r="AD240" s="9"/>
      <c r="AE240" s="9"/>
      <c r="AF240" s="7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</row>
    <row r="241" spans="1:47" ht="16.5" customHeight="1">
      <c r="A241" s="1"/>
      <c r="C241" s="2"/>
      <c r="E241" s="2"/>
      <c r="G241" s="2"/>
      <c r="H241" s="3"/>
      <c r="L241" s="4"/>
      <c r="M241" s="5"/>
      <c r="N241" s="6"/>
      <c r="O241" s="7"/>
      <c r="P241" s="7"/>
      <c r="Q241" s="7"/>
      <c r="R241" s="8"/>
      <c r="S241" s="7"/>
      <c r="T241" s="9"/>
      <c r="U241" s="7"/>
      <c r="V241" s="10"/>
      <c r="W241" s="11"/>
      <c r="X241" s="9"/>
      <c r="Y241" s="9"/>
      <c r="Z241" s="9"/>
      <c r="AA241" s="7"/>
      <c r="AB241" s="9"/>
      <c r="AC241" s="7"/>
      <c r="AD241" s="9"/>
      <c r="AE241" s="9"/>
      <c r="AF241" s="7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</row>
    <row r="242" spans="1:47" ht="16.5" customHeight="1">
      <c r="A242" s="1"/>
      <c r="C242" s="2"/>
      <c r="E242" s="2"/>
      <c r="G242" s="2"/>
      <c r="H242" s="3"/>
      <c r="L242" s="4"/>
      <c r="M242" s="5"/>
      <c r="N242" s="6"/>
      <c r="O242" s="7"/>
      <c r="P242" s="7"/>
      <c r="Q242" s="7"/>
      <c r="R242" s="8"/>
      <c r="S242" s="7"/>
      <c r="T242" s="9"/>
      <c r="U242" s="7"/>
      <c r="V242" s="10"/>
      <c r="W242" s="11"/>
      <c r="X242" s="9"/>
      <c r="Y242" s="9"/>
      <c r="Z242" s="9"/>
      <c r="AA242" s="7"/>
      <c r="AB242" s="9"/>
      <c r="AC242" s="7"/>
      <c r="AD242" s="9"/>
      <c r="AE242" s="9"/>
      <c r="AF242" s="7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</row>
    <row r="243" spans="1:47" ht="16.5" customHeight="1">
      <c r="A243" s="1"/>
      <c r="C243" s="2"/>
      <c r="E243" s="2"/>
      <c r="G243" s="2"/>
      <c r="H243" s="3"/>
      <c r="L243" s="4"/>
      <c r="M243" s="5"/>
      <c r="N243" s="6"/>
      <c r="O243" s="7"/>
      <c r="P243" s="7"/>
      <c r="Q243" s="7"/>
      <c r="R243" s="8"/>
      <c r="S243" s="7"/>
      <c r="T243" s="9"/>
      <c r="U243" s="7"/>
      <c r="V243" s="10"/>
      <c r="W243" s="11"/>
      <c r="X243" s="9"/>
      <c r="Y243" s="9"/>
      <c r="Z243" s="9"/>
      <c r="AA243" s="7"/>
      <c r="AB243" s="9"/>
      <c r="AC243" s="7"/>
      <c r="AD243" s="9"/>
      <c r="AE243" s="9"/>
      <c r="AF243" s="7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</row>
    <row r="244" spans="1:47" ht="16.5" customHeight="1">
      <c r="A244" s="1"/>
      <c r="C244" s="2"/>
      <c r="E244" s="2"/>
      <c r="G244" s="2"/>
      <c r="H244" s="3"/>
      <c r="L244" s="4"/>
      <c r="M244" s="5"/>
      <c r="N244" s="6"/>
      <c r="O244" s="7"/>
      <c r="P244" s="7"/>
      <c r="Q244" s="7"/>
      <c r="R244" s="8"/>
      <c r="S244" s="7"/>
      <c r="T244" s="9"/>
      <c r="U244" s="7"/>
      <c r="V244" s="10"/>
      <c r="W244" s="11"/>
      <c r="X244" s="9"/>
      <c r="Y244" s="9"/>
      <c r="Z244" s="9"/>
      <c r="AA244" s="7"/>
      <c r="AB244" s="9"/>
      <c r="AC244" s="7"/>
      <c r="AD244" s="9"/>
      <c r="AE244" s="9"/>
      <c r="AF244" s="7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</row>
    <row r="245" spans="1:47" ht="16.5" customHeight="1">
      <c r="A245" s="1"/>
      <c r="C245" s="2"/>
      <c r="E245" s="2"/>
      <c r="G245" s="2"/>
      <c r="H245" s="3"/>
      <c r="L245" s="4"/>
      <c r="M245" s="5"/>
      <c r="N245" s="6"/>
      <c r="O245" s="7"/>
      <c r="P245" s="7"/>
      <c r="Q245" s="7"/>
      <c r="R245" s="8"/>
      <c r="S245" s="7"/>
      <c r="T245" s="9"/>
      <c r="U245" s="7"/>
      <c r="V245" s="10"/>
      <c r="W245" s="11"/>
      <c r="X245" s="9"/>
      <c r="Y245" s="9"/>
      <c r="Z245" s="9"/>
      <c r="AA245" s="7"/>
      <c r="AB245" s="9"/>
      <c r="AC245" s="7"/>
      <c r="AD245" s="9"/>
      <c r="AE245" s="9"/>
      <c r="AF245" s="7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</row>
    <row r="246" spans="1:47" ht="16.5" customHeight="1">
      <c r="A246" s="1"/>
      <c r="C246" s="2"/>
      <c r="E246" s="2"/>
      <c r="G246" s="2"/>
      <c r="H246" s="3"/>
      <c r="L246" s="4"/>
      <c r="M246" s="5"/>
      <c r="N246" s="6"/>
      <c r="O246" s="7"/>
      <c r="P246" s="7"/>
      <c r="Q246" s="7"/>
      <c r="R246" s="8"/>
      <c r="S246" s="7"/>
      <c r="T246" s="9"/>
      <c r="U246" s="7"/>
      <c r="V246" s="10"/>
      <c r="W246" s="11"/>
      <c r="X246" s="9"/>
      <c r="Y246" s="9"/>
      <c r="Z246" s="9"/>
      <c r="AA246" s="7"/>
      <c r="AB246" s="9"/>
      <c r="AC246" s="7"/>
      <c r="AD246" s="9"/>
      <c r="AE246" s="9"/>
      <c r="AF246" s="7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</row>
    <row r="247" spans="1:47" ht="16.5" customHeight="1">
      <c r="A247" s="1"/>
      <c r="C247" s="2"/>
      <c r="E247" s="2"/>
      <c r="G247" s="2"/>
      <c r="H247" s="3"/>
      <c r="L247" s="4"/>
      <c r="M247" s="5"/>
      <c r="N247" s="6"/>
      <c r="O247" s="7"/>
      <c r="P247" s="7"/>
      <c r="Q247" s="7"/>
      <c r="R247" s="8"/>
      <c r="S247" s="7"/>
      <c r="T247" s="9"/>
      <c r="U247" s="7"/>
      <c r="V247" s="10"/>
      <c r="W247" s="11"/>
      <c r="X247" s="9"/>
      <c r="Y247" s="9"/>
      <c r="Z247" s="9"/>
      <c r="AA247" s="7"/>
      <c r="AB247" s="9"/>
      <c r="AC247" s="7"/>
      <c r="AD247" s="9"/>
      <c r="AE247" s="9"/>
      <c r="AF247" s="7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</row>
    <row r="248" spans="1:47" ht="16.5" customHeight="1">
      <c r="A248" s="1"/>
      <c r="C248" s="2"/>
      <c r="E248" s="2"/>
      <c r="G248" s="2"/>
      <c r="H248" s="3"/>
      <c r="L248" s="4"/>
      <c r="M248" s="5"/>
      <c r="N248" s="6"/>
      <c r="O248" s="7"/>
      <c r="P248" s="7"/>
      <c r="Q248" s="7"/>
      <c r="R248" s="8"/>
      <c r="S248" s="7"/>
      <c r="T248" s="9"/>
      <c r="U248" s="7"/>
      <c r="V248" s="10"/>
      <c r="W248" s="11"/>
      <c r="X248" s="9"/>
      <c r="Y248" s="9"/>
      <c r="Z248" s="9"/>
      <c r="AA248" s="7"/>
      <c r="AB248" s="9"/>
      <c r="AC248" s="7"/>
      <c r="AD248" s="9"/>
      <c r="AE248" s="9"/>
      <c r="AF248" s="7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</row>
    <row r="249" spans="1:47" ht="16.5" customHeight="1">
      <c r="A249" s="1"/>
      <c r="C249" s="2"/>
      <c r="E249" s="2"/>
      <c r="G249" s="2"/>
      <c r="H249" s="3"/>
      <c r="L249" s="4"/>
      <c r="M249" s="5"/>
      <c r="N249" s="6"/>
      <c r="O249" s="7"/>
      <c r="P249" s="7"/>
      <c r="Q249" s="7"/>
      <c r="R249" s="8"/>
      <c r="S249" s="7"/>
      <c r="T249" s="9"/>
      <c r="U249" s="7"/>
      <c r="V249" s="10"/>
      <c r="W249" s="11"/>
      <c r="X249" s="9"/>
      <c r="Y249" s="9"/>
      <c r="Z249" s="9"/>
      <c r="AA249" s="7"/>
      <c r="AB249" s="9"/>
      <c r="AC249" s="7"/>
      <c r="AD249" s="9"/>
      <c r="AE249" s="9"/>
      <c r="AF249" s="7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</row>
    <row r="250" spans="1:47" ht="16.5" customHeight="1">
      <c r="A250" s="1"/>
      <c r="C250" s="2"/>
      <c r="E250" s="2"/>
      <c r="G250" s="2"/>
      <c r="H250" s="3"/>
      <c r="L250" s="4"/>
      <c r="M250" s="5"/>
      <c r="N250" s="6"/>
      <c r="O250" s="7"/>
      <c r="P250" s="7"/>
      <c r="Q250" s="7"/>
      <c r="R250" s="8"/>
      <c r="S250" s="7"/>
      <c r="T250" s="9"/>
      <c r="U250" s="7"/>
      <c r="V250" s="10"/>
      <c r="W250" s="11"/>
      <c r="X250" s="9"/>
      <c r="Y250" s="9"/>
      <c r="Z250" s="9"/>
      <c r="AA250" s="7"/>
      <c r="AB250" s="9"/>
      <c r="AC250" s="7"/>
      <c r="AD250" s="9"/>
      <c r="AE250" s="9"/>
      <c r="AF250" s="7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</row>
    <row r="251" spans="1:47" ht="16.5" customHeight="1">
      <c r="A251" s="1"/>
      <c r="C251" s="2"/>
      <c r="E251" s="2"/>
      <c r="G251" s="2"/>
      <c r="H251" s="3"/>
      <c r="L251" s="4"/>
      <c r="M251" s="5"/>
      <c r="N251" s="6"/>
      <c r="O251" s="7"/>
      <c r="P251" s="7"/>
      <c r="Q251" s="7"/>
      <c r="R251" s="8"/>
      <c r="S251" s="7"/>
      <c r="T251" s="9"/>
      <c r="U251" s="7"/>
      <c r="V251" s="10"/>
      <c r="W251" s="11"/>
      <c r="X251" s="9"/>
      <c r="Y251" s="9"/>
      <c r="Z251" s="9"/>
      <c r="AA251" s="7"/>
      <c r="AB251" s="9"/>
      <c r="AC251" s="7"/>
      <c r="AD251" s="9"/>
      <c r="AE251" s="9"/>
      <c r="AF251" s="7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</row>
    <row r="252" spans="1:47" ht="16.5" customHeight="1">
      <c r="A252" s="1"/>
      <c r="C252" s="2"/>
      <c r="E252" s="2"/>
      <c r="G252" s="2"/>
      <c r="H252" s="3"/>
      <c r="L252" s="4"/>
      <c r="M252" s="5"/>
      <c r="N252" s="6"/>
      <c r="O252" s="7"/>
      <c r="P252" s="7"/>
      <c r="Q252" s="7"/>
      <c r="R252" s="8"/>
      <c r="S252" s="7"/>
      <c r="T252" s="9"/>
      <c r="U252" s="7"/>
      <c r="V252" s="10"/>
      <c r="W252" s="11"/>
      <c r="X252" s="9"/>
      <c r="Y252" s="9"/>
      <c r="Z252" s="9"/>
      <c r="AA252" s="7"/>
      <c r="AB252" s="9"/>
      <c r="AC252" s="7"/>
      <c r="AD252" s="9"/>
      <c r="AE252" s="9"/>
      <c r="AF252" s="7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</row>
    <row r="253" spans="1:47" ht="16.5" customHeight="1">
      <c r="A253" s="1"/>
      <c r="C253" s="2"/>
      <c r="E253" s="2"/>
      <c r="G253" s="2"/>
      <c r="H253" s="3"/>
      <c r="L253" s="4"/>
      <c r="M253" s="5"/>
      <c r="N253" s="6"/>
      <c r="O253" s="7"/>
      <c r="P253" s="7"/>
      <c r="Q253" s="7"/>
      <c r="R253" s="8"/>
      <c r="S253" s="7"/>
      <c r="T253" s="9"/>
      <c r="U253" s="7"/>
      <c r="V253" s="10"/>
      <c r="W253" s="11"/>
      <c r="X253" s="9"/>
      <c r="Y253" s="9"/>
      <c r="Z253" s="9"/>
      <c r="AA253" s="7"/>
      <c r="AB253" s="9"/>
      <c r="AC253" s="7"/>
      <c r="AD253" s="9"/>
      <c r="AE253" s="9"/>
      <c r="AF253" s="7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</row>
    <row r="254" spans="1:47" ht="16.5" customHeight="1">
      <c r="A254" s="1"/>
      <c r="C254" s="2"/>
      <c r="E254" s="2"/>
      <c r="G254" s="2"/>
      <c r="H254" s="3"/>
      <c r="L254" s="4"/>
      <c r="M254" s="5"/>
      <c r="N254" s="6"/>
      <c r="O254" s="7"/>
      <c r="P254" s="7"/>
      <c r="Q254" s="7"/>
      <c r="R254" s="8"/>
      <c r="S254" s="7"/>
      <c r="T254" s="9"/>
      <c r="U254" s="7"/>
      <c r="V254" s="10"/>
      <c r="W254" s="11"/>
      <c r="X254" s="9"/>
      <c r="Y254" s="9"/>
      <c r="Z254" s="9"/>
      <c r="AA254" s="7"/>
      <c r="AB254" s="9"/>
      <c r="AC254" s="7"/>
      <c r="AD254" s="9"/>
      <c r="AE254" s="9"/>
      <c r="AF254" s="7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</row>
    <row r="255" spans="1:47" ht="16.5" customHeight="1">
      <c r="A255" s="1"/>
      <c r="C255" s="2"/>
      <c r="E255" s="2"/>
      <c r="G255" s="2"/>
      <c r="H255" s="3"/>
      <c r="L255" s="4"/>
      <c r="M255" s="5"/>
      <c r="N255" s="6"/>
      <c r="O255" s="7"/>
      <c r="P255" s="7"/>
      <c r="Q255" s="7"/>
      <c r="R255" s="8"/>
      <c r="S255" s="7"/>
      <c r="T255" s="9"/>
      <c r="U255" s="7"/>
      <c r="V255" s="10"/>
      <c r="W255" s="11"/>
      <c r="X255" s="9"/>
      <c r="Y255" s="9"/>
      <c r="Z255" s="9"/>
      <c r="AA255" s="7"/>
      <c r="AB255" s="9"/>
      <c r="AC255" s="7"/>
      <c r="AD255" s="9"/>
      <c r="AE255" s="9"/>
      <c r="AF255" s="7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</row>
    <row r="256" spans="1:47" ht="16.5" customHeight="1">
      <c r="A256" s="1"/>
      <c r="C256" s="2"/>
      <c r="E256" s="2"/>
      <c r="G256" s="2"/>
      <c r="H256" s="3"/>
      <c r="L256" s="4"/>
      <c r="M256" s="5"/>
      <c r="N256" s="6"/>
      <c r="O256" s="7"/>
      <c r="P256" s="7"/>
      <c r="Q256" s="7"/>
      <c r="R256" s="8"/>
      <c r="S256" s="7"/>
      <c r="T256" s="9"/>
      <c r="U256" s="7"/>
      <c r="V256" s="10"/>
      <c r="W256" s="11"/>
      <c r="X256" s="9"/>
      <c r="Y256" s="9"/>
      <c r="Z256" s="9"/>
      <c r="AA256" s="7"/>
      <c r="AB256" s="9"/>
      <c r="AC256" s="7"/>
      <c r="AD256" s="9"/>
      <c r="AE256" s="9"/>
      <c r="AF256" s="7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</row>
    <row r="257" spans="1:47" ht="16.5" customHeight="1">
      <c r="A257" s="1"/>
      <c r="C257" s="2"/>
      <c r="E257" s="2"/>
      <c r="G257" s="2"/>
      <c r="H257" s="3"/>
      <c r="L257" s="4"/>
      <c r="M257" s="5"/>
      <c r="N257" s="6"/>
      <c r="O257" s="7"/>
      <c r="P257" s="7"/>
      <c r="Q257" s="7"/>
      <c r="R257" s="8"/>
      <c r="S257" s="7"/>
      <c r="T257" s="9"/>
      <c r="U257" s="7"/>
      <c r="V257" s="10"/>
      <c r="W257" s="11"/>
      <c r="X257" s="9"/>
      <c r="Y257" s="9"/>
      <c r="Z257" s="9"/>
      <c r="AA257" s="7"/>
      <c r="AB257" s="9"/>
      <c r="AC257" s="7"/>
      <c r="AD257" s="9"/>
      <c r="AE257" s="9"/>
      <c r="AF257" s="7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</row>
    <row r="258" spans="1:47" ht="16.5" customHeight="1">
      <c r="A258" s="1"/>
      <c r="C258" s="2"/>
      <c r="E258" s="2"/>
      <c r="G258" s="2"/>
      <c r="H258" s="3"/>
      <c r="L258" s="4"/>
      <c r="M258" s="5"/>
      <c r="N258" s="6"/>
      <c r="O258" s="7"/>
      <c r="P258" s="7"/>
      <c r="Q258" s="7"/>
      <c r="R258" s="8"/>
      <c r="S258" s="7"/>
      <c r="T258" s="9"/>
      <c r="U258" s="7"/>
      <c r="V258" s="10"/>
      <c r="W258" s="11"/>
      <c r="X258" s="9"/>
      <c r="Y258" s="9"/>
      <c r="Z258" s="9"/>
      <c r="AA258" s="7"/>
      <c r="AB258" s="9"/>
      <c r="AC258" s="7"/>
      <c r="AD258" s="9"/>
      <c r="AE258" s="9"/>
      <c r="AF258" s="7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</row>
    <row r="259" spans="1:47" ht="16.5" customHeight="1">
      <c r="A259" s="1"/>
      <c r="C259" s="2"/>
      <c r="E259" s="2"/>
      <c r="G259" s="2"/>
      <c r="H259" s="3"/>
      <c r="L259" s="4"/>
      <c r="M259" s="5"/>
      <c r="N259" s="6"/>
      <c r="O259" s="7"/>
      <c r="P259" s="7"/>
      <c r="Q259" s="7"/>
      <c r="R259" s="8"/>
      <c r="S259" s="7"/>
      <c r="T259" s="9"/>
      <c r="U259" s="7"/>
      <c r="V259" s="10"/>
      <c r="W259" s="11"/>
      <c r="X259" s="9"/>
      <c r="Y259" s="9"/>
      <c r="Z259" s="9"/>
      <c r="AA259" s="7"/>
      <c r="AB259" s="9"/>
      <c r="AC259" s="7"/>
      <c r="AD259" s="9"/>
      <c r="AE259" s="9"/>
      <c r="AF259" s="7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</row>
    <row r="260" spans="1:47" ht="16.5" customHeight="1">
      <c r="A260" s="1"/>
      <c r="C260" s="2"/>
      <c r="E260" s="2"/>
      <c r="G260" s="2"/>
      <c r="H260" s="3"/>
      <c r="L260" s="4"/>
      <c r="M260" s="5"/>
      <c r="N260" s="6"/>
      <c r="O260" s="7"/>
      <c r="P260" s="7"/>
      <c r="Q260" s="7"/>
      <c r="R260" s="8"/>
      <c r="S260" s="7"/>
      <c r="T260" s="9"/>
      <c r="U260" s="7"/>
      <c r="V260" s="10"/>
      <c r="W260" s="11"/>
      <c r="X260" s="9"/>
      <c r="Y260" s="9"/>
      <c r="Z260" s="9"/>
      <c r="AA260" s="7"/>
      <c r="AB260" s="9"/>
      <c r="AC260" s="7"/>
      <c r="AD260" s="9"/>
      <c r="AE260" s="9"/>
      <c r="AF260" s="7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</row>
    <row r="261" spans="1:47" ht="16.5" customHeight="1">
      <c r="A261" s="1"/>
      <c r="C261" s="2"/>
      <c r="E261" s="2"/>
      <c r="G261" s="2"/>
      <c r="H261" s="3"/>
      <c r="L261" s="4"/>
      <c r="M261" s="5"/>
      <c r="N261" s="6"/>
      <c r="O261" s="7"/>
      <c r="P261" s="7"/>
      <c r="Q261" s="7"/>
      <c r="R261" s="8"/>
      <c r="S261" s="7"/>
      <c r="T261" s="9"/>
      <c r="U261" s="7"/>
      <c r="V261" s="10"/>
      <c r="W261" s="11"/>
      <c r="X261" s="9"/>
      <c r="Y261" s="9"/>
      <c r="Z261" s="9"/>
      <c r="AA261" s="7"/>
      <c r="AB261" s="9"/>
      <c r="AC261" s="7"/>
      <c r="AD261" s="9"/>
      <c r="AE261" s="9"/>
      <c r="AF261" s="7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</row>
    <row r="262" spans="1:47" ht="16.5" customHeight="1">
      <c r="A262" s="1"/>
      <c r="C262" s="2"/>
      <c r="E262" s="2"/>
      <c r="G262" s="2"/>
      <c r="H262" s="3"/>
      <c r="L262" s="4"/>
      <c r="M262" s="5"/>
      <c r="N262" s="6"/>
      <c r="O262" s="7"/>
      <c r="P262" s="7"/>
      <c r="Q262" s="7"/>
      <c r="R262" s="8"/>
      <c r="S262" s="7"/>
      <c r="T262" s="9"/>
      <c r="U262" s="7"/>
      <c r="V262" s="10"/>
      <c r="W262" s="11"/>
      <c r="X262" s="9"/>
      <c r="Y262" s="9"/>
      <c r="Z262" s="9"/>
      <c r="AA262" s="7"/>
      <c r="AB262" s="9"/>
      <c r="AC262" s="7"/>
      <c r="AD262" s="9"/>
      <c r="AE262" s="9"/>
      <c r="AF262" s="7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</row>
    <row r="263" spans="1:47" ht="16.5" customHeight="1">
      <c r="A263" s="1"/>
      <c r="C263" s="2"/>
      <c r="E263" s="2"/>
      <c r="G263" s="2"/>
      <c r="H263" s="3"/>
      <c r="L263" s="4"/>
      <c r="M263" s="5"/>
      <c r="N263" s="6"/>
      <c r="O263" s="7"/>
      <c r="P263" s="7"/>
      <c r="Q263" s="7"/>
      <c r="R263" s="8"/>
      <c r="S263" s="7"/>
      <c r="T263" s="9"/>
      <c r="U263" s="7"/>
      <c r="V263" s="10"/>
      <c r="W263" s="11"/>
      <c r="X263" s="9"/>
      <c r="Y263" s="9"/>
      <c r="Z263" s="9"/>
      <c r="AA263" s="7"/>
      <c r="AB263" s="9"/>
      <c r="AC263" s="7"/>
      <c r="AD263" s="9"/>
      <c r="AE263" s="9"/>
      <c r="AF263" s="7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</row>
    <row r="264" spans="1:47" ht="16.5" customHeight="1">
      <c r="A264" s="1"/>
      <c r="C264" s="2"/>
      <c r="E264" s="2"/>
      <c r="G264" s="2"/>
      <c r="H264" s="3"/>
      <c r="L264" s="4"/>
      <c r="M264" s="5"/>
      <c r="N264" s="6"/>
      <c r="O264" s="7"/>
      <c r="P264" s="7"/>
      <c r="Q264" s="7"/>
      <c r="R264" s="8"/>
      <c r="S264" s="7"/>
      <c r="T264" s="9"/>
      <c r="U264" s="7"/>
      <c r="V264" s="10"/>
      <c r="W264" s="11"/>
      <c r="X264" s="9"/>
      <c r="Y264" s="9"/>
      <c r="Z264" s="9"/>
      <c r="AA264" s="7"/>
      <c r="AB264" s="9"/>
      <c r="AC264" s="7"/>
      <c r="AD264" s="9"/>
      <c r="AE264" s="9"/>
      <c r="AF264" s="7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</row>
    <row r="265" spans="1:47" ht="16.5" customHeight="1">
      <c r="A265" s="1"/>
      <c r="C265" s="2"/>
      <c r="E265" s="2"/>
      <c r="G265" s="2"/>
      <c r="H265" s="3"/>
      <c r="L265" s="4"/>
      <c r="M265" s="5"/>
      <c r="N265" s="6"/>
      <c r="O265" s="7"/>
      <c r="P265" s="7"/>
      <c r="Q265" s="7"/>
      <c r="R265" s="8"/>
      <c r="S265" s="7"/>
      <c r="T265" s="9"/>
      <c r="U265" s="7"/>
      <c r="V265" s="10"/>
      <c r="W265" s="11"/>
      <c r="X265" s="9"/>
      <c r="Y265" s="9"/>
      <c r="Z265" s="9"/>
      <c r="AA265" s="7"/>
      <c r="AB265" s="9"/>
      <c r="AC265" s="7"/>
      <c r="AD265" s="9"/>
      <c r="AE265" s="9"/>
      <c r="AF265" s="7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</row>
    <row r="266" spans="1:47" ht="16.5" customHeight="1">
      <c r="A266" s="1"/>
      <c r="C266" s="2"/>
      <c r="E266" s="2"/>
      <c r="G266" s="2"/>
      <c r="H266" s="3"/>
      <c r="L266" s="4"/>
      <c r="M266" s="5"/>
      <c r="N266" s="6"/>
      <c r="O266" s="7"/>
      <c r="P266" s="7"/>
      <c r="Q266" s="7"/>
      <c r="R266" s="8"/>
      <c r="S266" s="7"/>
      <c r="T266" s="9"/>
      <c r="U266" s="7"/>
      <c r="V266" s="10"/>
      <c r="W266" s="11"/>
      <c r="X266" s="9"/>
      <c r="Y266" s="9"/>
      <c r="Z266" s="9"/>
      <c r="AA266" s="7"/>
      <c r="AB266" s="9"/>
      <c r="AC266" s="7"/>
      <c r="AD266" s="9"/>
      <c r="AE266" s="9"/>
      <c r="AF266" s="7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</row>
    <row r="267" spans="1:47" ht="16.5" customHeight="1">
      <c r="A267" s="1"/>
      <c r="C267" s="2"/>
      <c r="E267" s="2"/>
      <c r="G267" s="2"/>
      <c r="H267" s="3"/>
      <c r="L267" s="4"/>
      <c r="M267" s="5"/>
      <c r="N267" s="6"/>
      <c r="O267" s="7"/>
      <c r="P267" s="7"/>
      <c r="Q267" s="7"/>
      <c r="R267" s="8"/>
      <c r="S267" s="7"/>
      <c r="T267" s="9"/>
      <c r="U267" s="7"/>
      <c r="V267" s="10"/>
      <c r="W267" s="11"/>
      <c r="X267" s="9"/>
      <c r="Y267" s="9"/>
      <c r="Z267" s="9"/>
      <c r="AA267" s="7"/>
      <c r="AB267" s="9"/>
      <c r="AC267" s="7"/>
      <c r="AD267" s="9"/>
      <c r="AE267" s="9"/>
      <c r="AF267" s="7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</row>
    <row r="268" spans="1:47" ht="16.5" customHeight="1">
      <c r="A268" s="1"/>
      <c r="C268" s="2"/>
      <c r="E268" s="2"/>
      <c r="G268" s="2"/>
      <c r="H268" s="3"/>
      <c r="L268" s="4"/>
      <c r="M268" s="5"/>
      <c r="N268" s="6"/>
      <c r="O268" s="7"/>
      <c r="P268" s="7"/>
      <c r="Q268" s="7"/>
      <c r="R268" s="8"/>
      <c r="S268" s="7"/>
      <c r="T268" s="9"/>
      <c r="U268" s="7"/>
      <c r="V268" s="10"/>
      <c r="W268" s="11"/>
      <c r="X268" s="9"/>
      <c r="Y268" s="9"/>
      <c r="Z268" s="9"/>
      <c r="AA268" s="7"/>
      <c r="AB268" s="9"/>
      <c r="AC268" s="7"/>
      <c r="AD268" s="9"/>
      <c r="AE268" s="9"/>
      <c r="AF268" s="7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</row>
    <row r="269" spans="1:47" ht="16.5" customHeight="1">
      <c r="A269" s="1"/>
      <c r="C269" s="2"/>
      <c r="E269" s="2"/>
      <c r="G269" s="2"/>
      <c r="H269" s="3"/>
      <c r="L269" s="4"/>
      <c r="M269" s="5"/>
      <c r="N269" s="6"/>
      <c r="O269" s="7"/>
      <c r="P269" s="7"/>
      <c r="Q269" s="7"/>
      <c r="R269" s="8"/>
      <c r="S269" s="7"/>
      <c r="T269" s="9"/>
      <c r="U269" s="7"/>
      <c r="V269" s="10"/>
      <c r="W269" s="11"/>
      <c r="X269" s="9"/>
      <c r="Y269" s="9"/>
      <c r="Z269" s="9"/>
      <c r="AA269" s="7"/>
      <c r="AB269" s="9"/>
      <c r="AC269" s="7"/>
      <c r="AD269" s="9"/>
      <c r="AE269" s="9"/>
      <c r="AF269" s="7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</row>
    <row r="270" spans="1:47" ht="16.5" customHeight="1">
      <c r="A270" s="1"/>
      <c r="C270" s="2"/>
      <c r="E270" s="2"/>
      <c r="G270" s="2"/>
      <c r="H270" s="3"/>
      <c r="L270" s="4"/>
      <c r="M270" s="5"/>
      <c r="N270" s="6"/>
      <c r="O270" s="7"/>
      <c r="P270" s="7"/>
      <c r="Q270" s="7"/>
      <c r="R270" s="8"/>
      <c r="S270" s="7"/>
      <c r="T270" s="9"/>
      <c r="U270" s="7"/>
      <c r="V270" s="10"/>
      <c r="W270" s="11"/>
      <c r="X270" s="9"/>
      <c r="Y270" s="9"/>
      <c r="Z270" s="9"/>
      <c r="AA270" s="7"/>
      <c r="AB270" s="9"/>
      <c r="AC270" s="7"/>
      <c r="AD270" s="9"/>
      <c r="AE270" s="9"/>
      <c r="AF270" s="7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</row>
    <row r="271" spans="1:47" ht="16.5" customHeight="1">
      <c r="A271" s="1"/>
      <c r="C271" s="2"/>
      <c r="E271" s="2"/>
      <c r="G271" s="2"/>
      <c r="H271" s="3"/>
      <c r="L271" s="4"/>
      <c r="M271" s="5"/>
      <c r="N271" s="6"/>
      <c r="O271" s="7"/>
      <c r="P271" s="7"/>
      <c r="Q271" s="7"/>
      <c r="R271" s="8"/>
      <c r="S271" s="7"/>
      <c r="T271" s="9"/>
      <c r="U271" s="7"/>
      <c r="V271" s="10"/>
      <c r="W271" s="11"/>
      <c r="X271" s="9"/>
      <c r="Y271" s="9"/>
      <c r="Z271" s="9"/>
      <c r="AA271" s="7"/>
      <c r="AB271" s="9"/>
      <c r="AC271" s="7"/>
      <c r="AD271" s="9"/>
      <c r="AE271" s="9"/>
      <c r="AF271" s="7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</row>
    <row r="272" spans="1:47" ht="16.5" customHeight="1">
      <c r="A272" s="1"/>
      <c r="C272" s="2"/>
      <c r="E272" s="2"/>
      <c r="G272" s="2"/>
      <c r="H272" s="3"/>
      <c r="L272" s="4"/>
      <c r="M272" s="5"/>
      <c r="N272" s="6"/>
      <c r="O272" s="7"/>
      <c r="P272" s="7"/>
      <c r="Q272" s="7"/>
      <c r="R272" s="8"/>
      <c r="S272" s="7"/>
      <c r="T272" s="9"/>
      <c r="U272" s="7"/>
      <c r="V272" s="10"/>
      <c r="W272" s="11"/>
      <c r="X272" s="9"/>
      <c r="Y272" s="9"/>
      <c r="Z272" s="9"/>
      <c r="AA272" s="7"/>
      <c r="AB272" s="9"/>
      <c r="AC272" s="7"/>
      <c r="AD272" s="9"/>
      <c r="AE272" s="9"/>
      <c r="AF272" s="7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</row>
    <row r="273" spans="1:47" ht="16.5" customHeight="1">
      <c r="A273" s="1"/>
      <c r="C273" s="2"/>
      <c r="E273" s="2"/>
      <c r="G273" s="2"/>
      <c r="H273" s="3"/>
      <c r="L273" s="4"/>
      <c r="M273" s="5"/>
      <c r="N273" s="6"/>
      <c r="O273" s="7"/>
      <c r="P273" s="7"/>
      <c r="Q273" s="7"/>
      <c r="R273" s="8"/>
      <c r="S273" s="7"/>
      <c r="T273" s="9"/>
      <c r="U273" s="7"/>
      <c r="V273" s="10"/>
      <c r="W273" s="11"/>
      <c r="X273" s="9"/>
      <c r="Y273" s="9"/>
      <c r="Z273" s="9"/>
      <c r="AA273" s="7"/>
      <c r="AB273" s="9"/>
      <c r="AC273" s="7"/>
      <c r="AD273" s="9"/>
      <c r="AE273" s="9"/>
      <c r="AF273" s="7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</row>
    <row r="274" spans="1:47" ht="16.5" customHeight="1">
      <c r="A274" s="1"/>
      <c r="C274" s="2"/>
      <c r="E274" s="2"/>
      <c r="G274" s="2"/>
      <c r="H274" s="3"/>
      <c r="L274" s="4"/>
      <c r="M274" s="5"/>
      <c r="N274" s="6"/>
      <c r="O274" s="7"/>
      <c r="P274" s="7"/>
      <c r="Q274" s="7"/>
      <c r="R274" s="8"/>
      <c r="S274" s="7"/>
      <c r="T274" s="9"/>
      <c r="U274" s="7"/>
      <c r="V274" s="10"/>
      <c r="W274" s="11"/>
      <c r="X274" s="9"/>
      <c r="Y274" s="9"/>
      <c r="Z274" s="9"/>
      <c r="AA274" s="7"/>
      <c r="AB274" s="9"/>
      <c r="AC274" s="7"/>
      <c r="AD274" s="9"/>
      <c r="AE274" s="9"/>
      <c r="AF274" s="7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</row>
    <row r="275" spans="1:47" ht="16.5" customHeight="1">
      <c r="A275" s="1"/>
      <c r="C275" s="2"/>
      <c r="E275" s="2"/>
      <c r="G275" s="2"/>
      <c r="H275" s="3"/>
      <c r="L275" s="4"/>
      <c r="M275" s="5"/>
      <c r="N275" s="6"/>
      <c r="O275" s="7"/>
      <c r="P275" s="7"/>
      <c r="Q275" s="7"/>
      <c r="R275" s="8"/>
      <c r="S275" s="7"/>
      <c r="T275" s="9"/>
      <c r="U275" s="7"/>
      <c r="V275" s="10"/>
      <c r="W275" s="11"/>
      <c r="X275" s="9"/>
      <c r="Y275" s="9"/>
      <c r="Z275" s="9"/>
      <c r="AA275" s="7"/>
      <c r="AB275" s="9"/>
      <c r="AC275" s="7"/>
      <c r="AD275" s="9"/>
      <c r="AE275" s="9"/>
      <c r="AF275" s="7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</row>
    <row r="276" spans="1:47" ht="16.5" customHeight="1">
      <c r="A276" s="1"/>
      <c r="C276" s="2"/>
      <c r="E276" s="2"/>
      <c r="G276" s="2"/>
      <c r="H276" s="3"/>
      <c r="L276" s="4"/>
      <c r="M276" s="5"/>
      <c r="N276" s="6"/>
      <c r="O276" s="7"/>
      <c r="P276" s="7"/>
      <c r="Q276" s="7"/>
      <c r="R276" s="8"/>
      <c r="S276" s="7"/>
      <c r="T276" s="9"/>
      <c r="U276" s="7"/>
      <c r="V276" s="10"/>
      <c r="W276" s="11"/>
      <c r="X276" s="9"/>
      <c r="Y276" s="9"/>
      <c r="Z276" s="9"/>
      <c r="AA276" s="7"/>
      <c r="AB276" s="9"/>
      <c r="AC276" s="7"/>
      <c r="AD276" s="9"/>
      <c r="AE276" s="9"/>
      <c r="AF276" s="7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</row>
    <row r="277" spans="1:47" ht="16.5" customHeight="1">
      <c r="A277" s="1"/>
      <c r="C277" s="2"/>
      <c r="E277" s="2"/>
      <c r="G277" s="2"/>
      <c r="H277" s="3"/>
      <c r="L277" s="4"/>
      <c r="M277" s="5"/>
      <c r="N277" s="6"/>
      <c r="O277" s="7"/>
      <c r="P277" s="7"/>
      <c r="Q277" s="7"/>
      <c r="R277" s="8"/>
      <c r="S277" s="7"/>
      <c r="T277" s="9"/>
      <c r="U277" s="7"/>
      <c r="V277" s="10"/>
      <c r="W277" s="11"/>
      <c r="X277" s="9"/>
      <c r="Y277" s="9"/>
      <c r="Z277" s="9"/>
      <c r="AA277" s="7"/>
      <c r="AB277" s="9"/>
      <c r="AC277" s="7"/>
      <c r="AD277" s="9"/>
      <c r="AE277" s="9"/>
      <c r="AF277" s="7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</row>
    <row r="278" spans="1:47" ht="16.5" customHeight="1">
      <c r="A278" s="1"/>
      <c r="C278" s="2"/>
      <c r="E278" s="2"/>
      <c r="G278" s="2"/>
      <c r="H278" s="3"/>
      <c r="L278" s="4"/>
      <c r="M278" s="5"/>
      <c r="N278" s="6"/>
      <c r="O278" s="7"/>
      <c r="P278" s="7"/>
      <c r="Q278" s="7"/>
      <c r="R278" s="8"/>
      <c r="S278" s="7"/>
      <c r="T278" s="9"/>
      <c r="U278" s="7"/>
      <c r="V278" s="10"/>
      <c r="W278" s="11"/>
      <c r="X278" s="9"/>
      <c r="Y278" s="9"/>
      <c r="Z278" s="9"/>
      <c r="AA278" s="7"/>
      <c r="AB278" s="9"/>
      <c r="AC278" s="7"/>
      <c r="AD278" s="9"/>
      <c r="AE278" s="9"/>
      <c r="AF278" s="7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</row>
    <row r="279" spans="1:47" ht="16.5" customHeight="1">
      <c r="A279" s="1"/>
      <c r="C279" s="2"/>
      <c r="E279" s="2"/>
      <c r="G279" s="2"/>
      <c r="H279" s="3"/>
      <c r="L279" s="4"/>
      <c r="M279" s="5"/>
      <c r="N279" s="6"/>
      <c r="O279" s="7"/>
      <c r="P279" s="7"/>
      <c r="Q279" s="7"/>
      <c r="R279" s="8"/>
      <c r="S279" s="7"/>
      <c r="T279" s="9"/>
      <c r="U279" s="7"/>
      <c r="V279" s="10"/>
      <c r="W279" s="11"/>
      <c r="X279" s="9"/>
      <c r="Y279" s="9"/>
      <c r="Z279" s="9"/>
      <c r="AA279" s="7"/>
      <c r="AB279" s="9"/>
      <c r="AC279" s="7"/>
      <c r="AD279" s="9"/>
      <c r="AE279" s="9"/>
      <c r="AF279" s="7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</row>
    <row r="280" spans="1:47" ht="16.5" customHeight="1">
      <c r="A280" s="1"/>
      <c r="C280" s="2"/>
      <c r="E280" s="2"/>
      <c r="G280" s="2"/>
      <c r="H280" s="3"/>
      <c r="L280" s="4"/>
      <c r="M280" s="5"/>
      <c r="N280" s="6"/>
      <c r="O280" s="7"/>
      <c r="P280" s="7"/>
      <c r="Q280" s="7"/>
      <c r="R280" s="8"/>
      <c r="S280" s="7"/>
      <c r="T280" s="9"/>
      <c r="U280" s="7"/>
      <c r="V280" s="10"/>
      <c r="W280" s="11"/>
      <c r="X280" s="9"/>
      <c r="Y280" s="9"/>
      <c r="Z280" s="9"/>
      <c r="AA280" s="7"/>
      <c r="AB280" s="9"/>
      <c r="AC280" s="7"/>
      <c r="AD280" s="9"/>
      <c r="AE280" s="9"/>
      <c r="AF280" s="7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</row>
    <row r="281" spans="1:47" ht="16.5" customHeight="1">
      <c r="A281" s="1"/>
      <c r="C281" s="2"/>
      <c r="E281" s="2"/>
      <c r="G281" s="2"/>
      <c r="H281" s="3"/>
      <c r="L281" s="4"/>
      <c r="M281" s="5"/>
      <c r="N281" s="6"/>
      <c r="O281" s="7"/>
      <c r="P281" s="7"/>
      <c r="Q281" s="7"/>
      <c r="R281" s="8"/>
      <c r="S281" s="7"/>
      <c r="T281" s="9"/>
      <c r="U281" s="7"/>
      <c r="V281" s="10"/>
      <c r="W281" s="11"/>
      <c r="X281" s="9"/>
      <c r="Y281" s="9"/>
      <c r="Z281" s="9"/>
      <c r="AA281" s="7"/>
      <c r="AB281" s="9"/>
      <c r="AC281" s="7"/>
      <c r="AD281" s="9"/>
      <c r="AE281" s="9"/>
      <c r="AF281" s="7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</row>
    <row r="282" spans="1:47" ht="16.5" customHeight="1">
      <c r="A282" s="1"/>
      <c r="C282" s="2"/>
      <c r="E282" s="2"/>
      <c r="G282" s="2"/>
      <c r="H282" s="3"/>
      <c r="L282" s="4"/>
      <c r="M282" s="5"/>
      <c r="N282" s="6"/>
      <c r="O282" s="7"/>
      <c r="P282" s="7"/>
      <c r="Q282" s="7"/>
      <c r="R282" s="8"/>
      <c r="S282" s="7"/>
      <c r="T282" s="9"/>
      <c r="U282" s="7"/>
      <c r="V282" s="10"/>
      <c r="W282" s="11"/>
      <c r="X282" s="9"/>
      <c r="Y282" s="9"/>
      <c r="Z282" s="9"/>
      <c r="AA282" s="7"/>
      <c r="AB282" s="9"/>
      <c r="AC282" s="7"/>
      <c r="AD282" s="9"/>
      <c r="AE282" s="9"/>
      <c r="AF282" s="7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</row>
    <row r="283" spans="1:47" ht="16.5" customHeight="1">
      <c r="A283" s="1"/>
      <c r="C283" s="2"/>
      <c r="E283" s="2"/>
      <c r="G283" s="2"/>
      <c r="H283" s="3"/>
      <c r="L283" s="4"/>
      <c r="M283" s="5"/>
      <c r="N283" s="6"/>
      <c r="O283" s="7"/>
      <c r="P283" s="7"/>
      <c r="Q283" s="7"/>
      <c r="R283" s="8"/>
      <c r="S283" s="7"/>
      <c r="T283" s="9"/>
      <c r="U283" s="7"/>
      <c r="V283" s="10"/>
      <c r="W283" s="11"/>
      <c r="X283" s="9"/>
      <c r="Y283" s="9"/>
      <c r="Z283" s="9"/>
      <c r="AA283" s="7"/>
      <c r="AB283" s="9"/>
      <c r="AC283" s="7"/>
      <c r="AD283" s="9"/>
      <c r="AE283" s="9"/>
      <c r="AF283" s="7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</row>
    <row r="284" spans="1:47" ht="16.5" customHeight="1">
      <c r="A284" s="1"/>
      <c r="C284" s="2"/>
      <c r="E284" s="2"/>
      <c r="G284" s="2"/>
      <c r="H284" s="3"/>
      <c r="L284" s="4"/>
      <c r="M284" s="5"/>
      <c r="N284" s="6"/>
      <c r="O284" s="7"/>
      <c r="P284" s="7"/>
      <c r="Q284" s="7"/>
      <c r="R284" s="8"/>
      <c r="S284" s="7"/>
      <c r="T284" s="9"/>
      <c r="U284" s="7"/>
      <c r="V284" s="10"/>
      <c r="W284" s="11"/>
      <c r="X284" s="9"/>
      <c r="Y284" s="9"/>
      <c r="Z284" s="9"/>
      <c r="AA284" s="7"/>
      <c r="AB284" s="9"/>
      <c r="AC284" s="7"/>
      <c r="AD284" s="9"/>
      <c r="AE284" s="9"/>
      <c r="AF284" s="7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</row>
    <row r="285" spans="1:47" ht="16.5" customHeight="1">
      <c r="A285" s="1"/>
      <c r="C285" s="2"/>
      <c r="E285" s="2"/>
      <c r="G285" s="2"/>
      <c r="H285" s="3"/>
      <c r="L285" s="4"/>
      <c r="M285" s="5"/>
      <c r="N285" s="6"/>
      <c r="O285" s="7"/>
      <c r="P285" s="7"/>
      <c r="Q285" s="7"/>
      <c r="R285" s="8"/>
      <c r="S285" s="7"/>
      <c r="T285" s="9"/>
      <c r="U285" s="7"/>
      <c r="V285" s="10"/>
      <c r="W285" s="11"/>
      <c r="X285" s="9"/>
      <c r="Y285" s="9"/>
      <c r="Z285" s="9"/>
      <c r="AA285" s="7"/>
      <c r="AB285" s="9"/>
      <c r="AC285" s="7"/>
      <c r="AD285" s="9"/>
      <c r="AE285" s="9"/>
      <c r="AF285" s="7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</row>
    <row r="286" spans="1:47" ht="16.5" customHeight="1">
      <c r="A286" s="1"/>
      <c r="C286" s="2"/>
      <c r="E286" s="2"/>
      <c r="G286" s="2"/>
      <c r="H286" s="3"/>
      <c r="L286" s="4"/>
      <c r="M286" s="5"/>
      <c r="N286" s="6"/>
      <c r="O286" s="7"/>
      <c r="P286" s="7"/>
      <c r="Q286" s="7"/>
      <c r="R286" s="8"/>
      <c r="S286" s="7"/>
      <c r="T286" s="9"/>
      <c r="U286" s="7"/>
      <c r="V286" s="10"/>
      <c r="W286" s="11"/>
      <c r="X286" s="9"/>
      <c r="Y286" s="9"/>
      <c r="Z286" s="9"/>
      <c r="AA286" s="7"/>
      <c r="AB286" s="9"/>
      <c r="AC286" s="7"/>
      <c r="AD286" s="9"/>
      <c r="AE286" s="9"/>
      <c r="AF286" s="7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</row>
    <row r="287" spans="1:47" ht="16.5" customHeight="1">
      <c r="A287" s="1"/>
      <c r="C287" s="2"/>
      <c r="E287" s="2"/>
      <c r="G287" s="2"/>
      <c r="H287" s="3"/>
      <c r="L287" s="4"/>
      <c r="M287" s="5"/>
      <c r="N287" s="6"/>
      <c r="O287" s="7"/>
      <c r="P287" s="7"/>
      <c r="Q287" s="7"/>
      <c r="R287" s="8"/>
      <c r="S287" s="7"/>
      <c r="T287" s="9"/>
      <c r="U287" s="7"/>
      <c r="V287" s="10"/>
      <c r="W287" s="11"/>
      <c r="X287" s="9"/>
      <c r="Y287" s="9"/>
      <c r="Z287" s="9"/>
      <c r="AA287" s="7"/>
      <c r="AB287" s="9"/>
      <c r="AC287" s="7"/>
      <c r="AD287" s="9"/>
      <c r="AE287" s="9"/>
      <c r="AF287" s="7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</row>
    <row r="288" spans="1:47" ht="16.5" customHeight="1">
      <c r="A288" s="1"/>
      <c r="C288" s="2"/>
      <c r="E288" s="2"/>
      <c r="G288" s="2"/>
      <c r="H288" s="3"/>
      <c r="L288" s="4"/>
      <c r="M288" s="5"/>
      <c r="N288" s="6"/>
      <c r="O288" s="7"/>
      <c r="P288" s="7"/>
      <c r="Q288" s="7"/>
      <c r="R288" s="8"/>
      <c r="S288" s="7"/>
      <c r="T288" s="9"/>
      <c r="U288" s="7"/>
      <c r="V288" s="10"/>
      <c r="W288" s="11"/>
      <c r="X288" s="9"/>
      <c r="Y288" s="9"/>
      <c r="Z288" s="9"/>
      <c r="AA288" s="7"/>
      <c r="AB288" s="9"/>
      <c r="AC288" s="7"/>
      <c r="AD288" s="9"/>
      <c r="AE288" s="9"/>
      <c r="AF288" s="7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</row>
    <row r="289" spans="1:47" ht="16.5" customHeight="1">
      <c r="A289" s="1"/>
      <c r="C289" s="2"/>
      <c r="E289" s="2"/>
      <c r="G289" s="2"/>
      <c r="H289" s="3"/>
      <c r="L289" s="4"/>
      <c r="M289" s="5"/>
      <c r="N289" s="6"/>
      <c r="O289" s="7"/>
      <c r="P289" s="7"/>
      <c r="Q289" s="7"/>
      <c r="R289" s="8"/>
      <c r="S289" s="7"/>
      <c r="T289" s="9"/>
      <c r="U289" s="7"/>
      <c r="V289" s="10"/>
      <c r="W289" s="11"/>
      <c r="X289" s="9"/>
      <c r="Y289" s="9"/>
      <c r="Z289" s="9"/>
      <c r="AA289" s="7"/>
      <c r="AB289" s="9"/>
      <c r="AC289" s="7"/>
      <c r="AD289" s="9"/>
      <c r="AE289" s="9"/>
      <c r="AF289" s="7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</row>
    <row r="290" spans="1:47" ht="16.5" customHeight="1">
      <c r="A290" s="1"/>
      <c r="C290" s="2"/>
      <c r="E290" s="2"/>
      <c r="G290" s="2"/>
      <c r="H290" s="3"/>
      <c r="L290" s="4"/>
      <c r="M290" s="5"/>
      <c r="N290" s="6"/>
      <c r="O290" s="7"/>
      <c r="P290" s="7"/>
      <c r="Q290" s="7"/>
      <c r="R290" s="8"/>
      <c r="S290" s="7"/>
      <c r="T290" s="9"/>
      <c r="U290" s="7"/>
      <c r="V290" s="10"/>
      <c r="W290" s="11"/>
      <c r="X290" s="9"/>
      <c r="Y290" s="9"/>
      <c r="Z290" s="9"/>
      <c r="AA290" s="7"/>
      <c r="AB290" s="9"/>
      <c r="AC290" s="7"/>
      <c r="AD290" s="9"/>
      <c r="AE290" s="9"/>
      <c r="AF290" s="7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</row>
    <row r="291" spans="1:47" ht="16.5" customHeight="1">
      <c r="A291" s="1"/>
      <c r="C291" s="2"/>
      <c r="E291" s="2"/>
      <c r="G291" s="2"/>
      <c r="H291" s="3"/>
      <c r="L291" s="4"/>
      <c r="M291" s="5"/>
      <c r="N291" s="6"/>
      <c r="O291" s="7"/>
      <c r="P291" s="7"/>
      <c r="Q291" s="7"/>
      <c r="R291" s="8"/>
      <c r="S291" s="7"/>
      <c r="T291" s="9"/>
      <c r="U291" s="7"/>
      <c r="V291" s="10"/>
      <c r="W291" s="11"/>
      <c r="X291" s="9"/>
      <c r="Y291" s="9"/>
      <c r="Z291" s="9"/>
      <c r="AA291" s="7"/>
      <c r="AB291" s="9"/>
      <c r="AC291" s="7"/>
      <c r="AD291" s="9"/>
      <c r="AE291" s="9"/>
      <c r="AF291" s="7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</row>
    <row r="292" spans="1:47" ht="16.5" customHeight="1">
      <c r="A292" s="1"/>
      <c r="C292" s="2"/>
      <c r="E292" s="2"/>
      <c r="G292" s="2"/>
      <c r="H292" s="3"/>
      <c r="L292" s="4"/>
      <c r="M292" s="5"/>
      <c r="N292" s="6"/>
      <c r="O292" s="7"/>
      <c r="P292" s="7"/>
      <c r="Q292" s="7"/>
      <c r="R292" s="8"/>
      <c r="S292" s="7"/>
      <c r="T292" s="9"/>
      <c r="U292" s="7"/>
      <c r="V292" s="10"/>
      <c r="W292" s="11"/>
      <c r="X292" s="9"/>
      <c r="Y292" s="9"/>
      <c r="Z292" s="9"/>
      <c r="AA292" s="7"/>
      <c r="AB292" s="9"/>
      <c r="AC292" s="7"/>
      <c r="AD292" s="9"/>
      <c r="AE292" s="9"/>
      <c r="AF292" s="7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</row>
    <row r="293" spans="1:47" ht="16.5" customHeight="1">
      <c r="A293" s="1"/>
      <c r="C293" s="2"/>
      <c r="E293" s="2"/>
      <c r="G293" s="2"/>
      <c r="H293" s="3"/>
      <c r="L293" s="4"/>
      <c r="M293" s="5"/>
      <c r="N293" s="6"/>
      <c r="O293" s="7"/>
      <c r="P293" s="7"/>
      <c r="Q293" s="7"/>
      <c r="R293" s="8"/>
      <c r="S293" s="7"/>
      <c r="T293" s="9"/>
      <c r="U293" s="7"/>
      <c r="V293" s="10"/>
      <c r="W293" s="11"/>
      <c r="X293" s="9"/>
      <c r="Y293" s="9"/>
      <c r="Z293" s="9"/>
      <c r="AA293" s="7"/>
      <c r="AB293" s="9"/>
      <c r="AC293" s="7"/>
      <c r="AD293" s="9"/>
      <c r="AE293" s="9"/>
      <c r="AF293" s="7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</row>
    <row r="294" spans="1:47" ht="16.5" customHeight="1">
      <c r="A294" s="1"/>
      <c r="C294" s="2"/>
      <c r="E294" s="2"/>
      <c r="G294" s="2"/>
      <c r="H294" s="3"/>
      <c r="L294" s="4"/>
      <c r="M294" s="5"/>
      <c r="N294" s="6"/>
      <c r="O294" s="7"/>
      <c r="P294" s="7"/>
      <c r="Q294" s="7"/>
      <c r="R294" s="8"/>
      <c r="S294" s="7"/>
      <c r="T294" s="9"/>
      <c r="U294" s="7"/>
      <c r="V294" s="10"/>
      <c r="W294" s="11"/>
      <c r="X294" s="9"/>
      <c r="Y294" s="9"/>
      <c r="Z294" s="9"/>
      <c r="AA294" s="7"/>
      <c r="AB294" s="9"/>
      <c r="AC294" s="7"/>
      <c r="AD294" s="9"/>
      <c r="AE294" s="9"/>
      <c r="AF294" s="7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</row>
    <row r="295" spans="1:47" ht="16.5" customHeight="1">
      <c r="A295" s="1"/>
      <c r="C295" s="2"/>
      <c r="E295" s="2"/>
      <c r="G295" s="2"/>
      <c r="H295" s="3"/>
      <c r="L295" s="4"/>
      <c r="M295" s="5"/>
      <c r="N295" s="6"/>
      <c r="O295" s="7"/>
      <c r="P295" s="7"/>
      <c r="Q295" s="7"/>
      <c r="R295" s="8"/>
      <c r="S295" s="7"/>
      <c r="T295" s="9"/>
      <c r="U295" s="7"/>
      <c r="V295" s="10"/>
      <c r="W295" s="11"/>
      <c r="X295" s="9"/>
      <c r="Y295" s="9"/>
      <c r="Z295" s="9"/>
      <c r="AA295" s="7"/>
      <c r="AB295" s="9"/>
      <c r="AC295" s="7"/>
      <c r="AD295" s="9"/>
      <c r="AE295" s="9"/>
      <c r="AF295" s="7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</row>
    <row r="296" spans="1:47" ht="16.5" customHeight="1">
      <c r="A296" s="1"/>
      <c r="C296" s="2"/>
      <c r="E296" s="2"/>
      <c r="G296" s="2"/>
      <c r="H296" s="3"/>
      <c r="L296" s="4"/>
      <c r="M296" s="5"/>
      <c r="N296" s="6"/>
      <c r="O296" s="7"/>
      <c r="P296" s="7"/>
      <c r="Q296" s="7"/>
      <c r="R296" s="8"/>
      <c r="S296" s="7"/>
      <c r="T296" s="9"/>
      <c r="U296" s="7"/>
      <c r="V296" s="10"/>
      <c r="W296" s="11"/>
      <c r="X296" s="9"/>
      <c r="Y296" s="9"/>
      <c r="Z296" s="9"/>
      <c r="AA296" s="7"/>
      <c r="AB296" s="9"/>
      <c r="AC296" s="7"/>
      <c r="AD296" s="9"/>
      <c r="AE296" s="9"/>
      <c r="AF296" s="7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</row>
    <row r="297" spans="1:47" ht="16.5" customHeight="1">
      <c r="A297" s="1"/>
      <c r="C297" s="2"/>
      <c r="E297" s="2"/>
      <c r="G297" s="2"/>
      <c r="H297" s="3"/>
      <c r="L297" s="4"/>
      <c r="M297" s="5"/>
      <c r="N297" s="6"/>
      <c r="O297" s="7"/>
      <c r="P297" s="7"/>
      <c r="Q297" s="7"/>
      <c r="R297" s="8"/>
      <c r="S297" s="7"/>
      <c r="T297" s="9"/>
      <c r="U297" s="7"/>
      <c r="V297" s="10"/>
      <c r="W297" s="11"/>
      <c r="X297" s="9"/>
      <c r="Y297" s="9"/>
      <c r="Z297" s="9"/>
      <c r="AA297" s="7"/>
      <c r="AB297" s="9"/>
      <c r="AC297" s="7"/>
      <c r="AD297" s="9"/>
      <c r="AE297" s="9"/>
      <c r="AF297" s="7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</row>
    <row r="298" spans="1:47" ht="16.5" customHeight="1">
      <c r="A298" s="1"/>
      <c r="C298" s="2"/>
      <c r="E298" s="2"/>
      <c r="G298" s="2"/>
      <c r="H298" s="3"/>
      <c r="L298" s="4"/>
      <c r="M298" s="5"/>
      <c r="N298" s="6"/>
      <c r="O298" s="7"/>
      <c r="P298" s="7"/>
      <c r="Q298" s="7"/>
      <c r="R298" s="8"/>
      <c r="S298" s="7"/>
      <c r="T298" s="9"/>
      <c r="U298" s="7"/>
      <c r="V298" s="10"/>
      <c r="W298" s="11"/>
      <c r="X298" s="9"/>
      <c r="Y298" s="9"/>
      <c r="Z298" s="9"/>
      <c r="AA298" s="7"/>
      <c r="AB298" s="9"/>
      <c r="AC298" s="7"/>
      <c r="AD298" s="9"/>
      <c r="AE298" s="9"/>
      <c r="AF298" s="7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</row>
    <row r="299" spans="1:47" ht="16.5" customHeight="1">
      <c r="A299" s="1"/>
      <c r="C299" s="2"/>
      <c r="E299" s="2"/>
      <c r="G299" s="2"/>
      <c r="H299" s="3"/>
      <c r="L299" s="4"/>
      <c r="M299" s="5"/>
      <c r="N299" s="6"/>
      <c r="O299" s="7"/>
      <c r="P299" s="7"/>
      <c r="Q299" s="7"/>
      <c r="R299" s="8"/>
      <c r="S299" s="7"/>
      <c r="T299" s="9"/>
      <c r="U299" s="7"/>
      <c r="V299" s="10"/>
      <c r="W299" s="11"/>
      <c r="X299" s="9"/>
      <c r="Y299" s="9"/>
      <c r="Z299" s="9"/>
      <c r="AA299" s="7"/>
      <c r="AB299" s="9"/>
      <c r="AC299" s="7"/>
      <c r="AD299" s="9"/>
      <c r="AE299" s="9"/>
      <c r="AF299" s="7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</row>
    <row r="300" spans="1:47" ht="16.5" customHeight="1">
      <c r="A300" s="1"/>
      <c r="C300" s="2"/>
      <c r="E300" s="2"/>
      <c r="G300" s="2"/>
      <c r="H300" s="3"/>
      <c r="L300" s="4"/>
      <c r="M300" s="5"/>
      <c r="N300" s="6"/>
      <c r="O300" s="7"/>
      <c r="P300" s="7"/>
      <c r="Q300" s="7"/>
      <c r="R300" s="8"/>
      <c r="S300" s="7"/>
      <c r="T300" s="9"/>
      <c r="U300" s="7"/>
      <c r="V300" s="10"/>
      <c r="W300" s="11"/>
      <c r="X300" s="9"/>
      <c r="Y300" s="9"/>
      <c r="Z300" s="9"/>
      <c r="AA300" s="7"/>
      <c r="AB300" s="9"/>
      <c r="AC300" s="7"/>
      <c r="AD300" s="9"/>
      <c r="AE300" s="9"/>
      <c r="AF300" s="7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</row>
    <row r="301" spans="1:47" ht="16.5" customHeight="1">
      <c r="A301" s="1"/>
      <c r="C301" s="2"/>
      <c r="E301" s="2"/>
      <c r="G301" s="2"/>
      <c r="H301" s="3"/>
      <c r="L301" s="4"/>
      <c r="M301" s="5"/>
      <c r="N301" s="6"/>
      <c r="O301" s="7"/>
      <c r="P301" s="7"/>
      <c r="Q301" s="7"/>
      <c r="R301" s="8"/>
      <c r="S301" s="7"/>
      <c r="T301" s="9"/>
      <c r="U301" s="7"/>
      <c r="V301" s="10"/>
      <c r="W301" s="11"/>
      <c r="X301" s="9"/>
      <c r="Y301" s="9"/>
      <c r="Z301" s="9"/>
      <c r="AA301" s="7"/>
      <c r="AB301" s="9"/>
      <c r="AC301" s="7"/>
      <c r="AD301" s="9"/>
      <c r="AE301" s="9"/>
      <c r="AF301" s="7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</row>
    <row r="302" spans="1:47" ht="16.5" customHeight="1">
      <c r="A302" s="1"/>
      <c r="C302" s="2"/>
      <c r="E302" s="2"/>
      <c r="G302" s="2"/>
      <c r="H302" s="3"/>
      <c r="L302" s="4"/>
      <c r="M302" s="5"/>
      <c r="N302" s="6"/>
      <c r="O302" s="7"/>
      <c r="P302" s="7"/>
      <c r="Q302" s="7"/>
      <c r="R302" s="8"/>
      <c r="S302" s="7"/>
      <c r="T302" s="9"/>
      <c r="U302" s="7"/>
      <c r="V302" s="10"/>
      <c r="W302" s="11"/>
      <c r="X302" s="9"/>
      <c r="Y302" s="9"/>
      <c r="Z302" s="9"/>
      <c r="AA302" s="7"/>
      <c r="AB302" s="9"/>
      <c r="AC302" s="7"/>
      <c r="AD302" s="9"/>
      <c r="AE302" s="9"/>
      <c r="AF302" s="7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</row>
    <row r="303" spans="1:47" ht="16.5" customHeight="1">
      <c r="A303" s="1"/>
      <c r="C303" s="2"/>
      <c r="E303" s="2"/>
      <c r="G303" s="2"/>
      <c r="H303" s="3"/>
      <c r="L303" s="4"/>
      <c r="M303" s="5"/>
      <c r="N303" s="6"/>
      <c r="O303" s="7"/>
      <c r="P303" s="7"/>
      <c r="Q303" s="7"/>
      <c r="R303" s="8"/>
      <c r="S303" s="7"/>
      <c r="T303" s="9"/>
      <c r="U303" s="7"/>
      <c r="V303" s="10"/>
      <c r="W303" s="11"/>
      <c r="X303" s="9"/>
      <c r="Y303" s="9"/>
      <c r="Z303" s="9"/>
      <c r="AA303" s="7"/>
      <c r="AB303" s="9"/>
      <c r="AC303" s="7"/>
      <c r="AD303" s="9"/>
      <c r="AE303" s="9"/>
      <c r="AF303" s="7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</row>
    <row r="304" spans="1:47" ht="16.5" customHeight="1">
      <c r="A304" s="1"/>
      <c r="C304" s="2"/>
      <c r="E304" s="2"/>
      <c r="G304" s="2"/>
      <c r="H304" s="3"/>
      <c r="L304" s="4"/>
      <c r="M304" s="5"/>
      <c r="N304" s="6"/>
      <c r="O304" s="7"/>
      <c r="P304" s="7"/>
      <c r="Q304" s="7"/>
      <c r="R304" s="8"/>
      <c r="S304" s="7"/>
      <c r="T304" s="9"/>
      <c r="U304" s="7"/>
      <c r="V304" s="10"/>
      <c r="W304" s="11"/>
      <c r="X304" s="9"/>
      <c r="Y304" s="9"/>
      <c r="Z304" s="9"/>
      <c r="AA304" s="7"/>
      <c r="AB304" s="9"/>
      <c r="AC304" s="7"/>
      <c r="AD304" s="9"/>
      <c r="AE304" s="9"/>
      <c r="AF304" s="7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</row>
    <row r="305" spans="1:47" ht="16.5" customHeight="1">
      <c r="A305" s="1"/>
      <c r="C305" s="2"/>
      <c r="E305" s="2"/>
      <c r="G305" s="2"/>
      <c r="H305" s="3"/>
      <c r="L305" s="4"/>
      <c r="M305" s="5"/>
      <c r="N305" s="6"/>
      <c r="O305" s="7"/>
      <c r="P305" s="7"/>
      <c r="Q305" s="7"/>
      <c r="R305" s="8"/>
      <c r="S305" s="7"/>
      <c r="T305" s="9"/>
      <c r="U305" s="7"/>
      <c r="V305" s="10"/>
      <c r="W305" s="11"/>
      <c r="X305" s="9"/>
      <c r="Y305" s="9"/>
      <c r="Z305" s="9"/>
      <c r="AA305" s="7"/>
      <c r="AB305" s="9"/>
      <c r="AC305" s="7"/>
      <c r="AD305" s="9"/>
      <c r="AE305" s="9"/>
      <c r="AF305" s="7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</row>
    <row r="306" spans="1:47" ht="16.5" customHeight="1">
      <c r="A306" s="1"/>
      <c r="C306" s="2"/>
      <c r="E306" s="2"/>
      <c r="G306" s="2"/>
      <c r="H306" s="3"/>
      <c r="L306" s="4"/>
      <c r="M306" s="5"/>
      <c r="N306" s="6"/>
      <c r="O306" s="7"/>
      <c r="P306" s="7"/>
      <c r="Q306" s="7"/>
      <c r="R306" s="8"/>
      <c r="S306" s="7"/>
      <c r="T306" s="9"/>
      <c r="U306" s="7"/>
      <c r="V306" s="10"/>
      <c r="W306" s="11"/>
      <c r="X306" s="9"/>
      <c r="Y306" s="9"/>
      <c r="Z306" s="9"/>
      <c r="AA306" s="7"/>
      <c r="AB306" s="9"/>
      <c r="AC306" s="7"/>
      <c r="AD306" s="9"/>
      <c r="AE306" s="9"/>
      <c r="AF306" s="7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</row>
    <row r="307" spans="1:47" ht="16.5" customHeight="1">
      <c r="A307" s="1"/>
      <c r="C307" s="2"/>
      <c r="E307" s="2"/>
      <c r="G307" s="2"/>
      <c r="H307" s="3"/>
      <c r="L307" s="4"/>
      <c r="M307" s="5"/>
      <c r="N307" s="6"/>
      <c r="O307" s="7"/>
      <c r="P307" s="7"/>
      <c r="Q307" s="7"/>
      <c r="R307" s="8"/>
      <c r="S307" s="7"/>
      <c r="T307" s="9"/>
      <c r="U307" s="7"/>
      <c r="V307" s="10"/>
      <c r="W307" s="11"/>
      <c r="X307" s="9"/>
      <c r="Y307" s="9"/>
      <c r="Z307" s="9"/>
      <c r="AA307" s="7"/>
      <c r="AB307" s="9"/>
      <c r="AC307" s="7"/>
      <c r="AD307" s="9"/>
      <c r="AE307" s="9"/>
      <c r="AF307" s="7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</row>
    <row r="308" spans="1:47" ht="16.5" customHeight="1">
      <c r="A308" s="1"/>
      <c r="C308" s="2"/>
      <c r="E308" s="2"/>
      <c r="G308" s="2"/>
      <c r="H308" s="3"/>
      <c r="L308" s="4"/>
      <c r="M308" s="5"/>
      <c r="N308" s="6"/>
      <c r="O308" s="7"/>
      <c r="P308" s="7"/>
      <c r="Q308" s="7"/>
      <c r="R308" s="8"/>
      <c r="S308" s="7"/>
      <c r="T308" s="9"/>
      <c r="U308" s="7"/>
      <c r="V308" s="10"/>
      <c r="W308" s="11"/>
      <c r="X308" s="9"/>
      <c r="Y308" s="9"/>
      <c r="Z308" s="9"/>
      <c r="AA308" s="7"/>
      <c r="AB308" s="9"/>
      <c r="AC308" s="7"/>
      <c r="AD308" s="9"/>
      <c r="AE308" s="9"/>
      <c r="AF308" s="7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</row>
    <row r="309" spans="1:47" ht="16.5" customHeight="1">
      <c r="A309" s="1"/>
      <c r="C309" s="2"/>
      <c r="E309" s="2"/>
      <c r="G309" s="2"/>
      <c r="H309" s="3"/>
      <c r="L309" s="4"/>
      <c r="M309" s="5"/>
      <c r="N309" s="6"/>
      <c r="O309" s="7"/>
      <c r="P309" s="7"/>
      <c r="Q309" s="7"/>
      <c r="R309" s="8"/>
      <c r="S309" s="7"/>
      <c r="T309" s="9"/>
      <c r="U309" s="7"/>
      <c r="V309" s="10"/>
      <c r="W309" s="11"/>
      <c r="X309" s="9"/>
      <c r="Y309" s="9"/>
      <c r="Z309" s="9"/>
      <c r="AA309" s="7"/>
      <c r="AB309" s="9"/>
      <c r="AC309" s="7"/>
      <c r="AD309" s="9"/>
      <c r="AE309" s="9"/>
      <c r="AF309" s="7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</row>
    <row r="310" spans="1:47" ht="16.5" customHeight="1">
      <c r="A310" s="1"/>
      <c r="C310" s="2"/>
      <c r="E310" s="2"/>
      <c r="G310" s="2"/>
      <c r="H310" s="3"/>
      <c r="L310" s="4"/>
      <c r="M310" s="5"/>
      <c r="N310" s="6"/>
      <c r="O310" s="7"/>
      <c r="P310" s="7"/>
      <c r="Q310" s="7"/>
      <c r="R310" s="8"/>
      <c r="S310" s="7"/>
      <c r="T310" s="9"/>
      <c r="U310" s="7"/>
      <c r="V310" s="10"/>
      <c r="W310" s="11"/>
      <c r="X310" s="9"/>
      <c r="Y310" s="9"/>
      <c r="Z310" s="9"/>
      <c r="AA310" s="7"/>
      <c r="AB310" s="9"/>
      <c r="AC310" s="7"/>
      <c r="AD310" s="9"/>
      <c r="AE310" s="9"/>
      <c r="AF310" s="7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</row>
    <row r="311" spans="1:47" ht="16.5" customHeight="1">
      <c r="A311" s="1"/>
      <c r="C311" s="2"/>
      <c r="E311" s="2"/>
      <c r="G311" s="2"/>
      <c r="H311" s="3"/>
      <c r="L311" s="4"/>
      <c r="M311" s="5"/>
      <c r="N311" s="6"/>
      <c r="O311" s="7"/>
      <c r="P311" s="7"/>
      <c r="Q311" s="7"/>
      <c r="R311" s="8"/>
      <c r="S311" s="7"/>
      <c r="T311" s="9"/>
      <c r="U311" s="7"/>
      <c r="V311" s="10"/>
      <c r="W311" s="11"/>
      <c r="X311" s="9"/>
      <c r="Y311" s="9"/>
      <c r="Z311" s="9"/>
      <c r="AA311" s="7"/>
      <c r="AB311" s="9"/>
      <c r="AC311" s="7"/>
      <c r="AD311" s="9"/>
      <c r="AE311" s="9"/>
      <c r="AF311" s="7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</row>
    <row r="312" spans="1:47" ht="16.5" customHeight="1">
      <c r="A312" s="1"/>
      <c r="C312" s="2"/>
      <c r="E312" s="2"/>
      <c r="G312" s="2"/>
      <c r="H312" s="3"/>
      <c r="L312" s="4"/>
      <c r="M312" s="5"/>
      <c r="N312" s="6"/>
      <c r="O312" s="7"/>
      <c r="P312" s="7"/>
      <c r="Q312" s="7"/>
      <c r="R312" s="8"/>
      <c r="S312" s="7"/>
      <c r="T312" s="9"/>
      <c r="U312" s="7"/>
      <c r="V312" s="10"/>
      <c r="W312" s="11"/>
      <c r="X312" s="9"/>
      <c r="Y312" s="9"/>
      <c r="Z312" s="9"/>
      <c r="AA312" s="7"/>
      <c r="AB312" s="9"/>
      <c r="AC312" s="7"/>
      <c r="AD312" s="9"/>
      <c r="AE312" s="9"/>
      <c r="AF312" s="7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</row>
    <row r="313" spans="1:47" ht="16.5" customHeight="1">
      <c r="A313" s="1"/>
      <c r="C313" s="2"/>
      <c r="E313" s="2"/>
      <c r="G313" s="2"/>
      <c r="H313" s="3"/>
      <c r="L313" s="4"/>
      <c r="M313" s="5"/>
      <c r="N313" s="6"/>
      <c r="O313" s="7"/>
      <c r="P313" s="7"/>
      <c r="Q313" s="7"/>
      <c r="R313" s="8"/>
      <c r="S313" s="7"/>
      <c r="T313" s="9"/>
      <c r="U313" s="7"/>
      <c r="V313" s="10"/>
      <c r="W313" s="11"/>
      <c r="X313" s="9"/>
      <c r="Y313" s="9"/>
      <c r="Z313" s="9"/>
      <c r="AA313" s="7"/>
      <c r="AB313" s="9"/>
      <c r="AC313" s="7"/>
      <c r="AD313" s="9"/>
      <c r="AE313" s="9"/>
      <c r="AF313" s="7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</row>
    <row r="314" spans="1:47" ht="16.5" customHeight="1">
      <c r="A314" s="1"/>
      <c r="C314" s="2"/>
      <c r="E314" s="2"/>
      <c r="G314" s="2"/>
      <c r="H314" s="3"/>
      <c r="L314" s="4"/>
      <c r="M314" s="5"/>
      <c r="N314" s="6"/>
      <c r="O314" s="7"/>
      <c r="P314" s="7"/>
      <c r="Q314" s="7"/>
      <c r="R314" s="8"/>
      <c r="S314" s="7"/>
      <c r="T314" s="9"/>
      <c r="U314" s="7"/>
      <c r="V314" s="10"/>
      <c r="W314" s="11"/>
      <c r="X314" s="9"/>
      <c r="Y314" s="9"/>
      <c r="Z314" s="9"/>
      <c r="AA314" s="7"/>
      <c r="AB314" s="9"/>
      <c r="AC314" s="7"/>
      <c r="AD314" s="9"/>
      <c r="AE314" s="9"/>
      <c r="AF314" s="7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</row>
    <row r="315" spans="1:47" ht="16.5" customHeight="1">
      <c r="A315" s="1"/>
      <c r="C315" s="2"/>
      <c r="E315" s="2"/>
      <c r="G315" s="2"/>
      <c r="H315" s="3"/>
      <c r="L315" s="4"/>
      <c r="M315" s="5"/>
      <c r="N315" s="6"/>
      <c r="O315" s="7"/>
      <c r="P315" s="7"/>
      <c r="Q315" s="7"/>
      <c r="R315" s="8"/>
      <c r="S315" s="7"/>
      <c r="T315" s="9"/>
      <c r="U315" s="7"/>
      <c r="V315" s="10"/>
      <c r="W315" s="11"/>
      <c r="X315" s="9"/>
      <c r="Y315" s="9"/>
      <c r="Z315" s="9"/>
      <c r="AA315" s="7"/>
      <c r="AB315" s="9"/>
      <c r="AC315" s="7"/>
      <c r="AD315" s="9"/>
      <c r="AE315" s="9"/>
      <c r="AF315" s="7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</row>
    <row r="316" spans="1:47" ht="16.5" customHeight="1">
      <c r="A316" s="1"/>
      <c r="C316" s="2"/>
      <c r="E316" s="2"/>
      <c r="G316" s="2"/>
      <c r="H316" s="3"/>
      <c r="L316" s="4"/>
      <c r="M316" s="5"/>
      <c r="N316" s="6"/>
      <c r="O316" s="7"/>
      <c r="P316" s="7"/>
      <c r="Q316" s="7"/>
      <c r="R316" s="8"/>
      <c r="S316" s="7"/>
      <c r="T316" s="9"/>
      <c r="U316" s="7"/>
      <c r="V316" s="10"/>
      <c r="W316" s="11"/>
      <c r="X316" s="9"/>
      <c r="Y316" s="9"/>
      <c r="Z316" s="9"/>
      <c r="AA316" s="7"/>
      <c r="AB316" s="9"/>
      <c r="AC316" s="7"/>
      <c r="AD316" s="9"/>
      <c r="AE316" s="9"/>
      <c r="AF316" s="7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</row>
    <row r="317" spans="1:47" ht="16.5" customHeight="1">
      <c r="A317" s="1"/>
      <c r="C317" s="2"/>
      <c r="E317" s="2"/>
      <c r="G317" s="2"/>
      <c r="H317" s="3"/>
      <c r="L317" s="4"/>
      <c r="M317" s="5"/>
      <c r="N317" s="6"/>
      <c r="O317" s="7"/>
      <c r="P317" s="7"/>
      <c r="Q317" s="7"/>
      <c r="R317" s="8"/>
      <c r="S317" s="7"/>
      <c r="T317" s="9"/>
      <c r="U317" s="7"/>
      <c r="V317" s="10"/>
      <c r="W317" s="11"/>
      <c r="X317" s="9"/>
      <c r="Y317" s="9"/>
      <c r="Z317" s="9"/>
      <c r="AA317" s="7"/>
      <c r="AB317" s="9"/>
      <c r="AC317" s="7"/>
      <c r="AD317" s="9"/>
      <c r="AE317" s="9"/>
      <c r="AF317" s="7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</row>
    <row r="318" spans="1:47" ht="16.5" customHeight="1">
      <c r="A318" s="1"/>
      <c r="C318" s="2"/>
      <c r="E318" s="2"/>
      <c r="G318" s="2"/>
      <c r="H318" s="3"/>
      <c r="L318" s="4"/>
      <c r="M318" s="5"/>
      <c r="N318" s="6"/>
      <c r="O318" s="7"/>
      <c r="P318" s="7"/>
      <c r="Q318" s="7"/>
      <c r="R318" s="8"/>
      <c r="S318" s="7"/>
      <c r="T318" s="9"/>
      <c r="U318" s="7"/>
      <c r="V318" s="10"/>
      <c r="W318" s="11"/>
      <c r="X318" s="9"/>
      <c r="Y318" s="9"/>
      <c r="Z318" s="9"/>
      <c r="AA318" s="7"/>
      <c r="AB318" s="9"/>
      <c r="AC318" s="7"/>
      <c r="AD318" s="9"/>
      <c r="AE318" s="9"/>
      <c r="AF318" s="7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</row>
    <row r="319" spans="1:47" ht="16.5" customHeight="1">
      <c r="A319" s="1"/>
      <c r="C319" s="2"/>
      <c r="E319" s="2"/>
      <c r="G319" s="2"/>
      <c r="H319" s="3"/>
      <c r="L319" s="4"/>
      <c r="M319" s="5"/>
      <c r="N319" s="6"/>
      <c r="O319" s="7"/>
      <c r="P319" s="7"/>
      <c r="Q319" s="7"/>
      <c r="R319" s="8"/>
      <c r="S319" s="7"/>
      <c r="T319" s="9"/>
      <c r="U319" s="7"/>
      <c r="V319" s="10"/>
      <c r="W319" s="11"/>
      <c r="X319" s="9"/>
      <c r="Y319" s="9"/>
      <c r="Z319" s="9"/>
      <c r="AA319" s="7"/>
      <c r="AB319" s="9"/>
      <c r="AC319" s="7"/>
      <c r="AD319" s="9"/>
      <c r="AE319" s="9"/>
      <c r="AF319" s="7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</row>
    <row r="320" spans="1:47" ht="16.5" customHeight="1">
      <c r="A320" s="1"/>
      <c r="C320" s="2"/>
      <c r="E320" s="2"/>
      <c r="G320" s="2"/>
      <c r="H320" s="3"/>
      <c r="L320" s="4"/>
      <c r="M320" s="5"/>
      <c r="N320" s="6"/>
      <c r="O320" s="7"/>
      <c r="P320" s="7"/>
      <c r="Q320" s="7"/>
      <c r="R320" s="8"/>
      <c r="S320" s="7"/>
      <c r="T320" s="9"/>
      <c r="U320" s="7"/>
      <c r="V320" s="10"/>
      <c r="W320" s="11"/>
      <c r="X320" s="9"/>
      <c r="Y320" s="9"/>
      <c r="Z320" s="9"/>
      <c r="AA320" s="7"/>
      <c r="AB320" s="9"/>
      <c r="AC320" s="7"/>
      <c r="AD320" s="9"/>
      <c r="AE320" s="9"/>
      <c r="AF320" s="7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</row>
    <row r="321" spans="1:47" ht="16.5" customHeight="1">
      <c r="A321" s="1"/>
      <c r="C321" s="2"/>
      <c r="E321" s="2"/>
      <c r="G321" s="2"/>
      <c r="H321" s="3"/>
      <c r="L321" s="4"/>
      <c r="M321" s="5"/>
      <c r="N321" s="6"/>
      <c r="O321" s="7"/>
      <c r="P321" s="7"/>
      <c r="Q321" s="7"/>
      <c r="R321" s="8"/>
      <c r="S321" s="7"/>
      <c r="T321" s="9"/>
      <c r="U321" s="7"/>
      <c r="V321" s="10"/>
      <c r="W321" s="11"/>
      <c r="X321" s="9"/>
      <c r="Y321" s="9"/>
      <c r="Z321" s="9"/>
      <c r="AA321" s="7"/>
      <c r="AB321" s="9"/>
      <c r="AC321" s="7"/>
      <c r="AD321" s="9"/>
      <c r="AE321" s="9"/>
      <c r="AF321" s="7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</row>
    <row r="322" spans="1:47" ht="16.5" customHeight="1">
      <c r="A322" s="1"/>
      <c r="C322" s="2"/>
      <c r="E322" s="2"/>
      <c r="G322" s="2"/>
      <c r="H322" s="3"/>
      <c r="L322" s="4"/>
      <c r="M322" s="5"/>
      <c r="N322" s="6"/>
      <c r="O322" s="7"/>
      <c r="P322" s="7"/>
      <c r="Q322" s="7"/>
      <c r="R322" s="8"/>
      <c r="S322" s="7"/>
      <c r="T322" s="9"/>
      <c r="U322" s="7"/>
      <c r="V322" s="10"/>
      <c r="W322" s="11"/>
      <c r="X322" s="9"/>
      <c r="Y322" s="9"/>
      <c r="Z322" s="9"/>
      <c r="AA322" s="7"/>
      <c r="AB322" s="9"/>
      <c r="AC322" s="7"/>
      <c r="AD322" s="9"/>
      <c r="AE322" s="9"/>
      <c r="AF322" s="7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</row>
    <row r="323" spans="1:47" ht="16.5" customHeight="1">
      <c r="A323" s="1"/>
      <c r="C323" s="2"/>
      <c r="E323" s="2"/>
      <c r="G323" s="2"/>
      <c r="H323" s="3"/>
      <c r="L323" s="4"/>
      <c r="M323" s="5"/>
      <c r="N323" s="6"/>
      <c r="O323" s="7"/>
      <c r="P323" s="7"/>
      <c r="Q323" s="7"/>
      <c r="R323" s="8"/>
      <c r="S323" s="7"/>
      <c r="T323" s="9"/>
      <c r="U323" s="7"/>
      <c r="V323" s="10"/>
      <c r="W323" s="11"/>
      <c r="X323" s="9"/>
      <c r="Y323" s="9"/>
      <c r="Z323" s="9"/>
      <c r="AA323" s="7"/>
      <c r="AB323" s="9"/>
      <c r="AC323" s="7"/>
      <c r="AD323" s="9"/>
      <c r="AE323" s="9"/>
      <c r="AF323" s="7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</row>
    <row r="324" spans="1:47" ht="16.5" customHeight="1">
      <c r="A324" s="1"/>
      <c r="C324" s="2"/>
      <c r="E324" s="2"/>
      <c r="G324" s="2"/>
      <c r="H324" s="3"/>
      <c r="L324" s="4"/>
      <c r="M324" s="5"/>
      <c r="N324" s="6"/>
      <c r="O324" s="7"/>
      <c r="P324" s="7"/>
      <c r="Q324" s="7"/>
      <c r="R324" s="8"/>
      <c r="S324" s="7"/>
      <c r="T324" s="9"/>
      <c r="U324" s="7"/>
      <c r="V324" s="10"/>
      <c r="W324" s="11"/>
      <c r="X324" s="9"/>
      <c r="Y324" s="9"/>
      <c r="Z324" s="9"/>
      <c r="AA324" s="7"/>
      <c r="AB324" s="9"/>
      <c r="AC324" s="7"/>
      <c r="AD324" s="9"/>
      <c r="AE324" s="9"/>
      <c r="AF324" s="7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</row>
    <row r="325" spans="1:47" ht="16.5" customHeight="1">
      <c r="A325" s="1"/>
      <c r="C325" s="2"/>
      <c r="E325" s="2"/>
      <c r="G325" s="2"/>
      <c r="H325" s="3"/>
      <c r="L325" s="4"/>
      <c r="M325" s="5"/>
      <c r="N325" s="6"/>
      <c r="O325" s="7"/>
      <c r="P325" s="7"/>
      <c r="Q325" s="7"/>
      <c r="R325" s="8"/>
      <c r="S325" s="7"/>
      <c r="T325" s="9"/>
      <c r="U325" s="7"/>
      <c r="V325" s="10"/>
      <c r="W325" s="11"/>
      <c r="X325" s="9"/>
      <c r="Y325" s="9"/>
      <c r="Z325" s="9"/>
      <c r="AA325" s="7"/>
      <c r="AB325" s="9"/>
      <c r="AC325" s="7"/>
      <c r="AD325" s="9"/>
      <c r="AE325" s="9"/>
      <c r="AF325" s="7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</row>
    <row r="326" spans="1:47" ht="16.5" customHeight="1">
      <c r="A326" s="1"/>
      <c r="C326" s="2"/>
      <c r="E326" s="2"/>
      <c r="G326" s="2"/>
      <c r="H326" s="3"/>
      <c r="L326" s="4"/>
      <c r="M326" s="5"/>
      <c r="N326" s="6"/>
      <c r="O326" s="7"/>
      <c r="P326" s="7"/>
      <c r="Q326" s="7"/>
      <c r="R326" s="8"/>
      <c r="S326" s="7"/>
      <c r="T326" s="9"/>
      <c r="U326" s="7"/>
      <c r="V326" s="10"/>
      <c r="W326" s="11"/>
      <c r="X326" s="9"/>
      <c r="Y326" s="9"/>
      <c r="Z326" s="9"/>
      <c r="AA326" s="7"/>
      <c r="AB326" s="9"/>
      <c r="AC326" s="7"/>
      <c r="AD326" s="9"/>
      <c r="AE326" s="9"/>
      <c r="AF326" s="7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</row>
    <row r="327" spans="1:47" ht="16.5" customHeight="1">
      <c r="A327" s="1"/>
      <c r="C327" s="2"/>
      <c r="E327" s="2"/>
      <c r="G327" s="2"/>
      <c r="H327" s="3"/>
      <c r="L327" s="4"/>
      <c r="M327" s="5"/>
      <c r="N327" s="6"/>
      <c r="O327" s="7"/>
      <c r="P327" s="7"/>
      <c r="Q327" s="7"/>
      <c r="R327" s="8"/>
      <c r="S327" s="7"/>
      <c r="T327" s="9"/>
      <c r="U327" s="7"/>
      <c r="V327" s="10"/>
      <c r="W327" s="11"/>
      <c r="X327" s="9"/>
      <c r="Y327" s="9"/>
      <c r="Z327" s="9"/>
      <c r="AA327" s="7"/>
      <c r="AB327" s="9"/>
      <c r="AC327" s="7"/>
      <c r="AD327" s="9"/>
      <c r="AE327" s="9"/>
      <c r="AF327" s="7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</row>
    <row r="328" spans="1:47" ht="16.5" customHeight="1">
      <c r="A328" s="1"/>
      <c r="C328" s="2"/>
      <c r="E328" s="2"/>
      <c r="G328" s="2"/>
      <c r="H328" s="3"/>
      <c r="L328" s="4"/>
      <c r="M328" s="5"/>
      <c r="N328" s="6"/>
      <c r="O328" s="7"/>
      <c r="P328" s="7"/>
      <c r="Q328" s="7"/>
      <c r="R328" s="8"/>
      <c r="S328" s="7"/>
      <c r="T328" s="9"/>
      <c r="U328" s="7"/>
      <c r="V328" s="10"/>
      <c r="W328" s="11"/>
      <c r="X328" s="9"/>
      <c r="Y328" s="9"/>
      <c r="Z328" s="9"/>
      <c r="AA328" s="7"/>
      <c r="AB328" s="9"/>
      <c r="AC328" s="7"/>
      <c r="AD328" s="9"/>
      <c r="AE328" s="9"/>
      <c r="AF328" s="7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</row>
    <row r="329" spans="1:47" ht="16.5" customHeight="1">
      <c r="A329" s="1"/>
      <c r="C329" s="2"/>
      <c r="E329" s="2"/>
      <c r="G329" s="2"/>
      <c r="H329" s="3"/>
      <c r="L329" s="4"/>
      <c r="M329" s="5"/>
      <c r="N329" s="6"/>
      <c r="O329" s="7"/>
      <c r="P329" s="7"/>
      <c r="Q329" s="7"/>
      <c r="R329" s="8"/>
      <c r="S329" s="7"/>
      <c r="T329" s="9"/>
      <c r="U329" s="7"/>
      <c r="V329" s="10"/>
      <c r="W329" s="11"/>
      <c r="X329" s="9"/>
      <c r="Y329" s="9"/>
      <c r="Z329" s="9"/>
      <c r="AA329" s="7"/>
      <c r="AB329" s="9"/>
      <c r="AC329" s="7"/>
      <c r="AD329" s="9"/>
      <c r="AE329" s="9"/>
      <c r="AF329" s="7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</row>
    <row r="330" spans="1:47" ht="16.5" customHeight="1">
      <c r="A330" s="1"/>
      <c r="C330" s="2"/>
      <c r="E330" s="2"/>
      <c r="G330" s="2"/>
      <c r="H330" s="3"/>
      <c r="L330" s="4"/>
      <c r="M330" s="5"/>
      <c r="N330" s="6"/>
      <c r="O330" s="7"/>
      <c r="P330" s="7"/>
      <c r="Q330" s="7"/>
      <c r="R330" s="8"/>
      <c r="S330" s="7"/>
      <c r="T330" s="9"/>
      <c r="U330" s="7"/>
      <c r="V330" s="10"/>
      <c r="W330" s="11"/>
      <c r="X330" s="9"/>
      <c r="Y330" s="9"/>
      <c r="Z330" s="9"/>
      <c r="AA330" s="7"/>
      <c r="AB330" s="9"/>
      <c r="AC330" s="7"/>
      <c r="AD330" s="9"/>
      <c r="AE330" s="9"/>
      <c r="AF330" s="7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</row>
    <row r="331" spans="1:47" ht="16.5" customHeight="1">
      <c r="A331" s="1"/>
      <c r="C331" s="2"/>
      <c r="E331" s="2"/>
      <c r="G331" s="2"/>
      <c r="H331" s="3"/>
      <c r="L331" s="4"/>
      <c r="M331" s="5"/>
      <c r="N331" s="6"/>
      <c r="O331" s="7"/>
      <c r="P331" s="7"/>
      <c r="Q331" s="7"/>
      <c r="R331" s="8"/>
      <c r="S331" s="7"/>
      <c r="T331" s="9"/>
      <c r="U331" s="7"/>
      <c r="V331" s="10"/>
      <c r="W331" s="11"/>
      <c r="X331" s="9"/>
      <c r="Y331" s="9"/>
      <c r="Z331" s="9"/>
      <c r="AA331" s="7"/>
      <c r="AB331" s="9"/>
      <c r="AC331" s="7"/>
      <c r="AD331" s="9"/>
      <c r="AE331" s="9"/>
      <c r="AF331" s="7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</row>
    <row r="332" spans="1:47" ht="16.5" customHeight="1">
      <c r="A332" s="1"/>
      <c r="C332" s="2"/>
      <c r="E332" s="2"/>
      <c r="G332" s="2"/>
      <c r="H332" s="3"/>
      <c r="L332" s="4"/>
      <c r="M332" s="5"/>
      <c r="N332" s="6"/>
      <c r="O332" s="7"/>
      <c r="P332" s="7"/>
      <c r="Q332" s="7"/>
      <c r="R332" s="8"/>
      <c r="S332" s="7"/>
      <c r="T332" s="9"/>
      <c r="U332" s="7"/>
      <c r="V332" s="10"/>
      <c r="W332" s="11"/>
      <c r="X332" s="9"/>
      <c r="Y332" s="9"/>
      <c r="Z332" s="9"/>
      <c r="AA332" s="7"/>
      <c r="AB332" s="9"/>
      <c r="AC332" s="7"/>
      <c r="AD332" s="9"/>
      <c r="AE332" s="9"/>
      <c r="AF332" s="7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</row>
    <row r="333" spans="1:47" ht="16.5" customHeight="1">
      <c r="A333" s="1"/>
      <c r="C333" s="2"/>
      <c r="E333" s="2"/>
      <c r="G333" s="2"/>
      <c r="H333" s="3"/>
      <c r="L333" s="4"/>
      <c r="M333" s="5"/>
      <c r="N333" s="6"/>
      <c r="O333" s="7"/>
      <c r="P333" s="7"/>
      <c r="Q333" s="7"/>
      <c r="R333" s="8"/>
      <c r="S333" s="7"/>
      <c r="T333" s="9"/>
      <c r="U333" s="7"/>
      <c r="V333" s="10"/>
      <c r="W333" s="11"/>
      <c r="X333" s="9"/>
      <c r="Y333" s="9"/>
      <c r="Z333" s="9"/>
      <c r="AA333" s="7"/>
      <c r="AB333" s="9"/>
      <c r="AC333" s="7"/>
      <c r="AD333" s="9"/>
      <c r="AE333" s="9"/>
      <c r="AF333" s="7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</row>
    <row r="334" spans="1:47" ht="16.5" customHeight="1">
      <c r="A334" s="1"/>
      <c r="C334" s="2"/>
      <c r="E334" s="2"/>
      <c r="G334" s="2"/>
      <c r="H334" s="3"/>
      <c r="L334" s="4"/>
      <c r="M334" s="5"/>
      <c r="N334" s="6"/>
      <c r="O334" s="7"/>
      <c r="P334" s="7"/>
      <c r="Q334" s="7"/>
      <c r="R334" s="8"/>
      <c r="S334" s="7"/>
      <c r="T334" s="9"/>
      <c r="U334" s="7"/>
      <c r="V334" s="10"/>
      <c r="W334" s="11"/>
      <c r="X334" s="9"/>
      <c r="Y334" s="9"/>
      <c r="Z334" s="9"/>
      <c r="AA334" s="7"/>
      <c r="AB334" s="9"/>
      <c r="AC334" s="7"/>
      <c r="AD334" s="9"/>
      <c r="AE334" s="9"/>
      <c r="AF334" s="7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</row>
    <row r="335" spans="1:47" ht="16.5" customHeight="1">
      <c r="A335" s="1"/>
      <c r="C335" s="2"/>
      <c r="E335" s="2"/>
      <c r="G335" s="2"/>
      <c r="H335" s="3"/>
      <c r="L335" s="4"/>
      <c r="M335" s="5"/>
      <c r="N335" s="6"/>
      <c r="O335" s="7"/>
      <c r="P335" s="7"/>
      <c r="Q335" s="7"/>
      <c r="R335" s="8"/>
      <c r="S335" s="7"/>
      <c r="T335" s="9"/>
      <c r="U335" s="7"/>
      <c r="V335" s="10"/>
      <c r="W335" s="11"/>
      <c r="X335" s="9"/>
      <c r="Y335" s="9"/>
      <c r="Z335" s="9"/>
      <c r="AA335" s="7"/>
      <c r="AB335" s="9"/>
      <c r="AC335" s="7"/>
      <c r="AD335" s="9"/>
      <c r="AE335" s="9"/>
      <c r="AF335" s="7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</row>
    <row r="336" spans="1:47" ht="16.5" customHeight="1">
      <c r="A336" s="1"/>
      <c r="C336" s="2"/>
      <c r="E336" s="2"/>
      <c r="G336" s="2"/>
      <c r="H336" s="3"/>
      <c r="L336" s="4"/>
      <c r="M336" s="5"/>
      <c r="N336" s="6"/>
      <c r="O336" s="7"/>
      <c r="P336" s="7"/>
      <c r="Q336" s="7"/>
      <c r="R336" s="8"/>
      <c r="S336" s="7"/>
      <c r="T336" s="9"/>
      <c r="U336" s="7"/>
      <c r="V336" s="10"/>
      <c r="W336" s="11"/>
      <c r="X336" s="9"/>
      <c r="Y336" s="9"/>
      <c r="Z336" s="9"/>
      <c r="AA336" s="7"/>
      <c r="AB336" s="9"/>
      <c r="AC336" s="7"/>
      <c r="AD336" s="9"/>
      <c r="AE336" s="9"/>
      <c r="AF336" s="7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</row>
    <row r="337" spans="1:47" ht="16.5" customHeight="1">
      <c r="A337" s="1"/>
      <c r="C337" s="2"/>
      <c r="E337" s="2"/>
      <c r="G337" s="2"/>
      <c r="H337" s="3"/>
      <c r="L337" s="4"/>
      <c r="M337" s="5"/>
      <c r="N337" s="6"/>
      <c r="O337" s="7"/>
      <c r="P337" s="7"/>
      <c r="Q337" s="7"/>
      <c r="R337" s="8"/>
      <c r="S337" s="7"/>
      <c r="T337" s="9"/>
      <c r="U337" s="7"/>
      <c r="V337" s="10"/>
      <c r="W337" s="11"/>
      <c r="X337" s="9"/>
      <c r="Y337" s="9"/>
      <c r="Z337" s="9"/>
      <c r="AA337" s="7"/>
      <c r="AB337" s="9"/>
      <c r="AC337" s="7"/>
      <c r="AD337" s="9"/>
      <c r="AE337" s="9"/>
      <c r="AF337" s="7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</row>
    <row r="338" spans="1:47" ht="16.5" customHeight="1">
      <c r="A338" s="1"/>
      <c r="C338" s="2"/>
      <c r="E338" s="2"/>
      <c r="G338" s="2"/>
      <c r="H338" s="3"/>
      <c r="L338" s="4"/>
      <c r="M338" s="5"/>
      <c r="N338" s="6"/>
      <c r="O338" s="7"/>
      <c r="P338" s="7"/>
      <c r="Q338" s="7"/>
      <c r="R338" s="8"/>
      <c r="S338" s="7"/>
      <c r="T338" s="9"/>
      <c r="U338" s="7"/>
      <c r="V338" s="10"/>
      <c r="W338" s="11"/>
      <c r="X338" s="9"/>
      <c r="Y338" s="9"/>
      <c r="Z338" s="9"/>
      <c r="AA338" s="7"/>
      <c r="AB338" s="9"/>
      <c r="AC338" s="7"/>
      <c r="AD338" s="9"/>
      <c r="AE338" s="9"/>
      <c r="AF338" s="7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</row>
    <row r="339" spans="1:47" ht="16.5" customHeight="1">
      <c r="A339" s="1"/>
      <c r="C339" s="2"/>
      <c r="E339" s="2"/>
      <c r="G339" s="2"/>
      <c r="H339" s="3"/>
      <c r="L339" s="4"/>
      <c r="M339" s="5"/>
      <c r="N339" s="6"/>
      <c r="O339" s="7"/>
      <c r="P339" s="7"/>
      <c r="Q339" s="7"/>
      <c r="R339" s="8"/>
      <c r="S339" s="7"/>
      <c r="T339" s="9"/>
      <c r="U339" s="7"/>
      <c r="V339" s="10"/>
      <c r="W339" s="11"/>
      <c r="X339" s="9"/>
      <c r="Y339" s="9"/>
      <c r="Z339" s="9"/>
      <c r="AA339" s="7"/>
      <c r="AB339" s="9"/>
      <c r="AC339" s="7"/>
      <c r="AD339" s="9"/>
      <c r="AE339" s="9"/>
      <c r="AF339" s="7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</row>
    <row r="340" spans="1:47" ht="16.5" customHeight="1">
      <c r="A340" s="1"/>
      <c r="C340" s="2"/>
      <c r="E340" s="2"/>
      <c r="G340" s="2"/>
      <c r="H340" s="3"/>
      <c r="L340" s="4"/>
      <c r="M340" s="5"/>
      <c r="N340" s="6"/>
      <c r="O340" s="7"/>
      <c r="P340" s="7"/>
      <c r="Q340" s="7"/>
      <c r="R340" s="8"/>
      <c r="S340" s="7"/>
      <c r="T340" s="9"/>
      <c r="U340" s="7"/>
      <c r="V340" s="10"/>
      <c r="W340" s="11"/>
      <c r="X340" s="9"/>
      <c r="Y340" s="9"/>
      <c r="Z340" s="9"/>
      <c r="AA340" s="7"/>
      <c r="AB340" s="9"/>
      <c r="AC340" s="7"/>
      <c r="AD340" s="9"/>
      <c r="AE340" s="9"/>
      <c r="AF340" s="7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</row>
    <row r="341" spans="1:47" ht="16.5" customHeight="1">
      <c r="A341" s="1"/>
      <c r="C341" s="2"/>
      <c r="E341" s="2"/>
      <c r="G341" s="2"/>
      <c r="H341" s="3"/>
      <c r="L341" s="4"/>
      <c r="M341" s="5"/>
      <c r="N341" s="6"/>
      <c r="O341" s="7"/>
      <c r="P341" s="7"/>
      <c r="Q341" s="7"/>
      <c r="R341" s="8"/>
      <c r="S341" s="7"/>
      <c r="T341" s="9"/>
      <c r="U341" s="7"/>
      <c r="V341" s="10"/>
      <c r="W341" s="11"/>
      <c r="X341" s="9"/>
      <c r="Y341" s="9"/>
      <c r="Z341" s="9"/>
      <c r="AA341" s="7"/>
      <c r="AB341" s="9"/>
      <c r="AC341" s="7"/>
      <c r="AD341" s="9"/>
      <c r="AE341" s="9"/>
      <c r="AF341" s="7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</row>
    <row r="342" spans="1:47" ht="16.5" customHeight="1">
      <c r="A342" s="1"/>
      <c r="C342" s="2"/>
      <c r="E342" s="2"/>
      <c r="G342" s="2"/>
      <c r="H342" s="3"/>
      <c r="L342" s="4"/>
      <c r="M342" s="5"/>
      <c r="N342" s="6"/>
      <c r="O342" s="7"/>
      <c r="P342" s="7"/>
      <c r="Q342" s="7"/>
      <c r="R342" s="8"/>
      <c r="S342" s="7"/>
      <c r="T342" s="9"/>
      <c r="U342" s="7"/>
      <c r="V342" s="10"/>
      <c r="W342" s="11"/>
      <c r="X342" s="9"/>
      <c r="Y342" s="9"/>
      <c r="Z342" s="9"/>
      <c r="AA342" s="7"/>
      <c r="AB342" s="9"/>
      <c r="AC342" s="7"/>
      <c r="AD342" s="9"/>
      <c r="AE342" s="9"/>
      <c r="AF342" s="7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</row>
    <row r="343" spans="1:47" ht="16.5" customHeight="1">
      <c r="A343" s="1"/>
      <c r="C343" s="2"/>
      <c r="E343" s="2"/>
      <c r="G343" s="2"/>
      <c r="H343" s="3"/>
      <c r="L343" s="4"/>
      <c r="M343" s="5"/>
      <c r="N343" s="6"/>
      <c r="O343" s="7"/>
      <c r="P343" s="7"/>
      <c r="Q343" s="7"/>
      <c r="R343" s="8"/>
      <c r="S343" s="7"/>
      <c r="T343" s="9"/>
      <c r="U343" s="7"/>
      <c r="V343" s="10"/>
      <c r="W343" s="11"/>
      <c r="X343" s="9"/>
      <c r="Y343" s="9"/>
      <c r="Z343" s="9"/>
      <c r="AA343" s="7"/>
      <c r="AB343" s="9"/>
      <c r="AC343" s="7"/>
      <c r="AD343" s="9"/>
      <c r="AE343" s="9"/>
      <c r="AF343" s="7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</row>
    <row r="344" spans="1:47" ht="16.5" customHeight="1">
      <c r="A344" s="1"/>
      <c r="C344" s="2"/>
      <c r="E344" s="2"/>
      <c r="G344" s="2"/>
      <c r="H344" s="3"/>
      <c r="L344" s="4"/>
      <c r="M344" s="5"/>
      <c r="N344" s="6"/>
      <c r="O344" s="7"/>
      <c r="P344" s="7"/>
      <c r="Q344" s="7"/>
      <c r="R344" s="8"/>
      <c r="S344" s="7"/>
      <c r="T344" s="9"/>
      <c r="U344" s="7"/>
      <c r="V344" s="10"/>
      <c r="W344" s="11"/>
      <c r="X344" s="9"/>
      <c r="Y344" s="9"/>
      <c r="Z344" s="9"/>
      <c r="AA344" s="7"/>
      <c r="AB344" s="9"/>
      <c r="AC344" s="7"/>
      <c r="AD344" s="9"/>
      <c r="AE344" s="9"/>
      <c r="AF344" s="7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</row>
    <row r="345" spans="1:47" ht="16.5" customHeight="1">
      <c r="A345" s="1"/>
      <c r="C345" s="2"/>
      <c r="E345" s="2"/>
      <c r="G345" s="2"/>
      <c r="H345" s="3"/>
      <c r="L345" s="4"/>
      <c r="M345" s="5"/>
      <c r="N345" s="6"/>
      <c r="O345" s="7"/>
      <c r="P345" s="7"/>
      <c r="Q345" s="7"/>
      <c r="R345" s="8"/>
      <c r="S345" s="7"/>
      <c r="T345" s="9"/>
      <c r="U345" s="7"/>
      <c r="V345" s="10"/>
      <c r="W345" s="11"/>
      <c r="X345" s="9"/>
      <c r="Y345" s="9"/>
      <c r="Z345" s="9"/>
      <c r="AA345" s="7"/>
      <c r="AB345" s="9"/>
      <c r="AC345" s="7"/>
      <c r="AD345" s="9"/>
      <c r="AE345" s="9"/>
      <c r="AF345" s="7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</row>
    <row r="346" spans="1:47" ht="16.5" customHeight="1">
      <c r="A346" s="1"/>
      <c r="C346" s="2"/>
      <c r="E346" s="2"/>
      <c r="G346" s="2"/>
      <c r="H346" s="3"/>
      <c r="L346" s="4"/>
      <c r="M346" s="5"/>
      <c r="N346" s="6"/>
      <c r="O346" s="7"/>
      <c r="P346" s="7"/>
      <c r="Q346" s="7"/>
      <c r="R346" s="8"/>
      <c r="S346" s="7"/>
      <c r="T346" s="9"/>
      <c r="U346" s="7"/>
      <c r="V346" s="10"/>
      <c r="W346" s="11"/>
      <c r="X346" s="9"/>
      <c r="Y346" s="9"/>
      <c r="Z346" s="9"/>
      <c r="AA346" s="7"/>
      <c r="AB346" s="9"/>
      <c r="AC346" s="7"/>
      <c r="AD346" s="9"/>
      <c r="AE346" s="9"/>
      <c r="AF346" s="7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</row>
    <row r="347" spans="1:47" ht="16.5" customHeight="1">
      <c r="A347" s="1"/>
      <c r="C347" s="2"/>
      <c r="E347" s="2"/>
      <c r="G347" s="2"/>
      <c r="H347" s="3"/>
      <c r="L347" s="4"/>
      <c r="M347" s="5"/>
      <c r="N347" s="6"/>
      <c r="O347" s="7"/>
      <c r="P347" s="7"/>
      <c r="Q347" s="7"/>
      <c r="R347" s="8"/>
      <c r="S347" s="7"/>
      <c r="T347" s="9"/>
      <c r="U347" s="7"/>
      <c r="V347" s="10"/>
      <c r="W347" s="11"/>
      <c r="X347" s="9"/>
      <c r="Y347" s="9"/>
      <c r="Z347" s="9"/>
      <c r="AA347" s="7"/>
      <c r="AB347" s="9"/>
      <c r="AC347" s="7"/>
      <c r="AD347" s="9"/>
      <c r="AE347" s="9"/>
      <c r="AF347" s="7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</row>
    <row r="348" spans="1:47" ht="16.5" customHeight="1">
      <c r="A348" s="1"/>
      <c r="C348" s="2"/>
      <c r="E348" s="2"/>
      <c r="G348" s="2"/>
      <c r="H348" s="3"/>
      <c r="L348" s="4"/>
      <c r="M348" s="5"/>
      <c r="N348" s="6"/>
      <c r="O348" s="7"/>
      <c r="P348" s="7"/>
      <c r="Q348" s="7"/>
      <c r="R348" s="8"/>
      <c r="S348" s="7"/>
      <c r="T348" s="9"/>
      <c r="U348" s="7"/>
      <c r="V348" s="10"/>
      <c r="W348" s="11"/>
      <c r="X348" s="9"/>
      <c r="Y348" s="9"/>
      <c r="Z348" s="9"/>
      <c r="AA348" s="7"/>
      <c r="AB348" s="9"/>
      <c r="AC348" s="7"/>
      <c r="AD348" s="9"/>
      <c r="AE348" s="9"/>
      <c r="AF348" s="7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</row>
    <row r="349" spans="1:47" ht="16.5" customHeight="1">
      <c r="A349" s="1"/>
      <c r="C349" s="2"/>
      <c r="E349" s="2"/>
      <c r="G349" s="2"/>
      <c r="H349" s="3"/>
      <c r="L349" s="4"/>
      <c r="M349" s="5"/>
      <c r="N349" s="6"/>
      <c r="O349" s="7"/>
      <c r="P349" s="7"/>
      <c r="Q349" s="7"/>
      <c r="R349" s="8"/>
      <c r="S349" s="7"/>
      <c r="T349" s="9"/>
      <c r="U349" s="7"/>
      <c r="V349" s="10"/>
      <c r="W349" s="11"/>
      <c r="X349" s="9"/>
      <c r="Y349" s="9"/>
      <c r="Z349" s="9"/>
      <c r="AA349" s="7"/>
      <c r="AB349" s="9"/>
      <c r="AC349" s="7"/>
      <c r="AD349" s="9"/>
      <c r="AE349" s="9"/>
      <c r="AF349" s="7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</row>
    <row r="350" spans="1:47" ht="16.5" customHeight="1">
      <c r="A350" s="1"/>
      <c r="C350" s="2"/>
      <c r="E350" s="2"/>
      <c r="G350" s="2"/>
      <c r="H350" s="3"/>
      <c r="L350" s="4"/>
      <c r="M350" s="5"/>
      <c r="N350" s="6"/>
      <c r="O350" s="7"/>
      <c r="P350" s="7"/>
      <c r="Q350" s="7"/>
      <c r="R350" s="8"/>
      <c r="S350" s="7"/>
      <c r="T350" s="9"/>
      <c r="U350" s="7"/>
      <c r="V350" s="10"/>
      <c r="W350" s="11"/>
      <c r="X350" s="9"/>
      <c r="Y350" s="9"/>
      <c r="Z350" s="9"/>
      <c r="AA350" s="7"/>
      <c r="AB350" s="9"/>
      <c r="AC350" s="7"/>
      <c r="AD350" s="9"/>
      <c r="AE350" s="9"/>
      <c r="AF350" s="7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</row>
    <row r="351" spans="1:47" ht="16.5" customHeight="1">
      <c r="A351" s="1"/>
      <c r="C351" s="2"/>
      <c r="E351" s="2"/>
      <c r="G351" s="2"/>
      <c r="H351" s="3"/>
      <c r="L351" s="4"/>
      <c r="M351" s="5"/>
      <c r="N351" s="6"/>
      <c r="O351" s="7"/>
      <c r="P351" s="7"/>
      <c r="Q351" s="7"/>
      <c r="R351" s="8"/>
      <c r="S351" s="7"/>
      <c r="T351" s="9"/>
      <c r="U351" s="7"/>
      <c r="V351" s="10"/>
      <c r="W351" s="11"/>
      <c r="X351" s="9"/>
      <c r="Y351" s="9"/>
      <c r="Z351" s="9"/>
      <c r="AA351" s="7"/>
      <c r="AB351" s="9"/>
      <c r="AC351" s="7"/>
      <c r="AD351" s="9"/>
      <c r="AE351" s="9"/>
      <c r="AF351" s="7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</row>
    <row r="352" spans="1:47" ht="16.5" customHeight="1">
      <c r="A352" s="1"/>
      <c r="C352" s="2"/>
      <c r="E352" s="2"/>
      <c r="G352" s="2"/>
      <c r="H352" s="3"/>
      <c r="L352" s="4"/>
      <c r="M352" s="5"/>
      <c r="N352" s="6"/>
      <c r="O352" s="7"/>
      <c r="P352" s="7"/>
      <c r="Q352" s="7"/>
      <c r="R352" s="8"/>
      <c r="S352" s="7"/>
      <c r="T352" s="9"/>
      <c r="U352" s="7"/>
      <c r="V352" s="10"/>
      <c r="W352" s="11"/>
      <c r="X352" s="9"/>
      <c r="Y352" s="9"/>
      <c r="Z352" s="9"/>
      <c r="AA352" s="7"/>
      <c r="AB352" s="9"/>
      <c r="AC352" s="7"/>
      <c r="AD352" s="9"/>
      <c r="AE352" s="9"/>
      <c r="AF352" s="7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</row>
    <row r="353" spans="1:47" ht="16.5" customHeight="1">
      <c r="A353" s="1"/>
      <c r="C353" s="2"/>
      <c r="E353" s="2"/>
      <c r="G353" s="2"/>
      <c r="H353" s="3"/>
      <c r="L353" s="4"/>
      <c r="M353" s="5"/>
      <c r="N353" s="6"/>
      <c r="O353" s="7"/>
      <c r="P353" s="7"/>
      <c r="Q353" s="7"/>
      <c r="R353" s="8"/>
      <c r="S353" s="7"/>
      <c r="T353" s="9"/>
      <c r="U353" s="7"/>
      <c r="V353" s="10"/>
      <c r="W353" s="11"/>
      <c r="X353" s="9"/>
      <c r="Y353" s="9"/>
      <c r="Z353" s="9"/>
      <c r="AA353" s="7"/>
      <c r="AB353" s="9"/>
      <c r="AC353" s="7"/>
      <c r="AD353" s="9"/>
      <c r="AE353" s="9"/>
      <c r="AF353" s="7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</row>
    <row r="354" spans="1:47" ht="16.5" customHeight="1">
      <c r="A354" s="1"/>
      <c r="C354" s="2"/>
      <c r="E354" s="2"/>
      <c r="G354" s="2"/>
      <c r="H354" s="3"/>
      <c r="L354" s="4"/>
      <c r="M354" s="5"/>
      <c r="N354" s="6"/>
      <c r="O354" s="7"/>
      <c r="P354" s="7"/>
      <c r="Q354" s="7"/>
      <c r="R354" s="8"/>
      <c r="S354" s="7"/>
      <c r="T354" s="9"/>
      <c r="U354" s="7"/>
      <c r="V354" s="10"/>
      <c r="W354" s="11"/>
      <c r="X354" s="9"/>
      <c r="Y354" s="9"/>
      <c r="Z354" s="9"/>
      <c r="AA354" s="7"/>
      <c r="AB354" s="9"/>
      <c r="AC354" s="7"/>
      <c r="AD354" s="9"/>
      <c r="AE354" s="9"/>
      <c r="AF354" s="7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</row>
    <row r="355" spans="1:47" ht="16.5" customHeight="1">
      <c r="A355" s="1"/>
      <c r="C355" s="2"/>
      <c r="E355" s="2"/>
      <c r="G355" s="2"/>
      <c r="H355" s="3"/>
      <c r="L355" s="4"/>
      <c r="M355" s="5"/>
      <c r="N355" s="6"/>
      <c r="O355" s="7"/>
      <c r="P355" s="7"/>
      <c r="Q355" s="7"/>
      <c r="R355" s="8"/>
      <c r="S355" s="7"/>
      <c r="T355" s="9"/>
      <c r="U355" s="7"/>
      <c r="V355" s="10"/>
      <c r="W355" s="11"/>
      <c r="X355" s="9"/>
      <c r="Y355" s="9"/>
      <c r="Z355" s="9"/>
      <c r="AA355" s="7"/>
      <c r="AB355" s="9"/>
      <c r="AC355" s="7"/>
      <c r="AD355" s="9"/>
      <c r="AE355" s="9"/>
      <c r="AF355" s="7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</row>
    <row r="356" spans="1:47" ht="16.5" customHeight="1">
      <c r="A356" s="1"/>
      <c r="C356" s="2"/>
      <c r="E356" s="2"/>
      <c r="G356" s="2"/>
      <c r="H356" s="3"/>
      <c r="L356" s="4"/>
      <c r="M356" s="5"/>
      <c r="N356" s="6"/>
      <c r="O356" s="7"/>
      <c r="P356" s="7"/>
      <c r="Q356" s="7"/>
      <c r="R356" s="8"/>
      <c r="S356" s="7"/>
      <c r="T356" s="9"/>
      <c r="U356" s="7"/>
      <c r="V356" s="10"/>
      <c r="W356" s="11"/>
      <c r="X356" s="9"/>
      <c r="Y356" s="9"/>
      <c r="Z356" s="9"/>
      <c r="AA356" s="7"/>
      <c r="AB356" s="9"/>
      <c r="AC356" s="7"/>
      <c r="AD356" s="9"/>
      <c r="AE356" s="9"/>
      <c r="AF356" s="7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</row>
    <row r="357" spans="1:47" ht="16.5" customHeight="1">
      <c r="A357" s="1"/>
      <c r="C357" s="2"/>
      <c r="E357" s="2"/>
      <c r="G357" s="2"/>
      <c r="H357" s="3"/>
      <c r="L357" s="4"/>
      <c r="M357" s="5"/>
      <c r="N357" s="6"/>
      <c r="O357" s="7"/>
      <c r="P357" s="7"/>
      <c r="Q357" s="7"/>
      <c r="R357" s="8"/>
      <c r="S357" s="7"/>
      <c r="T357" s="9"/>
      <c r="U357" s="7"/>
      <c r="V357" s="10"/>
      <c r="W357" s="11"/>
      <c r="X357" s="9"/>
      <c r="Y357" s="9"/>
      <c r="Z357" s="9"/>
      <c r="AA357" s="7"/>
      <c r="AB357" s="9"/>
      <c r="AC357" s="7"/>
      <c r="AD357" s="9"/>
      <c r="AE357" s="9"/>
      <c r="AF357" s="7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</row>
    <row r="358" spans="1:47" ht="16.5" customHeight="1">
      <c r="A358" s="1"/>
      <c r="C358" s="2"/>
      <c r="E358" s="2"/>
      <c r="G358" s="2"/>
      <c r="H358" s="3"/>
      <c r="L358" s="4"/>
      <c r="M358" s="5"/>
      <c r="N358" s="6"/>
      <c r="O358" s="7"/>
      <c r="P358" s="7"/>
      <c r="Q358" s="7"/>
      <c r="R358" s="8"/>
      <c r="S358" s="7"/>
      <c r="T358" s="9"/>
      <c r="U358" s="7"/>
      <c r="V358" s="10"/>
      <c r="W358" s="11"/>
      <c r="X358" s="9"/>
      <c r="Y358" s="9"/>
      <c r="Z358" s="9"/>
      <c r="AA358" s="7"/>
      <c r="AB358" s="9"/>
      <c r="AC358" s="7"/>
      <c r="AD358" s="9"/>
      <c r="AE358" s="9"/>
      <c r="AF358" s="7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</row>
    <row r="359" spans="1:47" ht="16.5" customHeight="1">
      <c r="A359" s="1"/>
      <c r="C359" s="2"/>
      <c r="E359" s="2"/>
      <c r="G359" s="2"/>
      <c r="H359" s="3"/>
      <c r="L359" s="4"/>
      <c r="M359" s="5"/>
      <c r="N359" s="6"/>
      <c r="O359" s="7"/>
      <c r="P359" s="7"/>
      <c r="Q359" s="7"/>
      <c r="R359" s="8"/>
      <c r="S359" s="7"/>
      <c r="T359" s="9"/>
      <c r="U359" s="7"/>
      <c r="V359" s="10"/>
      <c r="W359" s="11"/>
      <c r="X359" s="9"/>
      <c r="Y359" s="9"/>
      <c r="Z359" s="9"/>
      <c r="AA359" s="7"/>
      <c r="AB359" s="9"/>
      <c r="AC359" s="7"/>
      <c r="AD359" s="9"/>
      <c r="AE359" s="9"/>
      <c r="AF359" s="7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</row>
    <row r="360" spans="1:47" ht="16.5" customHeight="1">
      <c r="A360" s="1"/>
      <c r="C360" s="2"/>
      <c r="E360" s="2"/>
      <c r="G360" s="2"/>
      <c r="H360" s="3"/>
      <c r="L360" s="4"/>
      <c r="M360" s="5"/>
      <c r="N360" s="6"/>
      <c r="O360" s="7"/>
      <c r="P360" s="7"/>
      <c r="Q360" s="7"/>
      <c r="R360" s="8"/>
      <c r="S360" s="7"/>
      <c r="T360" s="9"/>
      <c r="U360" s="7"/>
      <c r="V360" s="10"/>
      <c r="W360" s="11"/>
      <c r="X360" s="9"/>
      <c r="Y360" s="9"/>
      <c r="Z360" s="9"/>
      <c r="AA360" s="7"/>
      <c r="AB360" s="9"/>
      <c r="AC360" s="7"/>
      <c r="AD360" s="9"/>
      <c r="AE360" s="9"/>
      <c r="AF360" s="7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</row>
    <row r="361" spans="1:47" ht="16.5" customHeight="1">
      <c r="A361" s="1"/>
      <c r="C361" s="2"/>
      <c r="E361" s="2"/>
      <c r="G361" s="2"/>
      <c r="H361" s="3"/>
      <c r="L361" s="4"/>
      <c r="M361" s="5"/>
      <c r="N361" s="6"/>
      <c r="O361" s="7"/>
      <c r="P361" s="7"/>
      <c r="Q361" s="7"/>
      <c r="R361" s="8"/>
      <c r="S361" s="7"/>
      <c r="T361" s="9"/>
      <c r="U361" s="7"/>
      <c r="V361" s="10"/>
      <c r="W361" s="11"/>
      <c r="X361" s="9"/>
      <c r="Y361" s="9"/>
      <c r="Z361" s="9"/>
      <c r="AA361" s="7"/>
      <c r="AB361" s="9"/>
      <c r="AC361" s="7"/>
      <c r="AD361" s="9"/>
      <c r="AE361" s="9"/>
      <c r="AF361" s="7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</row>
    <row r="362" spans="1:47" ht="16.5" customHeight="1">
      <c r="A362" s="1"/>
      <c r="C362" s="2"/>
      <c r="E362" s="2"/>
      <c r="G362" s="2"/>
      <c r="H362" s="3"/>
      <c r="L362" s="4"/>
      <c r="M362" s="5"/>
      <c r="N362" s="6"/>
      <c r="O362" s="7"/>
      <c r="P362" s="7"/>
      <c r="Q362" s="7"/>
      <c r="R362" s="8"/>
      <c r="S362" s="7"/>
      <c r="T362" s="9"/>
      <c r="U362" s="7"/>
      <c r="V362" s="10"/>
      <c r="W362" s="11"/>
      <c r="X362" s="9"/>
      <c r="Y362" s="9"/>
      <c r="Z362" s="9"/>
      <c r="AA362" s="7"/>
      <c r="AB362" s="9"/>
      <c r="AC362" s="7"/>
      <c r="AD362" s="9"/>
      <c r="AE362" s="9"/>
      <c r="AF362" s="7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</row>
    <row r="363" spans="1:47" ht="16.5" customHeight="1">
      <c r="A363" s="1"/>
      <c r="C363" s="2"/>
      <c r="E363" s="2"/>
      <c r="G363" s="2"/>
      <c r="H363" s="3"/>
      <c r="L363" s="4"/>
      <c r="M363" s="5"/>
      <c r="N363" s="6"/>
      <c r="O363" s="7"/>
      <c r="P363" s="7"/>
      <c r="Q363" s="7"/>
      <c r="R363" s="8"/>
      <c r="S363" s="7"/>
      <c r="T363" s="9"/>
      <c r="U363" s="7"/>
      <c r="V363" s="10"/>
      <c r="W363" s="11"/>
      <c r="X363" s="9"/>
      <c r="Y363" s="9"/>
      <c r="Z363" s="9"/>
      <c r="AA363" s="7"/>
      <c r="AB363" s="9"/>
      <c r="AC363" s="7"/>
      <c r="AD363" s="9"/>
      <c r="AE363" s="9"/>
      <c r="AF363" s="7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</row>
    <row r="364" spans="1:47" ht="16.5" customHeight="1">
      <c r="A364" s="1"/>
      <c r="C364" s="2"/>
      <c r="E364" s="2"/>
      <c r="G364" s="2"/>
      <c r="H364" s="3"/>
      <c r="L364" s="4"/>
      <c r="M364" s="5"/>
      <c r="N364" s="6"/>
      <c r="O364" s="7"/>
      <c r="P364" s="7"/>
      <c r="Q364" s="7"/>
      <c r="R364" s="8"/>
      <c r="S364" s="7"/>
      <c r="T364" s="9"/>
      <c r="U364" s="7"/>
      <c r="V364" s="10"/>
      <c r="W364" s="11"/>
      <c r="X364" s="9"/>
      <c r="Y364" s="9"/>
      <c r="Z364" s="9"/>
      <c r="AA364" s="7"/>
      <c r="AB364" s="9"/>
      <c r="AC364" s="7"/>
      <c r="AD364" s="9"/>
      <c r="AE364" s="9"/>
      <c r="AF364" s="7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</row>
    <row r="365" spans="1:47" ht="16.5" customHeight="1">
      <c r="A365" s="1"/>
      <c r="C365" s="2"/>
      <c r="E365" s="2"/>
      <c r="G365" s="2"/>
      <c r="H365" s="3"/>
      <c r="L365" s="4"/>
      <c r="M365" s="5"/>
      <c r="N365" s="6"/>
      <c r="O365" s="7"/>
      <c r="P365" s="7"/>
      <c r="Q365" s="7"/>
      <c r="R365" s="8"/>
      <c r="S365" s="7"/>
      <c r="T365" s="9"/>
      <c r="U365" s="7"/>
      <c r="V365" s="10"/>
      <c r="W365" s="11"/>
      <c r="X365" s="9"/>
      <c r="Y365" s="9"/>
      <c r="Z365" s="9"/>
      <c r="AA365" s="7"/>
      <c r="AB365" s="9"/>
      <c r="AC365" s="7"/>
      <c r="AD365" s="9"/>
      <c r="AE365" s="9"/>
      <c r="AF365" s="7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spans="1:47" ht="16.5" customHeight="1">
      <c r="A366" s="1"/>
      <c r="C366" s="2"/>
      <c r="E366" s="2"/>
      <c r="G366" s="2"/>
      <c r="H366" s="3"/>
      <c r="L366" s="4"/>
      <c r="M366" s="5"/>
      <c r="N366" s="6"/>
      <c r="O366" s="7"/>
      <c r="P366" s="7"/>
      <c r="Q366" s="7"/>
      <c r="R366" s="8"/>
      <c r="S366" s="7"/>
      <c r="T366" s="9"/>
      <c r="U366" s="7"/>
      <c r="V366" s="10"/>
      <c r="W366" s="11"/>
      <c r="X366" s="9"/>
      <c r="Y366" s="9"/>
      <c r="Z366" s="9"/>
      <c r="AA366" s="7"/>
      <c r="AB366" s="9"/>
      <c r="AC366" s="7"/>
      <c r="AD366" s="9"/>
      <c r="AE366" s="9"/>
      <c r="AF366" s="7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</row>
    <row r="367" spans="1:47" ht="16.5" customHeight="1">
      <c r="A367" s="1"/>
      <c r="C367" s="2"/>
      <c r="E367" s="2"/>
      <c r="G367" s="2"/>
      <c r="H367" s="3"/>
      <c r="L367" s="4"/>
      <c r="M367" s="5"/>
      <c r="N367" s="6"/>
      <c r="O367" s="7"/>
      <c r="P367" s="7"/>
      <c r="Q367" s="7"/>
      <c r="R367" s="8"/>
      <c r="S367" s="7"/>
      <c r="T367" s="9"/>
      <c r="U367" s="7"/>
      <c r="V367" s="10"/>
      <c r="W367" s="11"/>
      <c r="X367" s="9"/>
      <c r="Y367" s="9"/>
      <c r="Z367" s="9"/>
      <c r="AA367" s="7"/>
      <c r="AB367" s="9"/>
      <c r="AC367" s="7"/>
      <c r="AD367" s="9"/>
      <c r="AE367" s="9"/>
      <c r="AF367" s="7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</row>
    <row r="368" spans="1:47" ht="16.5" customHeight="1">
      <c r="A368" s="1"/>
      <c r="C368" s="2"/>
      <c r="E368" s="2"/>
      <c r="G368" s="2"/>
      <c r="H368" s="3"/>
      <c r="L368" s="4"/>
      <c r="M368" s="5"/>
      <c r="N368" s="6"/>
      <c r="O368" s="7"/>
      <c r="P368" s="7"/>
      <c r="Q368" s="7"/>
      <c r="R368" s="8"/>
      <c r="S368" s="7"/>
      <c r="T368" s="9"/>
      <c r="U368" s="7"/>
      <c r="V368" s="10"/>
      <c r="W368" s="11"/>
      <c r="X368" s="9"/>
      <c r="Y368" s="9"/>
      <c r="Z368" s="9"/>
      <c r="AA368" s="7"/>
      <c r="AB368" s="9"/>
      <c r="AC368" s="7"/>
      <c r="AD368" s="9"/>
      <c r="AE368" s="9"/>
      <c r="AF368" s="7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</row>
    <row r="369" spans="1:47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</row>
    <row r="370" spans="1:47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</row>
    <row r="371" spans="1:47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</row>
    <row r="372" spans="1:47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</row>
    <row r="373" spans="1:47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</row>
    <row r="374" spans="1:47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</row>
    <row r="375" spans="1:47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</row>
    <row r="376" spans="1:47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</row>
    <row r="377" spans="1:47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</row>
    <row r="378" spans="1:47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</row>
    <row r="379" spans="1:47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</row>
    <row r="380" spans="1:47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</row>
    <row r="381" spans="1:47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</row>
    <row r="382" spans="1:47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</row>
    <row r="383" spans="1:47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</row>
    <row r="384" spans="1:47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</row>
    <row r="385" spans="1:47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</row>
    <row r="386" spans="1:47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</row>
    <row r="387" spans="1:47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</row>
    <row r="388" spans="1:47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</row>
    <row r="389" spans="1:47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</row>
    <row r="390" spans="1:47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</row>
    <row r="391" spans="1:47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</row>
    <row r="392" spans="1:47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</row>
    <row r="393" spans="1:47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</row>
    <row r="394" spans="1:47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</row>
    <row r="395" spans="1:47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</row>
    <row r="396" spans="1:47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</row>
    <row r="397" spans="1:47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</row>
    <row r="398" spans="1:47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spans="1:47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</row>
    <row r="400" spans="1:47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</row>
    <row r="401" spans="1:47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</row>
    <row r="402" spans="1:47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</row>
    <row r="403" spans="1:47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</row>
    <row r="404" spans="1:47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</row>
    <row r="405" spans="1:47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</row>
    <row r="406" spans="1:47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</row>
    <row r="407" spans="1:47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</row>
    <row r="408" spans="1:47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</row>
    <row r="409" spans="1:47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</row>
    <row r="410" spans="1:47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</row>
    <row r="411" spans="1:47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</row>
    <row r="412" spans="1:47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</row>
    <row r="413" spans="1:47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</row>
    <row r="414" spans="1:47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</row>
    <row r="415" spans="1:47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</row>
    <row r="416" spans="1:47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</row>
    <row r="417" spans="1:47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</row>
    <row r="418" spans="1:47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</row>
    <row r="419" spans="1:47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</row>
    <row r="420" spans="1:47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</row>
    <row r="421" spans="1:47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</row>
    <row r="422" spans="1:47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</row>
    <row r="423" spans="1:47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</row>
    <row r="424" spans="1:47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</row>
    <row r="425" spans="1:47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</row>
    <row r="426" spans="1:47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</row>
    <row r="427" spans="1:47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</row>
    <row r="428" spans="1:47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</row>
    <row r="429" spans="1:47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</row>
    <row r="430" spans="1:47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</row>
    <row r="431" spans="1:47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spans="1:47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</row>
    <row r="433" spans="1:47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</row>
    <row r="434" spans="1:47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</row>
    <row r="435" spans="1:47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</row>
    <row r="436" spans="1:47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</row>
    <row r="437" spans="1:47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</row>
    <row r="438" spans="1:47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</row>
    <row r="439" spans="1:47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</row>
    <row r="440" spans="1:47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</row>
    <row r="441" spans="1:47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</row>
    <row r="442" spans="1:47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</row>
    <row r="443" spans="1:47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</row>
    <row r="444" spans="1:47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</row>
    <row r="445" spans="1:47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</row>
    <row r="446" spans="1:47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</row>
    <row r="447" spans="1:47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</row>
    <row r="448" spans="1:47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</row>
    <row r="449" spans="1:47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</row>
    <row r="450" spans="1:47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</row>
    <row r="451" spans="1:47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</row>
    <row r="452" spans="1:47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</row>
    <row r="453" spans="1:47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</row>
    <row r="454" spans="1:47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</row>
    <row r="455" spans="1:47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</row>
    <row r="456" spans="1:47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</row>
    <row r="457" spans="1:47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</row>
    <row r="458" spans="1:47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</row>
    <row r="459" spans="1:47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</row>
    <row r="460" spans="1:47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</row>
    <row r="461" spans="1:47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</row>
    <row r="462" spans="1:47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</row>
    <row r="463" spans="1:47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</row>
    <row r="464" spans="1:47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spans="1:47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</row>
    <row r="466" spans="1:47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</row>
    <row r="467" spans="1:47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</row>
    <row r="468" spans="1:47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</row>
    <row r="469" spans="1:47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</row>
    <row r="470" spans="1:47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</row>
    <row r="471" spans="1:47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</row>
    <row r="472" spans="1:47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</row>
    <row r="473" spans="1:47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</row>
    <row r="474" spans="1:47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</row>
    <row r="475" spans="1:47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</row>
    <row r="476" spans="1:47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</row>
    <row r="477" spans="1:47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</row>
    <row r="478" spans="1:47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</row>
    <row r="479" spans="1:47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</row>
    <row r="480" spans="1:47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</row>
    <row r="481" spans="1:47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</row>
    <row r="482" spans="1:47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</row>
    <row r="483" spans="1:47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</row>
    <row r="484" spans="1:47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</row>
    <row r="485" spans="1:47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</row>
    <row r="486" spans="1:47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</row>
    <row r="487" spans="1:47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</row>
    <row r="488" spans="1:47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</row>
    <row r="489" spans="1:47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</row>
    <row r="490" spans="1:47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</row>
    <row r="491" spans="1:47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</row>
    <row r="492" spans="1:47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</row>
    <row r="493" spans="1:47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</row>
    <row r="494" spans="1:47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</row>
    <row r="495" spans="1:47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</row>
    <row r="496" spans="1:47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</row>
    <row r="497" spans="1:47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spans="1:47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</row>
    <row r="499" spans="1:47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</row>
    <row r="500" spans="1:47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</row>
    <row r="501" spans="1:47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</row>
    <row r="502" spans="1:47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</row>
    <row r="503" spans="1:47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</row>
    <row r="504" spans="1:47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</row>
    <row r="505" spans="1:47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</row>
    <row r="506" spans="1:47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</row>
    <row r="507" spans="1:47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</row>
    <row r="508" spans="1:47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</row>
    <row r="509" spans="1:47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</row>
    <row r="510" spans="1:47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</row>
    <row r="511" spans="1:47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</row>
    <row r="512" spans="1:47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</row>
    <row r="513" spans="1:47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</row>
    <row r="514" spans="1:47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</row>
    <row r="515" spans="1:47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</row>
    <row r="516" spans="1:47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</row>
    <row r="517" spans="1:47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</row>
    <row r="518" spans="1:47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</row>
    <row r="519" spans="1:47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</row>
    <row r="520" spans="1:47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</row>
    <row r="521" spans="1:47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</row>
    <row r="522" spans="1:47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</row>
    <row r="523" spans="1:47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</row>
    <row r="524" spans="1:47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</row>
    <row r="525" spans="1:47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</row>
    <row r="526" spans="1:47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</row>
    <row r="527" spans="1:47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</row>
    <row r="528" spans="1:47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</row>
    <row r="529" spans="1:47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</row>
    <row r="530" spans="1:47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spans="1:47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</row>
    <row r="532" spans="1:47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</row>
    <row r="533" spans="1:47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</row>
    <row r="534" spans="1:47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</row>
    <row r="535" spans="1:47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</row>
    <row r="536" spans="1:47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</row>
    <row r="537" spans="1:47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</row>
    <row r="538" spans="1:47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</row>
    <row r="539" spans="1:47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</row>
    <row r="540" spans="1:47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</row>
    <row r="541" spans="1:47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</row>
    <row r="542" spans="1:47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</row>
    <row r="543" spans="1:47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</row>
    <row r="544" spans="1:47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</row>
    <row r="545" spans="1:47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</row>
    <row r="546" spans="1:47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</row>
    <row r="547" spans="1:47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</row>
    <row r="548" spans="1:47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</row>
    <row r="549" spans="1:47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</row>
    <row r="550" spans="1:47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</row>
    <row r="551" spans="1:47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</row>
    <row r="552" spans="1:47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</row>
    <row r="553" spans="1:47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</row>
    <row r="554" spans="1:47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</row>
    <row r="555" spans="1:47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</row>
    <row r="556" spans="1:47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</row>
    <row r="557" spans="1:47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</row>
    <row r="558" spans="1:47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</row>
    <row r="559" spans="1:47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</row>
    <row r="560" spans="1:47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</row>
    <row r="561" spans="1:47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</row>
    <row r="562" spans="1:47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</row>
    <row r="563" spans="1:47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spans="1:47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</row>
    <row r="565" spans="1:47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</row>
    <row r="566" spans="1:47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</row>
    <row r="567" spans="1:47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</row>
    <row r="568" spans="1:47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</row>
    <row r="569" spans="1:47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</row>
    <row r="570" spans="1:47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</row>
    <row r="571" spans="1:47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</row>
    <row r="572" spans="1:47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</row>
    <row r="573" spans="1:47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</row>
    <row r="574" spans="1:47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</row>
    <row r="575" spans="1:47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</row>
    <row r="576" spans="1:47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</row>
    <row r="577" spans="1:47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</row>
    <row r="578" spans="1:47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</row>
    <row r="579" spans="1:47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</row>
    <row r="580" spans="1:47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</row>
    <row r="581" spans="1:47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</row>
    <row r="582" spans="1:47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</row>
    <row r="583" spans="1:47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</row>
    <row r="584" spans="1:47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</row>
    <row r="585" spans="1:47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</row>
    <row r="586" spans="1:47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</row>
    <row r="587" spans="1:47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</row>
    <row r="588" spans="1:47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</row>
    <row r="589" spans="1:47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</row>
    <row r="590" spans="1:47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</row>
    <row r="591" spans="1:47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</row>
    <row r="592" spans="1:47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</row>
    <row r="593" spans="1:47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</row>
    <row r="594" spans="1:47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</row>
    <row r="595" spans="1:47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</row>
    <row r="596" spans="1:47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spans="1:47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</row>
    <row r="598" spans="1:47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</row>
    <row r="599" spans="1:47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</row>
    <row r="600" spans="1:47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</row>
    <row r="601" spans="1:47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</row>
    <row r="602" spans="1:47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</row>
    <row r="603" spans="1:47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</row>
    <row r="604" spans="1:47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</row>
    <row r="605" spans="1:47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</row>
    <row r="606" spans="1:47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</row>
    <row r="607" spans="1:47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</row>
    <row r="608" spans="1:47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</row>
    <row r="609" spans="1:47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</row>
    <row r="610" spans="1:47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</row>
    <row r="611" spans="1:47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</row>
    <row r="612" spans="1:47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</row>
    <row r="613" spans="1:47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</row>
    <row r="614" spans="1:47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</row>
    <row r="615" spans="1:47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</row>
    <row r="616" spans="1:47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</row>
    <row r="617" spans="1:47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</row>
    <row r="618" spans="1:47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</row>
    <row r="619" spans="1:47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</row>
    <row r="620" spans="1:47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</row>
    <row r="621" spans="1:47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</row>
    <row r="622" spans="1:47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</row>
    <row r="623" spans="1:47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</row>
    <row r="624" spans="1:47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</row>
    <row r="625" spans="1:47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</row>
    <row r="626" spans="1:47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</row>
    <row r="627" spans="1:47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</row>
    <row r="628" spans="1:47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</row>
    <row r="629" spans="1:47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spans="1:47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</row>
    <row r="631" spans="1:47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</row>
    <row r="632" spans="1:47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</row>
    <row r="633" spans="1:47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</row>
    <row r="634" spans="1:47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</row>
    <row r="635" spans="1:47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</row>
    <row r="636" spans="1:47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</row>
    <row r="637" spans="1:47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</row>
    <row r="638" spans="1:47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</row>
    <row r="639" spans="1:47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</row>
    <row r="640" spans="1:47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</row>
    <row r="641" spans="1:47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</row>
    <row r="642" spans="1:47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</row>
    <row r="643" spans="1:47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</row>
    <row r="644" spans="1:47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</row>
    <row r="645" spans="1:47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</row>
    <row r="646" spans="1:47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</row>
    <row r="647" spans="1:47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</row>
    <row r="648" spans="1:47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</row>
    <row r="649" spans="1:47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</row>
    <row r="650" spans="1:47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</row>
    <row r="651" spans="1:47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</row>
    <row r="652" spans="1:47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</row>
    <row r="653" spans="1:47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</row>
    <row r="654" spans="1:47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</row>
    <row r="655" spans="1:47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</row>
    <row r="656" spans="1:47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</row>
    <row r="657" spans="1:47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</row>
    <row r="658" spans="1:47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</row>
    <row r="659" spans="1:47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</row>
    <row r="660" spans="1:47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</row>
    <row r="661" spans="1:47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</row>
    <row r="662" spans="1:47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spans="1:47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</row>
    <row r="664" spans="1:47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</row>
    <row r="665" spans="1:47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</row>
    <row r="666" spans="1:47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</row>
    <row r="667" spans="1:47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</row>
    <row r="668" spans="1:47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</row>
    <row r="669" spans="1:47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</row>
    <row r="670" spans="1:47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</row>
    <row r="671" spans="1:47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</row>
    <row r="672" spans="1:47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</row>
    <row r="673" spans="1:47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</row>
    <row r="674" spans="1:47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</row>
    <row r="675" spans="1:47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</row>
    <row r="676" spans="1:47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</row>
    <row r="677" spans="1:47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</row>
    <row r="678" spans="1:47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</row>
    <row r="679" spans="1:47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</row>
    <row r="680" spans="1:47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</row>
    <row r="681" spans="1:47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</row>
    <row r="682" spans="1:47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</row>
    <row r="683" spans="1:47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</row>
    <row r="684" spans="1:47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</row>
    <row r="685" spans="1:47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</row>
    <row r="686" spans="1:47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</row>
    <row r="687" spans="1:47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</row>
    <row r="688" spans="1:47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</row>
    <row r="689" spans="1:47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</row>
    <row r="690" spans="1:47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</row>
    <row r="691" spans="1:47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</row>
    <row r="692" spans="1:47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</row>
    <row r="693" spans="1:47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</row>
    <row r="694" spans="1:47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</row>
    <row r="695" spans="1:47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spans="1:47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</row>
    <row r="697" spans="1:47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</row>
    <row r="698" spans="1:47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</row>
    <row r="699" spans="1:47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</row>
    <row r="700" spans="1:47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</row>
    <row r="701" spans="1:47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</row>
    <row r="702" spans="1:47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</row>
    <row r="703" spans="1:47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</row>
    <row r="704" spans="1:47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</row>
    <row r="705" spans="1:47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</row>
    <row r="706" spans="1:47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</row>
    <row r="707" spans="1:47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</row>
    <row r="708" spans="1:47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</row>
    <row r="709" spans="1:47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</row>
    <row r="710" spans="1:47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</row>
    <row r="711" spans="1:47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</row>
    <row r="712" spans="1:47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</row>
    <row r="713" spans="1:47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</row>
    <row r="714" spans="1:47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</row>
    <row r="715" spans="1:47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</row>
    <row r="716" spans="1:47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</row>
    <row r="717" spans="1:47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</row>
    <row r="718" spans="1:47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</row>
    <row r="719" spans="1:47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</row>
    <row r="720" spans="1:47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</row>
    <row r="721" spans="1:47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</row>
    <row r="722" spans="1:47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</row>
    <row r="723" spans="1:47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</row>
    <row r="724" spans="1:47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</row>
    <row r="725" spans="1:47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</row>
    <row r="726" spans="1:47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</row>
    <row r="727" spans="1:47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</row>
    <row r="728" spans="1:47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spans="1:47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</row>
    <row r="730" spans="1:47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</row>
    <row r="731" spans="1:47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</row>
    <row r="732" spans="1:47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</row>
    <row r="733" spans="1:47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</row>
    <row r="734" spans="1:47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</row>
    <row r="735" spans="1:47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</row>
    <row r="736" spans="1:47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</row>
    <row r="737" spans="1:47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</row>
    <row r="738" spans="1:47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</row>
    <row r="739" spans="1:47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</row>
    <row r="740" spans="1:47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</row>
    <row r="741" spans="1:47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</row>
    <row r="742" spans="1:47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</row>
    <row r="743" spans="1:47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</row>
    <row r="744" spans="1:47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</row>
    <row r="745" spans="1:47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</row>
    <row r="746" spans="1:47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</row>
    <row r="747" spans="1:47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</row>
    <row r="748" spans="1:47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</row>
    <row r="749" spans="1:47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</row>
    <row r="750" spans="1:47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</row>
    <row r="751" spans="1:47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</row>
    <row r="752" spans="1:47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</row>
    <row r="753" spans="1:47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</row>
    <row r="754" spans="1:47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</row>
    <row r="755" spans="1:47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</row>
    <row r="756" spans="1:47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</row>
    <row r="757" spans="1:47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</row>
    <row r="758" spans="1:47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</row>
    <row r="759" spans="1:47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</row>
    <row r="760" spans="1:47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</row>
    <row r="761" spans="1:47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</row>
    <row r="762" spans="1:47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</row>
    <row r="763" spans="1:47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</row>
    <row r="764" spans="1:47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</row>
    <row r="765" spans="1:47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</row>
    <row r="766" spans="1:47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</row>
    <row r="767" spans="1:47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</row>
    <row r="768" spans="1:47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</row>
    <row r="769" spans="1:47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</row>
    <row r="770" spans="1:47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</row>
    <row r="771" spans="1:47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</row>
    <row r="772" spans="1:47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</row>
    <row r="773" spans="1:47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</row>
    <row r="774" spans="1:47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</row>
    <row r="775" spans="1:47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</row>
    <row r="776" spans="1:47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</row>
    <row r="777" spans="1:47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</row>
    <row r="778" spans="1:47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</row>
    <row r="779" spans="1:47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</row>
    <row r="780" spans="1:47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</row>
    <row r="781" spans="1:47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</row>
    <row r="782" spans="1:47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</row>
    <row r="783" spans="1:47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</row>
    <row r="784" spans="1:47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</row>
    <row r="785" spans="1:47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</row>
    <row r="786" spans="1:47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</row>
    <row r="787" spans="1:47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</row>
    <row r="788" spans="1:47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</row>
    <row r="789" spans="1:47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</row>
    <row r="790" spans="1:47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</row>
    <row r="791" spans="1:47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</row>
    <row r="792" spans="1:47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</row>
    <row r="793" spans="1:47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</row>
    <row r="794" spans="1:47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spans="1:47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</row>
    <row r="796" spans="1:47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</row>
    <row r="797" spans="1:47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</row>
    <row r="798" spans="1:47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</row>
    <row r="799" spans="1:47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</row>
    <row r="800" spans="1:47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</row>
    <row r="801" spans="1:47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</row>
    <row r="802" spans="1:47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</row>
    <row r="803" spans="1:47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</row>
    <row r="804" spans="1:47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</row>
    <row r="805" spans="1:47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</row>
    <row r="806" spans="1:47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</row>
    <row r="807" spans="1:47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</row>
    <row r="808" spans="1:47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</row>
    <row r="809" spans="1:47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</row>
    <row r="810" spans="1:47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</row>
    <row r="811" spans="1:47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</row>
    <row r="812" spans="1:47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</row>
    <row r="813" spans="1:47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</row>
    <row r="814" spans="1:47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</row>
    <row r="815" spans="1:47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</row>
    <row r="816" spans="1:47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</row>
    <row r="817" spans="1:47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</row>
    <row r="818" spans="1:47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</row>
    <row r="819" spans="1:47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</row>
    <row r="820" spans="1:47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</row>
    <row r="821" spans="1:47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</row>
    <row r="822" spans="1:47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</row>
    <row r="823" spans="1:47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</row>
    <row r="824" spans="1:47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</row>
    <row r="825" spans="1:47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</row>
    <row r="826" spans="1:47" ht="16.5" customHeight="1">
      <c r="A826" s="1"/>
      <c r="C826" s="2"/>
      <c r="E826" s="2"/>
      <c r="G826" s="2"/>
      <c r="H826" s="3"/>
      <c r="L826" s="4"/>
      <c r="M826" s="5"/>
      <c r="N826" s="6"/>
      <c r="O826" s="7"/>
      <c r="P826" s="7"/>
      <c r="Q826" s="7"/>
      <c r="R826" s="8"/>
      <c r="S826" s="7"/>
      <c r="T826" s="9"/>
      <c r="U826" s="7"/>
      <c r="V826" s="10"/>
      <c r="W826" s="11"/>
      <c r="X826" s="9"/>
      <c r="Y826" s="9"/>
      <c r="Z826" s="9"/>
      <c r="AA826" s="7"/>
      <c r="AB826" s="9"/>
      <c r="AC826" s="7"/>
      <c r="AD826" s="9"/>
      <c r="AE826" s="9"/>
      <c r="AF826" s="7"/>
    </row>
    <row r="827" spans="1:47" ht="16.5" customHeight="1">
      <c r="A827" s="1"/>
      <c r="C827" s="2"/>
      <c r="E827" s="2"/>
      <c r="G827" s="2"/>
      <c r="H827" s="3"/>
      <c r="L827" s="4"/>
      <c r="M827" s="5"/>
      <c r="N827" s="6"/>
      <c r="O827" s="7"/>
      <c r="P827" s="7"/>
      <c r="Q827" s="7"/>
      <c r="R827" s="8"/>
      <c r="S827" s="7"/>
      <c r="T827" s="9"/>
      <c r="U827" s="7"/>
      <c r="V827" s="10"/>
      <c r="W827" s="11"/>
      <c r="X827" s="9"/>
      <c r="Y827" s="9"/>
      <c r="Z827" s="9"/>
      <c r="AA827" s="7"/>
      <c r="AB827" s="9"/>
      <c r="AC827" s="7"/>
      <c r="AD827" s="9"/>
      <c r="AE827" s="9"/>
      <c r="AF827" s="7"/>
    </row>
    <row r="828" spans="1:47" ht="16.5" customHeight="1">
      <c r="A828" s="1"/>
      <c r="C828" s="2"/>
      <c r="E828" s="2"/>
      <c r="G828" s="2"/>
      <c r="H828" s="3"/>
      <c r="L828" s="4"/>
      <c r="M828" s="5"/>
      <c r="N828" s="6"/>
      <c r="O828" s="7"/>
      <c r="P828" s="7"/>
      <c r="Q828" s="7"/>
      <c r="R828" s="8"/>
      <c r="S828" s="7"/>
      <c r="T828" s="9"/>
      <c r="U828" s="7"/>
      <c r="V828" s="10"/>
      <c r="W828" s="11"/>
      <c r="X828" s="9"/>
      <c r="Y828" s="9"/>
      <c r="Z828" s="9"/>
      <c r="AA828" s="7"/>
      <c r="AB828" s="9"/>
      <c r="AC828" s="7"/>
      <c r="AD828" s="9"/>
      <c r="AE828" s="9"/>
      <c r="AF828" s="7"/>
    </row>
    <row r="829" spans="1:47" ht="16.5" customHeight="1">
      <c r="A829" s="1"/>
      <c r="C829" s="2"/>
      <c r="E829" s="2"/>
      <c r="G829" s="2"/>
      <c r="H829" s="3"/>
      <c r="L829" s="4"/>
      <c r="M829" s="5"/>
      <c r="N829" s="6"/>
      <c r="O829" s="7"/>
      <c r="P829" s="7"/>
      <c r="Q829" s="7"/>
      <c r="R829" s="8"/>
      <c r="S829" s="7"/>
      <c r="T829" s="9"/>
      <c r="U829" s="7"/>
      <c r="V829" s="10"/>
      <c r="W829" s="11"/>
      <c r="X829" s="9"/>
      <c r="Y829" s="9"/>
      <c r="Z829" s="9"/>
      <c r="AA829" s="7"/>
      <c r="AB829" s="9"/>
      <c r="AC829" s="7"/>
      <c r="AD829" s="9"/>
      <c r="AE829" s="9"/>
      <c r="AF829" s="7"/>
    </row>
    <row r="830" spans="1:47" ht="16.5" customHeight="1">
      <c r="A830" s="1"/>
      <c r="C830" s="2"/>
      <c r="E830" s="2"/>
      <c r="G830" s="2"/>
      <c r="H830" s="3"/>
      <c r="L830" s="4"/>
      <c r="M830" s="5"/>
      <c r="N830" s="6"/>
      <c r="O830" s="7"/>
      <c r="P830" s="7"/>
      <c r="Q830" s="7"/>
      <c r="R830" s="8"/>
      <c r="S830" s="7"/>
      <c r="T830" s="9"/>
      <c r="U830" s="7"/>
      <c r="V830" s="10"/>
      <c r="W830" s="11"/>
      <c r="X830" s="9"/>
      <c r="Y830" s="9"/>
      <c r="Z830" s="9"/>
      <c r="AA830" s="7"/>
      <c r="AB830" s="9"/>
      <c r="AC830" s="7"/>
      <c r="AD830" s="9"/>
      <c r="AE830" s="9"/>
      <c r="AF830" s="7"/>
    </row>
    <row r="831" spans="1:47" ht="16.5" customHeight="1">
      <c r="A831" s="1"/>
      <c r="C831" s="2"/>
      <c r="E831" s="2"/>
      <c r="G831" s="2"/>
      <c r="H831" s="3"/>
      <c r="L831" s="4"/>
      <c r="M831" s="5"/>
      <c r="N831" s="6"/>
      <c r="O831" s="7"/>
      <c r="P831" s="7"/>
      <c r="Q831" s="7"/>
      <c r="R831" s="8"/>
      <c r="S831" s="7"/>
      <c r="T831" s="9"/>
      <c r="U831" s="7"/>
      <c r="V831" s="10"/>
      <c r="W831" s="11"/>
      <c r="X831" s="9"/>
      <c r="Y831" s="9"/>
      <c r="Z831" s="9"/>
      <c r="AA831" s="7"/>
      <c r="AB831" s="9"/>
      <c r="AC831" s="7"/>
      <c r="AD831" s="9"/>
      <c r="AE831" s="9"/>
      <c r="AF831" s="7"/>
    </row>
    <row r="832" spans="1:47" ht="16.5" customHeight="1">
      <c r="A832" s="1"/>
      <c r="C832" s="2"/>
      <c r="E832" s="2"/>
      <c r="G832" s="2"/>
      <c r="H832" s="3"/>
      <c r="L832" s="4"/>
      <c r="M832" s="5"/>
      <c r="N832" s="6"/>
      <c r="O832" s="7"/>
      <c r="P832" s="7"/>
      <c r="Q832" s="7"/>
      <c r="R832" s="8"/>
      <c r="S832" s="7"/>
      <c r="T832" s="9"/>
      <c r="U832" s="7"/>
      <c r="V832" s="10"/>
      <c r="W832" s="11"/>
      <c r="X832" s="9"/>
      <c r="Y832" s="9"/>
      <c r="Z832" s="9"/>
      <c r="AA832" s="7"/>
      <c r="AB832" s="9"/>
      <c r="AC832" s="7"/>
      <c r="AD832" s="9"/>
      <c r="AE832" s="9"/>
      <c r="AF832" s="7"/>
    </row>
    <row r="833" spans="1:32" ht="16.5" customHeight="1">
      <c r="A833" s="1"/>
      <c r="C833" s="2"/>
      <c r="E833" s="2"/>
      <c r="G833" s="2"/>
      <c r="H833" s="3"/>
      <c r="L833" s="4"/>
      <c r="M833" s="5"/>
      <c r="N833" s="6"/>
      <c r="O833" s="7"/>
      <c r="P833" s="7"/>
      <c r="Q833" s="7"/>
      <c r="R833" s="8"/>
      <c r="S833" s="7"/>
      <c r="T833" s="9"/>
      <c r="U833" s="7"/>
      <c r="V833" s="10"/>
      <c r="W833" s="11"/>
      <c r="X833" s="9"/>
      <c r="Y833" s="9"/>
      <c r="Z833" s="9"/>
      <c r="AA833" s="7"/>
      <c r="AB833" s="9"/>
      <c r="AC833" s="7"/>
      <c r="AD833" s="9"/>
      <c r="AE833" s="9"/>
      <c r="AF833" s="7"/>
    </row>
    <row r="834" spans="1:32" ht="16.5" customHeight="1">
      <c r="A834" s="1"/>
      <c r="C834" s="2"/>
      <c r="E834" s="2"/>
      <c r="G834" s="2"/>
      <c r="H834" s="3"/>
      <c r="L834" s="4"/>
      <c r="M834" s="5"/>
      <c r="N834" s="6"/>
      <c r="O834" s="7"/>
      <c r="P834" s="7"/>
      <c r="Q834" s="7"/>
      <c r="R834" s="8"/>
      <c r="S834" s="7"/>
      <c r="T834" s="9"/>
      <c r="U834" s="7"/>
      <c r="V834" s="10"/>
      <c r="W834" s="11"/>
      <c r="X834" s="9"/>
      <c r="Y834" s="9"/>
      <c r="Z834" s="9"/>
      <c r="AA834" s="7"/>
      <c r="AB834" s="9"/>
      <c r="AC834" s="7"/>
      <c r="AD834" s="9"/>
      <c r="AE834" s="9"/>
      <c r="AF834" s="7"/>
    </row>
    <row r="835" spans="1:32" ht="16.5" customHeight="1">
      <c r="A835" s="1"/>
      <c r="C835" s="2"/>
      <c r="E835" s="2"/>
      <c r="G835" s="2"/>
      <c r="H835" s="3"/>
      <c r="L835" s="4"/>
      <c r="M835" s="5"/>
      <c r="N835" s="6"/>
      <c r="O835" s="7"/>
      <c r="P835" s="7"/>
      <c r="Q835" s="7"/>
      <c r="R835" s="8"/>
      <c r="S835" s="7"/>
      <c r="T835" s="9"/>
      <c r="U835" s="7"/>
      <c r="V835" s="10"/>
      <c r="W835" s="11"/>
      <c r="X835" s="9"/>
      <c r="Y835" s="9"/>
      <c r="Z835" s="9"/>
      <c r="AA835" s="7"/>
      <c r="AB835" s="9"/>
      <c r="AC835" s="7"/>
      <c r="AD835" s="9"/>
      <c r="AE835" s="9"/>
      <c r="AF835" s="7"/>
    </row>
    <row r="836" spans="1:32" ht="16.5" customHeight="1">
      <c r="A836" s="1"/>
      <c r="C836" s="2"/>
      <c r="E836" s="2"/>
      <c r="G836" s="2"/>
      <c r="H836" s="3"/>
      <c r="L836" s="4"/>
      <c r="M836" s="5"/>
      <c r="N836" s="6"/>
      <c r="O836" s="7"/>
      <c r="P836" s="7"/>
      <c r="Q836" s="7"/>
      <c r="R836" s="8"/>
      <c r="S836" s="7"/>
      <c r="T836" s="9"/>
      <c r="U836" s="7"/>
      <c r="V836" s="10"/>
      <c r="W836" s="11"/>
      <c r="X836" s="9"/>
      <c r="Y836" s="9"/>
      <c r="Z836" s="9"/>
      <c r="AA836" s="7"/>
      <c r="AB836" s="9"/>
      <c r="AC836" s="7"/>
      <c r="AD836" s="9"/>
      <c r="AE836" s="9"/>
      <c r="AF836" s="7"/>
    </row>
    <row r="837" spans="1:32" ht="16.5" customHeight="1">
      <c r="A837" s="1"/>
      <c r="C837" s="2"/>
      <c r="E837" s="2"/>
      <c r="G837" s="2"/>
      <c r="H837" s="3"/>
      <c r="L837" s="4"/>
      <c r="M837" s="5"/>
      <c r="N837" s="6"/>
      <c r="O837" s="7"/>
      <c r="P837" s="7"/>
      <c r="Q837" s="7"/>
      <c r="R837" s="8"/>
      <c r="S837" s="7"/>
      <c r="T837" s="9"/>
      <c r="U837" s="7"/>
      <c r="V837" s="10"/>
      <c r="W837" s="11"/>
      <c r="X837" s="9"/>
      <c r="Y837" s="9"/>
      <c r="Z837" s="9"/>
      <c r="AA837" s="7"/>
      <c r="AB837" s="9"/>
      <c r="AC837" s="7"/>
      <c r="AD837" s="9"/>
      <c r="AE837" s="9"/>
      <c r="AF837" s="7"/>
    </row>
    <row r="838" spans="1:32" ht="16.5" customHeight="1">
      <c r="A838" s="1"/>
      <c r="C838" s="2"/>
      <c r="E838" s="2"/>
      <c r="G838" s="2"/>
      <c r="H838" s="3"/>
      <c r="L838" s="4"/>
      <c r="M838" s="5"/>
      <c r="N838" s="6"/>
      <c r="O838" s="7"/>
      <c r="P838" s="7"/>
      <c r="Q838" s="7"/>
      <c r="R838" s="8"/>
      <c r="S838" s="7"/>
      <c r="T838" s="9"/>
      <c r="U838" s="7"/>
      <c r="V838" s="10"/>
      <c r="W838" s="11"/>
      <c r="X838" s="9"/>
      <c r="Y838" s="9"/>
      <c r="Z838" s="9"/>
      <c r="AA838" s="7"/>
      <c r="AB838" s="9"/>
      <c r="AC838" s="7"/>
      <c r="AD838" s="9"/>
      <c r="AE838" s="9"/>
      <c r="AF838" s="7"/>
    </row>
    <row r="839" spans="1:32" ht="16.5" customHeight="1">
      <c r="A839" s="1"/>
      <c r="C839" s="2"/>
      <c r="E839" s="2"/>
      <c r="G839" s="2"/>
      <c r="H839" s="3"/>
      <c r="L839" s="4"/>
      <c r="M839" s="5"/>
      <c r="N839" s="6"/>
      <c r="O839" s="7"/>
      <c r="P839" s="7"/>
      <c r="Q839" s="7"/>
      <c r="R839" s="8"/>
      <c r="S839" s="7"/>
      <c r="T839" s="9"/>
      <c r="U839" s="7"/>
      <c r="V839" s="10"/>
      <c r="W839" s="11"/>
      <c r="X839" s="9"/>
      <c r="Y839" s="9"/>
      <c r="Z839" s="9"/>
      <c r="AA839" s="7"/>
      <c r="AB839" s="9"/>
      <c r="AC839" s="7"/>
      <c r="AD839" s="9"/>
      <c r="AE839" s="9"/>
      <c r="AF839" s="7"/>
    </row>
    <row r="840" spans="1:32" ht="16.5" customHeight="1">
      <c r="A840" s="1"/>
      <c r="C840" s="2"/>
      <c r="E840" s="2"/>
      <c r="G840" s="2"/>
      <c r="H840" s="3"/>
      <c r="L840" s="4"/>
      <c r="M840" s="5"/>
      <c r="N840" s="6"/>
      <c r="O840" s="7"/>
      <c r="P840" s="7"/>
      <c r="Q840" s="7"/>
      <c r="R840" s="8"/>
      <c r="S840" s="7"/>
      <c r="T840" s="9"/>
      <c r="U840" s="7"/>
      <c r="V840" s="10"/>
      <c r="W840" s="11"/>
      <c r="X840" s="9"/>
      <c r="Y840" s="9"/>
      <c r="Z840" s="9"/>
      <c r="AA840" s="7"/>
      <c r="AB840" s="9"/>
      <c r="AC840" s="7"/>
      <c r="AD840" s="9"/>
      <c r="AE840" s="9"/>
      <c r="AF840" s="7"/>
    </row>
    <row r="841" spans="1:32" ht="16.5" customHeight="1">
      <c r="A841" s="1"/>
      <c r="C841" s="2"/>
      <c r="E841" s="2"/>
      <c r="G841" s="2"/>
      <c r="H841" s="3"/>
      <c r="L841" s="4"/>
      <c r="M841" s="5"/>
      <c r="N841" s="6"/>
      <c r="O841" s="7"/>
      <c r="P841" s="7"/>
      <c r="Q841" s="7"/>
      <c r="R841" s="8"/>
      <c r="S841" s="7"/>
      <c r="T841" s="9"/>
      <c r="U841" s="7"/>
      <c r="V841" s="10"/>
      <c r="W841" s="11"/>
      <c r="X841" s="9"/>
      <c r="Y841" s="9"/>
      <c r="Z841" s="9"/>
      <c r="AA841" s="7"/>
      <c r="AB841" s="9"/>
      <c r="AC841" s="7"/>
      <c r="AD841" s="9"/>
      <c r="AE841" s="9"/>
      <c r="AF841" s="7"/>
    </row>
    <row r="842" spans="1:32" ht="16.5" customHeight="1">
      <c r="A842" s="1"/>
      <c r="C842" s="2"/>
      <c r="E842" s="2"/>
      <c r="G842" s="2"/>
      <c r="H842" s="3"/>
      <c r="L842" s="4"/>
      <c r="M842" s="5"/>
      <c r="N842" s="6"/>
      <c r="O842" s="7"/>
      <c r="P842" s="7"/>
      <c r="Q842" s="7"/>
      <c r="R842" s="8"/>
      <c r="S842" s="7"/>
      <c r="T842" s="9"/>
      <c r="U842" s="7"/>
      <c r="V842" s="10"/>
      <c r="W842" s="11"/>
      <c r="X842" s="9"/>
      <c r="Y842" s="9"/>
      <c r="Z842" s="9"/>
      <c r="AA842" s="7"/>
      <c r="AB842" s="9"/>
      <c r="AC842" s="7"/>
      <c r="AD842" s="9"/>
      <c r="AE842" s="9"/>
      <c r="AF842" s="7"/>
    </row>
    <row r="843" spans="1:32" ht="16.5" customHeight="1">
      <c r="A843" s="1"/>
      <c r="C843" s="2"/>
      <c r="E843" s="2"/>
      <c r="G843" s="2"/>
      <c r="H843" s="3"/>
      <c r="L843" s="4"/>
      <c r="M843" s="5"/>
      <c r="N843" s="6"/>
      <c r="O843" s="7"/>
      <c r="P843" s="7"/>
      <c r="Q843" s="7"/>
      <c r="R843" s="8"/>
      <c r="S843" s="7"/>
      <c r="T843" s="9"/>
      <c r="U843" s="7"/>
      <c r="V843" s="10"/>
      <c r="W843" s="11"/>
      <c r="X843" s="9"/>
      <c r="Y843" s="9"/>
      <c r="Z843" s="9"/>
      <c r="AA843" s="7"/>
      <c r="AB843" s="9"/>
      <c r="AC843" s="7"/>
      <c r="AD843" s="9"/>
      <c r="AE843" s="9"/>
      <c r="AF843" s="7"/>
    </row>
    <row r="844" spans="1:32" ht="16.5" customHeight="1">
      <c r="A844" s="1"/>
      <c r="C844" s="2"/>
      <c r="E844" s="2"/>
      <c r="G844" s="2"/>
      <c r="H844" s="3"/>
      <c r="L844" s="4"/>
      <c r="M844" s="5"/>
      <c r="N844" s="6"/>
      <c r="O844" s="7"/>
      <c r="P844" s="7"/>
      <c r="Q844" s="7"/>
      <c r="R844" s="8"/>
      <c r="S844" s="7"/>
      <c r="T844" s="9"/>
      <c r="U844" s="7"/>
      <c r="V844" s="10"/>
      <c r="W844" s="11"/>
      <c r="X844" s="9"/>
      <c r="Y844" s="9"/>
      <c r="Z844" s="9"/>
      <c r="AA844" s="7"/>
      <c r="AB844" s="9"/>
      <c r="AC844" s="7"/>
      <c r="AD844" s="9"/>
      <c r="AE844" s="9"/>
      <c r="AF844" s="7"/>
    </row>
    <row r="845" spans="1:32" ht="16.5" customHeight="1">
      <c r="A845" s="1"/>
      <c r="C845" s="2"/>
      <c r="E845" s="2"/>
      <c r="G845" s="2"/>
      <c r="H845" s="3"/>
      <c r="L845" s="4"/>
      <c r="M845" s="5"/>
      <c r="N845" s="6"/>
      <c r="O845" s="7"/>
      <c r="P845" s="7"/>
      <c r="Q845" s="7"/>
      <c r="R845" s="8"/>
      <c r="S845" s="7"/>
      <c r="T845" s="9"/>
      <c r="U845" s="7"/>
      <c r="V845" s="10"/>
      <c r="W845" s="11"/>
      <c r="X845" s="9"/>
      <c r="Y845" s="9"/>
      <c r="Z845" s="9"/>
      <c r="AA845" s="7"/>
      <c r="AB845" s="9"/>
      <c r="AC845" s="7"/>
      <c r="AD845" s="9"/>
      <c r="AE845" s="9"/>
      <c r="AF845" s="7"/>
    </row>
    <row r="846" spans="1:32" ht="16.5" customHeight="1">
      <c r="A846" s="1"/>
      <c r="C846" s="2"/>
      <c r="E846" s="2"/>
      <c r="G846" s="2"/>
      <c r="H846" s="3"/>
      <c r="L846" s="4"/>
      <c r="M846" s="5"/>
      <c r="N846" s="6"/>
      <c r="O846" s="7"/>
      <c r="P846" s="7"/>
      <c r="Q846" s="7"/>
      <c r="R846" s="8"/>
      <c r="S846" s="7"/>
      <c r="T846" s="9"/>
      <c r="U846" s="7"/>
      <c r="V846" s="10"/>
      <c r="W846" s="11"/>
      <c r="X846" s="9"/>
      <c r="Y846" s="9"/>
      <c r="Z846" s="9"/>
      <c r="AA846" s="7"/>
      <c r="AB846" s="9"/>
      <c r="AC846" s="7"/>
      <c r="AD846" s="9"/>
      <c r="AE846" s="9"/>
      <c r="AF846" s="7"/>
    </row>
    <row r="847" spans="1:32" ht="16.5" customHeight="1">
      <c r="A847" s="1"/>
      <c r="C847" s="2"/>
      <c r="E847" s="2"/>
      <c r="G847" s="2"/>
      <c r="H847" s="3"/>
      <c r="L847" s="4"/>
      <c r="M847" s="5"/>
      <c r="N847" s="6"/>
      <c r="O847" s="7"/>
      <c r="P847" s="7"/>
      <c r="Q847" s="7"/>
      <c r="R847" s="8"/>
      <c r="S847" s="7"/>
      <c r="T847" s="9"/>
      <c r="U847" s="7"/>
      <c r="V847" s="10"/>
      <c r="W847" s="11"/>
      <c r="X847" s="9"/>
      <c r="Y847" s="9"/>
      <c r="Z847" s="9"/>
      <c r="AA847" s="7"/>
      <c r="AB847" s="9"/>
      <c r="AC847" s="7"/>
      <c r="AD847" s="9"/>
      <c r="AE847" s="9"/>
      <c r="AF847" s="7"/>
    </row>
    <row r="848" spans="1:32" ht="16.5" customHeight="1">
      <c r="A848" s="1"/>
      <c r="C848" s="2"/>
      <c r="E848" s="2"/>
      <c r="G848" s="2"/>
      <c r="H848" s="3"/>
      <c r="L848" s="4"/>
      <c r="M848" s="5"/>
      <c r="N848" s="6"/>
      <c r="O848" s="7"/>
      <c r="P848" s="7"/>
      <c r="Q848" s="7"/>
      <c r="R848" s="8"/>
      <c r="S848" s="7"/>
      <c r="T848" s="9"/>
      <c r="U848" s="7"/>
      <c r="V848" s="10"/>
      <c r="W848" s="11"/>
      <c r="X848" s="9"/>
      <c r="Y848" s="9"/>
      <c r="Z848" s="9"/>
      <c r="AA848" s="7"/>
      <c r="AB848" s="9"/>
      <c r="AC848" s="7"/>
      <c r="AD848" s="9"/>
      <c r="AE848" s="9"/>
      <c r="AF848" s="7"/>
    </row>
    <row r="849" spans="1:32" ht="16.5" customHeight="1">
      <c r="A849" s="1"/>
      <c r="C849" s="2"/>
      <c r="E849" s="2"/>
      <c r="G849" s="2"/>
      <c r="H849" s="3"/>
      <c r="L849" s="4"/>
      <c r="M849" s="5"/>
      <c r="N849" s="6"/>
      <c r="O849" s="7"/>
      <c r="P849" s="7"/>
      <c r="Q849" s="7"/>
      <c r="R849" s="8"/>
      <c r="S849" s="7"/>
      <c r="T849" s="9"/>
      <c r="U849" s="7"/>
      <c r="V849" s="10"/>
      <c r="W849" s="11"/>
      <c r="X849" s="9"/>
      <c r="Y849" s="9"/>
      <c r="Z849" s="9"/>
      <c r="AA849" s="7"/>
      <c r="AB849" s="9"/>
      <c r="AC849" s="7"/>
      <c r="AD849" s="9"/>
      <c r="AE849" s="9"/>
      <c r="AF849" s="7"/>
    </row>
    <row r="850" spans="1:32" ht="16.5" customHeight="1">
      <c r="A850" s="1"/>
      <c r="C850" s="2"/>
      <c r="E850" s="2"/>
      <c r="G850" s="2"/>
      <c r="H850" s="3"/>
      <c r="L850" s="4"/>
      <c r="M850" s="5"/>
      <c r="N850" s="6"/>
      <c r="O850" s="7"/>
      <c r="P850" s="7"/>
      <c r="Q850" s="7"/>
      <c r="R850" s="8"/>
      <c r="S850" s="7"/>
      <c r="T850" s="9"/>
      <c r="U850" s="7"/>
      <c r="V850" s="10"/>
      <c r="W850" s="11"/>
      <c r="X850" s="9"/>
      <c r="Y850" s="9"/>
      <c r="Z850" s="9"/>
      <c r="AA850" s="7"/>
      <c r="AB850" s="9"/>
      <c r="AC850" s="7"/>
      <c r="AD850" s="9"/>
      <c r="AE850" s="9"/>
      <c r="AF850" s="7"/>
    </row>
    <row r="851" spans="1:32" ht="16.5" customHeight="1">
      <c r="A851" s="1"/>
      <c r="C851" s="2"/>
      <c r="E851" s="2"/>
      <c r="G851" s="2"/>
      <c r="H851" s="3"/>
      <c r="L851" s="4"/>
      <c r="M851" s="5"/>
      <c r="N851" s="6"/>
      <c r="O851" s="7"/>
      <c r="P851" s="7"/>
      <c r="Q851" s="7"/>
      <c r="R851" s="8"/>
      <c r="S851" s="7"/>
      <c r="T851" s="9"/>
      <c r="U851" s="7"/>
      <c r="V851" s="10"/>
      <c r="W851" s="11"/>
      <c r="X851" s="9"/>
      <c r="Y851" s="9"/>
      <c r="Z851" s="9"/>
      <c r="AA851" s="7"/>
      <c r="AB851" s="9"/>
      <c r="AC851" s="7"/>
      <c r="AD851" s="9"/>
      <c r="AE851" s="9"/>
      <c r="AF851" s="7"/>
    </row>
    <row r="852" spans="1:32" ht="16.5" customHeight="1">
      <c r="A852" s="1"/>
      <c r="C852" s="2"/>
      <c r="E852" s="2"/>
      <c r="G852" s="2"/>
      <c r="H852" s="3"/>
      <c r="L852" s="4"/>
      <c r="M852" s="5"/>
      <c r="N852" s="6"/>
      <c r="O852" s="7"/>
      <c r="P852" s="7"/>
      <c r="Q852" s="7"/>
      <c r="R852" s="8"/>
      <c r="S852" s="7"/>
      <c r="T852" s="9"/>
      <c r="U852" s="7"/>
      <c r="V852" s="10"/>
      <c r="W852" s="11"/>
      <c r="X852" s="9"/>
      <c r="Y852" s="9"/>
      <c r="Z852" s="9"/>
      <c r="AA852" s="7"/>
      <c r="AB852" s="9"/>
      <c r="AC852" s="7"/>
      <c r="AD852" s="9"/>
      <c r="AE852" s="9"/>
      <c r="AF852" s="7"/>
    </row>
    <row r="853" spans="1:32" ht="16.5" customHeight="1">
      <c r="A853" s="1"/>
      <c r="C853" s="2"/>
      <c r="E853" s="2"/>
      <c r="G853" s="2"/>
      <c r="H853" s="3"/>
      <c r="L853" s="4"/>
      <c r="M853" s="5"/>
      <c r="N853" s="6"/>
      <c r="O853" s="7"/>
      <c r="P853" s="7"/>
      <c r="Q853" s="7"/>
      <c r="R853" s="8"/>
      <c r="S853" s="7"/>
      <c r="T853" s="9"/>
      <c r="U853" s="7"/>
      <c r="V853" s="10"/>
      <c r="W853" s="11"/>
      <c r="X853" s="9"/>
      <c r="Y853" s="9"/>
      <c r="Z853" s="9"/>
      <c r="AA853" s="7"/>
      <c r="AB853" s="9"/>
      <c r="AC853" s="7"/>
      <c r="AD853" s="9"/>
      <c r="AE853" s="9"/>
      <c r="AF853" s="7"/>
    </row>
    <row r="854" spans="1:32" ht="16.5" customHeight="1">
      <c r="A854" s="1"/>
      <c r="C854" s="2"/>
      <c r="E854" s="2"/>
      <c r="G854" s="2"/>
      <c r="H854" s="3"/>
      <c r="L854" s="4"/>
      <c r="M854" s="5"/>
      <c r="N854" s="6"/>
      <c r="O854" s="7"/>
      <c r="P854" s="7"/>
      <c r="Q854" s="7"/>
      <c r="R854" s="8"/>
      <c r="S854" s="7"/>
      <c r="T854" s="9"/>
      <c r="U854" s="7"/>
      <c r="V854" s="10"/>
      <c r="W854" s="11"/>
      <c r="X854" s="9"/>
      <c r="Y854" s="9"/>
      <c r="Z854" s="9"/>
      <c r="AA854" s="7"/>
      <c r="AB854" s="9"/>
      <c r="AC854" s="7"/>
      <c r="AD854" s="9"/>
      <c r="AE854" s="9"/>
      <c r="AF854" s="7"/>
    </row>
    <row r="855" spans="1:32" ht="16.5" customHeight="1">
      <c r="A855" s="1"/>
      <c r="C855" s="2"/>
      <c r="E855" s="2"/>
      <c r="G855" s="2"/>
      <c r="H855" s="3"/>
      <c r="L855" s="4"/>
      <c r="M855" s="5"/>
      <c r="N855" s="6"/>
      <c r="O855" s="7"/>
      <c r="P855" s="7"/>
      <c r="Q855" s="7"/>
      <c r="R855" s="8"/>
      <c r="S855" s="7"/>
      <c r="T855" s="9"/>
      <c r="U855" s="7"/>
      <c r="V855" s="10"/>
      <c r="W855" s="11"/>
      <c r="X855" s="9"/>
      <c r="Y855" s="9"/>
      <c r="Z855" s="9"/>
      <c r="AA855" s="7"/>
      <c r="AB855" s="9"/>
      <c r="AC855" s="7"/>
      <c r="AD855" s="9"/>
      <c r="AE855" s="9"/>
      <c r="AF855" s="7"/>
    </row>
    <row r="856" spans="1:32" ht="16.5" customHeight="1">
      <c r="A856" s="1"/>
      <c r="C856" s="2"/>
      <c r="E856" s="2"/>
      <c r="G856" s="2"/>
      <c r="H856" s="3"/>
      <c r="L856" s="4"/>
      <c r="M856" s="5"/>
      <c r="N856" s="6"/>
      <c r="O856" s="7"/>
      <c r="P856" s="7"/>
      <c r="Q856" s="7"/>
      <c r="R856" s="8"/>
      <c r="S856" s="7"/>
      <c r="T856" s="9"/>
      <c r="U856" s="7"/>
      <c r="V856" s="10"/>
      <c r="W856" s="11"/>
      <c r="X856" s="9"/>
      <c r="Y856" s="9"/>
      <c r="Z856" s="9"/>
      <c r="AA856" s="7"/>
      <c r="AB856" s="9"/>
      <c r="AC856" s="7"/>
      <c r="AD856" s="9"/>
      <c r="AE856" s="9"/>
      <c r="AF856" s="7"/>
    </row>
    <row r="857" spans="1:32" ht="16.5" customHeight="1">
      <c r="A857" s="1"/>
      <c r="C857" s="2"/>
      <c r="E857" s="2"/>
      <c r="G857" s="2"/>
      <c r="H857" s="3"/>
      <c r="L857" s="4"/>
      <c r="M857" s="5"/>
      <c r="N857" s="6"/>
      <c r="O857" s="7"/>
      <c r="P857" s="7"/>
      <c r="Q857" s="7"/>
      <c r="R857" s="8"/>
      <c r="S857" s="7"/>
      <c r="T857" s="9"/>
      <c r="U857" s="7"/>
      <c r="V857" s="10"/>
      <c r="W857" s="11"/>
      <c r="X857" s="9"/>
      <c r="Y857" s="9"/>
      <c r="Z857" s="9"/>
      <c r="AA857" s="7"/>
      <c r="AB857" s="9"/>
      <c r="AC857" s="7"/>
      <c r="AD857" s="9"/>
      <c r="AE857" s="9"/>
      <c r="AF857" s="7"/>
    </row>
    <row r="858" spans="1:32" ht="16.5" customHeight="1">
      <c r="A858" s="1"/>
      <c r="C858" s="2"/>
      <c r="E858" s="2"/>
      <c r="G858" s="2"/>
      <c r="H858" s="3"/>
      <c r="L858" s="4"/>
      <c r="M858" s="5"/>
      <c r="N858" s="6"/>
      <c r="O858" s="7"/>
      <c r="P858" s="7"/>
      <c r="Q858" s="7"/>
      <c r="R858" s="8"/>
      <c r="S858" s="7"/>
      <c r="T858" s="9"/>
      <c r="U858" s="7"/>
      <c r="V858" s="10"/>
      <c r="W858" s="11"/>
      <c r="X858" s="9"/>
      <c r="Y858" s="9"/>
      <c r="Z858" s="9"/>
      <c r="AA858" s="7"/>
      <c r="AB858" s="9"/>
      <c r="AC858" s="7"/>
      <c r="AD858" s="9"/>
      <c r="AE858" s="9"/>
      <c r="AF858" s="7"/>
    </row>
    <row r="859" spans="1:32" ht="16.5" customHeight="1">
      <c r="A859" s="1"/>
      <c r="C859" s="2"/>
      <c r="E859" s="2"/>
      <c r="G859" s="2"/>
      <c r="H859" s="3"/>
      <c r="L859" s="4"/>
      <c r="M859" s="5"/>
      <c r="N859" s="6"/>
      <c r="O859" s="7"/>
      <c r="P859" s="7"/>
      <c r="Q859" s="7"/>
      <c r="R859" s="8"/>
      <c r="S859" s="7"/>
      <c r="T859" s="9"/>
      <c r="U859" s="7"/>
      <c r="V859" s="10"/>
      <c r="W859" s="11"/>
      <c r="X859" s="9"/>
      <c r="Y859" s="9"/>
      <c r="Z859" s="9"/>
      <c r="AA859" s="7"/>
      <c r="AB859" s="9"/>
      <c r="AC859" s="7"/>
      <c r="AD859" s="9"/>
      <c r="AE859" s="9"/>
      <c r="AF859" s="7"/>
    </row>
    <row r="860" spans="1:32" ht="16.5" customHeight="1">
      <c r="A860" s="1"/>
      <c r="C860" s="2"/>
      <c r="E860" s="2"/>
      <c r="G860" s="2"/>
      <c r="H860" s="3"/>
      <c r="L860" s="4"/>
      <c r="M860" s="5"/>
      <c r="N860" s="6"/>
      <c r="O860" s="7"/>
      <c r="P860" s="7"/>
      <c r="Q860" s="7"/>
      <c r="R860" s="8"/>
      <c r="S860" s="7"/>
      <c r="T860" s="9"/>
      <c r="U860" s="7"/>
      <c r="V860" s="10"/>
      <c r="W860" s="11"/>
      <c r="X860" s="9"/>
      <c r="Y860" s="9"/>
      <c r="Z860" s="9"/>
      <c r="AA860" s="7"/>
      <c r="AB860" s="9"/>
      <c r="AC860" s="7"/>
      <c r="AD860" s="9"/>
      <c r="AE860" s="9"/>
      <c r="AF860" s="7"/>
    </row>
    <row r="861" spans="1:32" ht="16.5" customHeight="1">
      <c r="A861" s="1"/>
      <c r="C861" s="2"/>
      <c r="E861" s="2"/>
      <c r="G861" s="2"/>
      <c r="H861" s="3"/>
      <c r="L861" s="4"/>
      <c r="M861" s="5"/>
      <c r="N861" s="6"/>
      <c r="O861" s="7"/>
      <c r="P861" s="7"/>
      <c r="Q861" s="7"/>
      <c r="R861" s="8"/>
      <c r="S861" s="7"/>
      <c r="T861" s="9"/>
      <c r="U861" s="7"/>
      <c r="V861" s="10"/>
      <c r="W861" s="11"/>
      <c r="X861" s="9"/>
      <c r="Y861" s="9"/>
      <c r="Z861" s="9"/>
      <c r="AA861" s="7"/>
      <c r="AB861" s="9"/>
      <c r="AC861" s="7"/>
      <c r="AD861" s="9"/>
      <c r="AE861" s="9"/>
      <c r="AF861" s="7"/>
    </row>
    <row r="862" spans="1:32" ht="16.5" customHeight="1">
      <c r="A862" s="1"/>
      <c r="C862" s="2"/>
      <c r="E862" s="2"/>
      <c r="G862" s="2"/>
      <c r="H862" s="3"/>
      <c r="L862" s="4"/>
      <c r="M862" s="5"/>
      <c r="N862" s="6"/>
      <c r="O862" s="7"/>
      <c r="P862" s="7"/>
      <c r="Q862" s="7"/>
      <c r="R862" s="8"/>
      <c r="S862" s="7"/>
      <c r="T862" s="9"/>
      <c r="U862" s="7"/>
      <c r="V862" s="10"/>
      <c r="W862" s="11"/>
      <c r="X862" s="9"/>
      <c r="Y862" s="9"/>
      <c r="Z862" s="9"/>
      <c r="AA862" s="7"/>
      <c r="AB862" s="9"/>
      <c r="AC862" s="7"/>
      <c r="AD862" s="9"/>
      <c r="AE862" s="9"/>
      <c r="AF862" s="7"/>
    </row>
    <row r="863" spans="1:32" ht="16.5" customHeight="1">
      <c r="A863" s="1"/>
      <c r="C863" s="2"/>
      <c r="E863" s="2"/>
      <c r="G863" s="2"/>
      <c r="H863" s="3"/>
      <c r="L863" s="4"/>
      <c r="M863" s="5"/>
      <c r="N863" s="6"/>
      <c r="O863" s="7"/>
      <c r="P863" s="7"/>
      <c r="Q863" s="7"/>
      <c r="R863" s="8"/>
      <c r="S863" s="7"/>
      <c r="T863" s="9"/>
      <c r="U863" s="7"/>
      <c r="V863" s="10"/>
      <c r="W863" s="11"/>
      <c r="X863" s="9"/>
      <c r="Y863" s="9"/>
      <c r="Z863" s="9"/>
      <c r="AA863" s="7"/>
      <c r="AB863" s="9"/>
      <c r="AC863" s="7"/>
      <c r="AD863" s="9"/>
      <c r="AE863" s="9"/>
      <c r="AF863" s="7"/>
    </row>
    <row r="864" spans="1:32" ht="16.5" customHeight="1">
      <c r="A864" s="1"/>
      <c r="C864" s="2"/>
      <c r="E864" s="2"/>
      <c r="G864" s="2"/>
      <c r="H864" s="3"/>
      <c r="L864" s="4"/>
      <c r="M864" s="5"/>
      <c r="N864" s="6"/>
      <c r="O864" s="7"/>
      <c r="P864" s="7"/>
      <c r="Q864" s="7"/>
      <c r="R864" s="8"/>
      <c r="S864" s="7"/>
      <c r="T864" s="9"/>
      <c r="U864" s="7"/>
      <c r="V864" s="10"/>
      <c r="W864" s="11"/>
      <c r="X864" s="9"/>
      <c r="Y864" s="9"/>
      <c r="Z864" s="9"/>
      <c r="AA864" s="7"/>
      <c r="AB864" s="9"/>
      <c r="AC864" s="7"/>
      <c r="AD864" s="9"/>
      <c r="AE864" s="9"/>
      <c r="AF864" s="7"/>
    </row>
    <row r="865" spans="1:32" ht="16.5" customHeight="1">
      <c r="A865" s="1"/>
      <c r="C865" s="2"/>
      <c r="E865" s="2"/>
      <c r="G865" s="2"/>
      <c r="H865" s="3"/>
      <c r="L865" s="4"/>
      <c r="M865" s="5"/>
      <c r="N865" s="6"/>
      <c r="O865" s="7"/>
      <c r="P865" s="7"/>
      <c r="Q865" s="7"/>
      <c r="R865" s="8"/>
      <c r="S865" s="7"/>
      <c r="T865" s="9"/>
      <c r="U865" s="7"/>
      <c r="V865" s="10"/>
      <c r="W865" s="11"/>
      <c r="X865" s="9"/>
      <c r="Y865" s="9"/>
      <c r="Z865" s="9"/>
      <c r="AA865" s="7"/>
      <c r="AB865" s="9"/>
      <c r="AC865" s="7"/>
      <c r="AD865" s="9"/>
      <c r="AE865" s="9"/>
      <c r="AF865" s="7"/>
    </row>
    <row r="866" spans="1:32" ht="16.5" customHeight="1">
      <c r="A866" s="1"/>
      <c r="C866" s="2"/>
      <c r="E866" s="2"/>
      <c r="G866" s="2"/>
      <c r="H866" s="3"/>
      <c r="L866" s="4"/>
      <c r="M866" s="5"/>
      <c r="N866" s="6"/>
      <c r="O866" s="7"/>
      <c r="P866" s="7"/>
      <c r="Q866" s="7"/>
      <c r="R866" s="8"/>
      <c r="S866" s="7"/>
      <c r="T866" s="9"/>
      <c r="U866" s="7"/>
      <c r="V866" s="10"/>
      <c r="W866" s="11"/>
      <c r="X866" s="9"/>
      <c r="Y866" s="9"/>
      <c r="Z866" s="9"/>
      <c r="AA866" s="7"/>
      <c r="AB866" s="9"/>
      <c r="AC866" s="7"/>
      <c r="AD866" s="9"/>
      <c r="AE866" s="9"/>
      <c r="AF866" s="7"/>
    </row>
    <row r="867" spans="1:32" ht="16.5" customHeight="1">
      <c r="A867" s="1"/>
      <c r="C867" s="2"/>
      <c r="E867" s="2"/>
      <c r="G867" s="2"/>
      <c r="H867" s="3"/>
      <c r="L867" s="4"/>
      <c r="M867" s="5"/>
      <c r="N867" s="6"/>
      <c r="O867" s="7"/>
      <c r="P867" s="7"/>
      <c r="Q867" s="7"/>
      <c r="R867" s="8"/>
      <c r="S867" s="7"/>
      <c r="T867" s="9"/>
      <c r="U867" s="7"/>
      <c r="V867" s="10"/>
      <c r="W867" s="11"/>
      <c r="X867" s="9"/>
      <c r="Y867" s="9"/>
      <c r="Z867" s="9"/>
      <c r="AA867" s="7"/>
      <c r="AB867" s="9"/>
      <c r="AC867" s="7"/>
      <c r="AD867" s="9"/>
      <c r="AE867" s="9"/>
      <c r="AF867" s="7"/>
    </row>
    <row r="868" spans="1:32" ht="16.5" customHeight="1">
      <c r="A868" s="1"/>
      <c r="C868" s="2"/>
      <c r="E868" s="2"/>
      <c r="G868" s="2"/>
      <c r="H868" s="3"/>
      <c r="L868" s="4"/>
      <c r="M868" s="5"/>
      <c r="N868" s="6"/>
      <c r="O868" s="7"/>
      <c r="P868" s="7"/>
      <c r="Q868" s="7"/>
      <c r="R868" s="8"/>
      <c r="S868" s="7"/>
      <c r="T868" s="9"/>
      <c r="U868" s="7"/>
      <c r="V868" s="10"/>
      <c r="W868" s="11"/>
      <c r="X868" s="9"/>
      <c r="Y868" s="9"/>
      <c r="Z868" s="9"/>
      <c r="AA868" s="7"/>
      <c r="AB868" s="9"/>
      <c r="AC868" s="7"/>
      <c r="AD868" s="9"/>
      <c r="AE868" s="9"/>
      <c r="AF868" s="7"/>
    </row>
    <row r="869" spans="1:32" ht="16.5" customHeight="1">
      <c r="A869" s="1"/>
      <c r="C869" s="2"/>
      <c r="E869" s="2"/>
      <c r="G869" s="2"/>
      <c r="H869" s="3"/>
      <c r="L869" s="4"/>
      <c r="M869" s="5"/>
      <c r="N869" s="6"/>
      <c r="O869" s="7"/>
      <c r="P869" s="7"/>
      <c r="Q869" s="7"/>
      <c r="R869" s="8"/>
      <c r="S869" s="7"/>
      <c r="T869" s="9"/>
      <c r="U869" s="7"/>
      <c r="V869" s="10"/>
      <c r="W869" s="11"/>
      <c r="X869" s="9"/>
      <c r="Y869" s="9"/>
      <c r="Z869" s="9"/>
      <c r="AA869" s="7"/>
      <c r="AB869" s="9"/>
      <c r="AC869" s="7"/>
      <c r="AD869" s="9"/>
      <c r="AE869" s="9"/>
      <c r="AF869" s="7"/>
    </row>
    <row r="870" spans="1:32" ht="16.5" customHeight="1">
      <c r="A870" s="1"/>
      <c r="C870" s="2"/>
      <c r="E870" s="2"/>
      <c r="G870" s="2"/>
      <c r="H870" s="3"/>
      <c r="L870" s="4"/>
      <c r="M870" s="5"/>
      <c r="N870" s="6"/>
      <c r="O870" s="7"/>
      <c r="P870" s="7"/>
      <c r="Q870" s="7"/>
      <c r="R870" s="8"/>
      <c r="S870" s="7"/>
      <c r="T870" s="9"/>
      <c r="U870" s="7"/>
      <c r="V870" s="10"/>
      <c r="W870" s="11"/>
      <c r="X870" s="9"/>
      <c r="Y870" s="9"/>
      <c r="Z870" s="9"/>
      <c r="AA870" s="7"/>
      <c r="AB870" s="9"/>
      <c r="AC870" s="7"/>
      <c r="AD870" s="9"/>
      <c r="AE870" s="9"/>
      <c r="AF870" s="7"/>
    </row>
    <row r="871" spans="1:32" ht="16.5" customHeight="1">
      <c r="A871" s="1"/>
      <c r="C871" s="2"/>
      <c r="E871" s="2"/>
      <c r="G871" s="2"/>
      <c r="H871" s="3"/>
      <c r="L871" s="4"/>
      <c r="M871" s="5"/>
      <c r="N871" s="6"/>
      <c r="O871" s="7"/>
      <c r="P871" s="7"/>
      <c r="Q871" s="7"/>
      <c r="R871" s="8"/>
      <c r="S871" s="7"/>
      <c r="T871" s="9"/>
      <c r="U871" s="7"/>
      <c r="V871" s="10"/>
      <c r="W871" s="11"/>
      <c r="X871" s="9"/>
      <c r="Y871" s="9"/>
      <c r="Z871" s="9"/>
      <c r="AA871" s="7"/>
      <c r="AB871" s="9"/>
      <c r="AC871" s="7"/>
      <c r="AD871" s="9"/>
      <c r="AE871" s="9"/>
      <c r="AF871" s="7"/>
    </row>
    <row r="872" spans="1:32" ht="16.5" customHeight="1">
      <c r="A872" s="1"/>
      <c r="C872" s="2"/>
      <c r="E872" s="2"/>
      <c r="G872" s="2"/>
      <c r="H872" s="3"/>
      <c r="L872" s="4"/>
      <c r="M872" s="5"/>
      <c r="N872" s="6"/>
      <c r="O872" s="7"/>
      <c r="P872" s="7"/>
      <c r="Q872" s="7"/>
      <c r="R872" s="8"/>
      <c r="S872" s="7"/>
      <c r="T872" s="9"/>
      <c r="U872" s="7"/>
      <c r="V872" s="10"/>
      <c r="W872" s="11"/>
      <c r="X872" s="9"/>
      <c r="Y872" s="9"/>
      <c r="Z872" s="9"/>
      <c r="AA872" s="7"/>
      <c r="AB872" s="9"/>
      <c r="AC872" s="7"/>
      <c r="AD872" s="9"/>
      <c r="AE872" s="9"/>
      <c r="AF872" s="7"/>
    </row>
    <row r="873" spans="1:32" ht="16.5" customHeight="1">
      <c r="A873" s="1"/>
      <c r="C873" s="2"/>
      <c r="E873" s="2"/>
      <c r="G873" s="2"/>
      <c r="H873" s="3"/>
      <c r="L873" s="4"/>
      <c r="M873" s="5"/>
      <c r="N873" s="6"/>
      <c r="O873" s="7"/>
      <c r="P873" s="7"/>
      <c r="Q873" s="7"/>
      <c r="R873" s="8"/>
      <c r="S873" s="7"/>
      <c r="T873" s="9"/>
      <c r="U873" s="7"/>
      <c r="V873" s="10"/>
      <c r="W873" s="11"/>
      <c r="X873" s="9"/>
      <c r="Y873" s="9"/>
      <c r="Z873" s="9"/>
      <c r="AA873" s="7"/>
      <c r="AB873" s="9"/>
      <c r="AC873" s="7"/>
      <c r="AD873" s="9"/>
      <c r="AE873" s="9"/>
      <c r="AF873" s="7"/>
    </row>
    <row r="874" spans="1:32" ht="16.5" customHeight="1">
      <c r="A874" s="1"/>
      <c r="C874" s="2"/>
      <c r="E874" s="2"/>
      <c r="G874" s="2"/>
      <c r="H874" s="3"/>
      <c r="L874" s="4"/>
      <c r="M874" s="5"/>
      <c r="N874" s="6"/>
      <c r="O874" s="7"/>
      <c r="P874" s="7"/>
      <c r="Q874" s="7"/>
      <c r="R874" s="8"/>
      <c r="S874" s="7"/>
      <c r="T874" s="9"/>
      <c r="U874" s="7"/>
      <c r="V874" s="10"/>
      <c r="W874" s="11"/>
      <c r="X874" s="9"/>
      <c r="Y874" s="9"/>
      <c r="Z874" s="9"/>
      <c r="AA874" s="7"/>
      <c r="AB874" s="9"/>
      <c r="AC874" s="7"/>
      <c r="AD874" s="9"/>
      <c r="AE874" s="9"/>
      <c r="AF874" s="7"/>
    </row>
    <row r="875" spans="1:32" ht="16.5" customHeight="1">
      <c r="A875" s="1"/>
      <c r="C875" s="2"/>
      <c r="E875" s="2"/>
      <c r="G875" s="2"/>
      <c r="H875" s="3"/>
      <c r="L875" s="4"/>
      <c r="M875" s="5"/>
      <c r="N875" s="6"/>
      <c r="O875" s="7"/>
      <c r="P875" s="7"/>
      <c r="Q875" s="7"/>
      <c r="R875" s="8"/>
      <c r="S875" s="7"/>
      <c r="T875" s="9"/>
      <c r="U875" s="7"/>
      <c r="V875" s="10"/>
      <c r="W875" s="11"/>
      <c r="X875" s="9"/>
      <c r="Y875" s="9"/>
      <c r="Z875" s="9"/>
      <c r="AA875" s="7"/>
      <c r="AB875" s="9"/>
      <c r="AC875" s="7"/>
      <c r="AD875" s="9"/>
      <c r="AE875" s="9"/>
      <c r="AF875" s="7"/>
    </row>
    <row r="876" spans="1:32" ht="16.5" customHeight="1">
      <c r="A876" s="1"/>
      <c r="C876" s="2"/>
      <c r="E876" s="2"/>
      <c r="G876" s="2"/>
      <c r="H876" s="3"/>
      <c r="L876" s="4"/>
      <c r="M876" s="5"/>
      <c r="N876" s="6"/>
      <c r="O876" s="7"/>
      <c r="P876" s="7"/>
      <c r="Q876" s="7"/>
      <c r="R876" s="8"/>
      <c r="S876" s="7"/>
      <c r="T876" s="9"/>
      <c r="U876" s="7"/>
      <c r="V876" s="10"/>
      <c r="W876" s="11"/>
      <c r="X876" s="9"/>
      <c r="Y876" s="9"/>
      <c r="Z876" s="9"/>
      <c r="AA876" s="7"/>
      <c r="AB876" s="9"/>
      <c r="AC876" s="7"/>
      <c r="AD876" s="9"/>
      <c r="AE876" s="9"/>
      <c r="AF876" s="7"/>
    </row>
    <row r="877" spans="1:32" ht="16.5" customHeight="1">
      <c r="A877" s="1"/>
      <c r="C877" s="2"/>
      <c r="E877" s="2"/>
      <c r="G877" s="2"/>
      <c r="H877" s="3"/>
      <c r="L877" s="4"/>
      <c r="M877" s="5"/>
      <c r="N877" s="6"/>
      <c r="O877" s="7"/>
      <c r="P877" s="7"/>
      <c r="Q877" s="7"/>
      <c r="R877" s="8"/>
      <c r="S877" s="7"/>
      <c r="T877" s="9"/>
      <c r="U877" s="7"/>
      <c r="V877" s="10"/>
      <c r="W877" s="11"/>
      <c r="X877" s="9"/>
      <c r="Y877" s="9"/>
      <c r="Z877" s="9"/>
      <c r="AA877" s="7"/>
      <c r="AB877" s="9"/>
      <c r="AC877" s="7"/>
      <c r="AD877" s="9"/>
      <c r="AE877" s="9"/>
      <c r="AF877" s="7"/>
    </row>
    <row r="878" spans="1:32" ht="16.5" customHeight="1">
      <c r="A878" s="1"/>
      <c r="C878" s="2"/>
      <c r="E878" s="2"/>
      <c r="G878" s="2"/>
      <c r="H878" s="3"/>
      <c r="L878" s="4"/>
      <c r="M878" s="5"/>
      <c r="N878" s="6"/>
      <c r="O878" s="7"/>
      <c r="P878" s="7"/>
      <c r="Q878" s="7"/>
      <c r="R878" s="8"/>
      <c r="S878" s="7"/>
      <c r="T878" s="9"/>
      <c r="U878" s="7"/>
      <c r="V878" s="10"/>
      <c r="W878" s="11"/>
      <c r="X878" s="9"/>
      <c r="Y878" s="9"/>
      <c r="Z878" s="9"/>
      <c r="AA878" s="7"/>
      <c r="AB878" s="9"/>
      <c r="AC878" s="7"/>
      <c r="AD878" s="9"/>
      <c r="AE878" s="9"/>
      <c r="AF878" s="7"/>
    </row>
    <row r="879" spans="1:32" ht="16.5" customHeight="1">
      <c r="A879" s="1"/>
      <c r="C879" s="2"/>
      <c r="E879" s="2"/>
      <c r="G879" s="2"/>
      <c r="H879" s="3"/>
      <c r="L879" s="4"/>
      <c r="M879" s="5"/>
      <c r="N879" s="6"/>
      <c r="O879" s="7"/>
      <c r="P879" s="7"/>
      <c r="Q879" s="7"/>
      <c r="R879" s="8"/>
      <c r="S879" s="7"/>
      <c r="T879" s="9"/>
      <c r="U879" s="7"/>
      <c r="V879" s="10"/>
      <c r="W879" s="11"/>
      <c r="X879" s="9"/>
      <c r="Y879" s="9"/>
      <c r="Z879" s="9"/>
      <c r="AA879" s="7"/>
      <c r="AB879" s="9"/>
      <c r="AC879" s="7"/>
      <c r="AD879" s="9"/>
      <c r="AE879" s="9"/>
      <c r="AF879" s="7"/>
    </row>
    <row r="880" spans="1:32" ht="16.5" customHeight="1">
      <c r="A880" s="1"/>
      <c r="C880" s="2"/>
      <c r="E880" s="2"/>
      <c r="G880" s="2"/>
      <c r="H880" s="3"/>
      <c r="L880" s="4"/>
      <c r="M880" s="5"/>
      <c r="N880" s="6"/>
      <c r="O880" s="7"/>
      <c r="P880" s="7"/>
      <c r="Q880" s="7"/>
      <c r="R880" s="8"/>
      <c r="S880" s="7"/>
      <c r="T880" s="9"/>
      <c r="U880" s="7"/>
      <c r="V880" s="10"/>
      <c r="W880" s="11"/>
      <c r="X880" s="9"/>
      <c r="Y880" s="9"/>
      <c r="Z880" s="9"/>
      <c r="AA880" s="7"/>
      <c r="AB880" s="9"/>
      <c r="AC880" s="7"/>
      <c r="AD880" s="9"/>
      <c r="AE880" s="9"/>
      <c r="AF880" s="7"/>
    </row>
    <row r="881" spans="1:32" ht="16.5" customHeight="1">
      <c r="A881" s="1"/>
      <c r="C881" s="2"/>
      <c r="E881" s="2"/>
      <c r="G881" s="2"/>
      <c r="H881" s="3"/>
      <c r="L881" s="4"/>
      <c r="M881" s="5"/>
      <c r="N881" s="6"/>
      <c r="O881" s="7"/>
      <c r="P881" s="7"/>
      <c r="Q881" s="7"/>
      <c r="R881" s="8"/>
      <c r="S881" s="7"/>
      <c r="T881" s="9"/>
      <c r="U881" s="7"/>
      <c r="V881" s="10"/>
      <c r="W881" s="11"/>
      <c r="X881" s="9"/>
      <c r="Y881" s="9"/>
      <c r="Z881" s="9"/>
      <c r="AA881" s="7"/>
      <c r="AB881" s="9"/>
      <c r="AC881" s="7"/>
      <c r="AD881" s="9"/>
      <c r="AE881" s="9"/>
      <c r="AF881" s="7"/>
    </row>
    <row r="882" spans="1:32" ht="16.5" customHeight="1">
      <c r="A882" s="1"/>
      <c r="C882" s="2"/>
      <c r="E882" s="2"/>
      <c r="G882" s="2"/>
      <c r="H882" s="3"/>
      <c r="L882" s="4"/>
      <c r="M882" s="5"/>
      <c r="N882" s="6"/>
      <c r="O882" s="7"/>
      <c r="P882" s="7"/>
      <c r="Q882" s="7"/>
      <c r="R882" s="8"/>
      <c r="S882" s="7"/>
      <c r="T882" s="9"/>
      <c r="U882" s="7"/>
      <c r="V882" s="10"/>
      <c r="W882" s="11"/>
      <c r="X882" s="9"/>
      <c r="Y882" s="9"/>
      <c r="Z882" s="9"/>
      <c r="AA882" s="7"/>
      <c r="AB882" s="9"/>
      <c r="AC882" s="7"/>
      <c r="AD882" s="9"/>
      <c r="AE882" s="9"/>
      <c r="AF882" s="7"/>
    </row>
    <row r="883" spans="1:32" ht="16.5" customHeight="1">
      <c r="A883" s="1"/>
      <c r="C883" s="2"/>
      <c r="E883" s="2"/>
      <c r="G883" s="2"/>
      <c r="H883" s="3"/>
      <c r="L883" s="4"/>
      <c r="M883" s="5"/>
      <c r="N883" s="6"/>
      <c r="O883" s="7"/>
      <c r="P883" s="7"/>
      <c r="Q883" s="7"/>
      <c r="R883" s="8"/>
      <c r="S883" s="7"/>
      <c r="T883" s="9"/>
      <c r="U883" s="7"/>
      <c r="V883" s="10"/>
      <c r="W883" s="11"/>
      <c r="X883" s="9"/>
      <c r="Y883" s="9"/>
      <c r="Z883" s="9"/>
      <c r="AA883" s="7"/>
      <c r="AB883" s="9"/>
      <c r="AC883" s="7"/>
      <c r="AD883" s="9"/>
      <c r="AE883" s="9"/>
      <c r="AF883" s="7"/>
    </row>
    <row r="884" spans="1:32" ht="16.5" customHeight="1">
      <c r="A884" s="1"/>
      <c r="C884" s="2"/>
      <c r="E884" s="2"/>
      <c r="G884" s="2"/>
      <c r="H884" s="3"/>
      <c r="L884" s="4"/>
      <c r="M884" s="5"/>
      <c r="N884" s="6"/>
      <c r="O884" s="7"/>
      <c r="P884" s="7"/>
      <c r="Q884" s="7"/>
      <c r="R884" s="8"/>
      <c r="S884" s="7"/>
      <c r="T884" s="9"/>
      <c r="U884" s="7"/>
      <c r="V884" s="10"/>
      <c r="W884" s="11"/>
      <c r="X884" s="9"/>
      <c r="Y884" s="9"/>
      <c r="Z884" s="9"/>
      <c r="AA884" s="7"/>
      <c r="AB884" s="9"/>
      <c r="AC884" s="7"/>
      <c r="AD884" s="9"/>
      <c r="AE884" s="9"/>
      <c r="AF884" s="7"/>
    </row>
    <row r="885" spans="1:32" ht="16.5" customHeight="1">
      <c r="A885" s="1"/>
      <c r="C885" s="2"/>
      <c r="E885" s="2"/>
      <c r="G885" s="2"/>
      <c r="H885" s="3"/>
      <c r="L885" s="4"/>
      <c r="M885" s="5"/>
      <c r="N885" s="6"/>
      <c r="O885" s="7"/>
      <c r="P885" s="7"/>
      <c r="Q885" s="7"/>
      <c r="R885" s="8"/>
      <c r="S885" s="7"/>
      <c r="T885" s="9"/>
      <c r="U885" s="7"/>
      <c r="V885" s="10"/>
      <c r="W885" s="11"/>
      <c r="X885" s="9"/>
      <c r="Y885" s="9"/>
      <c r="Z885" s="9"/>
      <c r="AA885" s="7"/>
      <c r="AB885" s="9"/>
      <c r="AC885" s="7"/>
      <c r="AD885" s="9"/>
      <c r="AE885" s="9"/>
      <c r="AF885" s="7"/>
    </row>
    <row r="886" spans="1:32" ht="16.5" customHeight="1">
      <c r="A886" s="1"/>
      <c r="C886" s="2"/>
      <c r="E886" s="2"/>
      <c r="G886" s="2"/>
      <c r="H886" s="3"/>
      <c r="L886" s="4"/>
      <c r="M886" s="5"/>
      <c r="N886" s="6"/>
      <c r="O886" s="7"/>
      <c r="P886" s="7"/>
      <c r="Q886" s="7"/>
      <c r="R886" s="8"/>
      <c r="S886" s="7"/>
      <c r="T886" s="9"/>
      <c r="U886" s="7"/>
      <c r="V886" s="10"/>
      <c r="W886" s="11"/>
      <c r="X886" s="9"/>
      <c r="Y886" s="9"/>
      <c r="Z886" s="9"/>
      <c r="AA886" s="7"/>
      <c r="AB886" s="9"/>
      <c r="AC886" s="7"/>
      <c r="AD886" s="9"/>
      <c r="AE886" s="9"/>
      <c r="AF886" s="7"/>
    </row>
    <row r="887" spans="1:32" ht="16.5" customHeight="1">
      <c r="A887" s="1"/>
      <c r="C887" s="2"/>
      <c r="E887" s="2"/>
      <c r="G887" s="2"/>
      <c r="H887" s="3"/>
      <c r="L887" s="4"/>
      <c r="M887" s="5"/>
      <c r="N887" s="6"/>
      <c r="O887" s="7"/>
      <c r="P887" s="7"/>
      <c r="Q887" s="7"/>
      <c r="R887" s="8"/>
      <c r="S887" s="7"/>
      <c r="T887" s="9"/>
      <c r="U887" s="7"/>
      <c r="V887" s="10"/>
      <c r="W887" s="11"/>
      <c r="X887" s="9"/>
      <c r="Y887" s="9"/>
      <c r="Z887" s="9"/>
      <c r="AA887" s="7"/>
      <c r="AB887" s="9"/>
      <c r="AC887" s="7"/>
      <c r="AD887" s="9"/>
      <c r="AE887" s="9"/>
      <c r="AF887" s="7"/>
    </row>
    <row r="888" spans="1:32" ht="16.5" customHeight="1">
      <c r="A888" s="1"/>
      <c r="C888" s="2"/>
      <c r="E888" s="2"/>
      <c r="G888" s="2"/>
      <c r="H888" s="3"/>
      <c r="L888" s="4"/>
      <c r="M888" s="5"/>
      <c r="N888" s="6"/>
      <c r="O888" s="7"/>
      <c r="P888" s="7"/>
      <c r="Q888" s="7"/>
      <c r="R888" s="8"/>
      <c r="S888" s="7"/>
      <c r="T888" s="9"/>
      <c r="U888" s="7"/>
      <c r="V888" s="10"/>
      <c r="W888" s="11"/>
      <c r="X888" s="9"/>
      <c r="Y888" s="9"/>
      <c r="Z888" s="9"/>
      <c r="AA888" s="7"/>
      <c r="AB888" s="9"/>
      <c r="AC888" s="7"/>
      <c r="AD888" s="9"/>
      <c r="AE888" s="9"/>
      <c r="AF888" s="7"/>
    </row>
    <row r="889" spans="1:32" ht="16.5" customHeight="1">
      <c r="A889" s="1"/>
      <c r="C889" s="2"/>
      <c r="E889" s="2"/>
      <c r="G889" s="2"/>
      <c r="H889" s="3"/>
      <c r="L889" s="4"/>
      <c r="M889" s="5"/>
      <c r="N889" s="6"/>
      <c r="O889" s="7"/>
      <c r="P889" s="7"/>
      <c r="Q889" s="7"/>
      <c r="R889" s="8"/>
      <c r="S889" s="7"/>
      <c r="T889" s="9"/>
      <c r="U889" s="7"/>
      <c r="V889" s="10"/>
      <c r="W889" s="11"/>
      <c r="X889" s="9"/>
      <c r="Y889" s="9"/>
      <c r="Z889" s="9"/>
      <c r="AA889" s="7"/>
      <c r="AB889" s="9"/>
      <c r="AC889" s="7"/>
      <c r="AD889" s="9"/>
      <c r="AE889" s="9"/>
      <c r="AF889" s="7"/>
    </row>
    <row r="890" spans="1:32" ht="16.5" customHeight="1">
      <c r="A890" s="1"/>
      <c r="C890" s="2"/>
      <c r="E890" s="2"/>
      <c r="G890" s="2"/>
      <c r="H890" s="3"/>
      <c r="L890" s="4"/>
      <c r="M890" s="5"/>
      <c r="N890" s="6"/>
      <c r="O890" s="7"/>
      <c r="P890" s="7"/>
      <c r="Q890" s="7"/>
      <c r="R890" s="8"/>
      <c r="S890" s="7"/>
      <c r="T890" s="9"/>
      <c r="U890" s="7"/>
      <c r="V890" s="10"/>
      <c r="W890" s="11"/>
      <c r="X890" s="9"/>
      <c r="Y890" s="9"/>
      <c r="Z890" s="9"/>
      <c r="AA890" s="7"/>
      <c r="AB890" s="9"/>
      <c r="AC890" s="7"/>
      <c r="AD890" s="9"/>
      <c r="AE890" s="9"/>
      <c r="AF890" s="7"/>
    </row>
    <row r="891" spans="1:32" ht="16.5" customHeight="1">
      <c r="A891" s="1"/>
      <c r="C891" s="2"/>
      <c r="E891" s="2"/>
      <c r="G891" s="2"/>
      <c r="H891" s="3"/>
      <c r="L891" s="4"/>
      <c r="M891" s="5"/>
      <c r="N891" s="6"/>
      <c r="O891" s="7"/>
      <c r="P891" s="7"/>
      <c r="Q891" s="7"/>
      <c r="R891" s="8"/>
      <c r="S891" s="7"/>
      <c r="T891" s="9"/>
      <c r="U891" s="7"/>
      <c r="V891" s="10"/>
      <c r="W891" s="11"/>
      <c r="X891" s="9"/>
      <c r="Y891" s="9"/>
      <c r="Z891" s="9"/>
      <c r="AA891" s="7"/>
      <c r="AB891" s="9"/>
      <c r="AC891" s="7"/>
      <c r="AD891" s="9"/>
      <c r="AE891" s="9"/>
      <c r="AF891" s="7"/>
    </row>
    <row r="892" spans="1:32" ht="16.5" customHeight="1">
      <c r="A892" s="1"/>
      <c r="C892" s="2"/>
      <c r="E892" s="2"/>
      <c r="G892" s="2"/>
      <c r="H892" s="3"/>
      <c r="L892" s="4"/>
      <c r="M892" s="5"/>
      <c r="N892" s="6"/>
      <c r="O892" s="7"/>
      <c r="P892" s="7"/>
      <c r="Q892" s="7"/>
      <c r="R892" s="8"/>
      <c r="S892" s="7"/>
      <c r="T892" s="9"/>
      <c r="U892" s="7"/>
      <c r="V892" s="10"/>
      <c r="W892" s="11"/>
      <c r="X892" s="9"/>
      <c r="Y892" s="9"/>
      <c r="Z892" s="9"/>
      <c r="AA892" s="7"/>
      <c r="AB892" s="9"/>
      <c r="AC892" s="7"/>
      <c r="AD892" s="9"/>
      <c r="AE892" s="9"/>
      <c r="AF892" s="7"/>
    </row>
    <row r="893" spans="1:32" ht="16.5" customHeight="1">
      <c r="A893" s="1"/>
      <c r="C893" s="2"/>
      <c r="E893" s="2"/>
      <c r="G893" s="2"/>
      <c r="H893" s="3"/>
      <c r="L893" s="4"/>
      <c r="M893" s="5"/>
      <c r="N893" s="6"/>
      <c r="O893" s="7"/>
      <c r="P893" s="7"/>
      <c r="Q893" s="7"/>
      <c r="R893" s="8"/>
      <c r="S893" s="7"/>
      <c r="T893" s="9"/>
      <c r="U893" s="7"/>
      <c r="V893" s="10"/>
      <c r="W893" s="11"/>
      <c r="X893" s="9"/>
      <c r="Y893" s="9"/>
      <c r="Z893" s="9"/>
      <c r="AA893" s="7"/>
      <c r="AB893" s="9"/>
      <c r="AC893" s="7"/>
      <c r="AD893" s="9"/>
      <c r="AE893" s="9"/>
      <c r="AF893" s="7"/>
    </row>
    <row r="894" spans="1:32" ht="16.5" customHeight="1">
      <c r="A894" s="1"/>
      <c r="C894" s="2"/>
      <c r="E894" s="2"/>
      <c r="G894" s="2"/>
      <c r="H894" s="3"/>
      <c r="L894" s="4"/>
      <c r="M894" s="5"/>
      <c r="N894" s="6"/>
      <c r="O894" s="7"/>
      <c r="P894" s="7"/>
      <c r="Q894" s="7"/>
      <c r="R894" s="8"/>
      <c r="S894" s="7"/>
      <c r="T894" s="9"/>
      <c r="U894" s="7"/>
      <c r="V894" s="10"/>
      <c r="W894" s="11"/>
      <c r="X894" s="9"/>
      <c r="Y894" s="9"/>
      <c r="Z894" s="9"/>
      <c r="AA894" s="7"/>
      <c r="AB894" s="9"/>
      <c r="AC894" s="7"/>
      <c r="AD894" s="9"/>
      <c r="AE894" s="9"/>
      <c r="AF894" s="7"/>
    </row>
    <row r="895" spans="1:32" ht="16.5" customHeight="1">
      <c r="A895" s="1"/>
      <c r="C895" s="2"/>
      <c r="E895" s="2"/>
      <c r="G895" s="2"/>
      <c r="H895" s="3"/>
      <c r="L895" s="4"/>
      <c r="M895" s="5"/>
      <c r="N895" s="6"/>
      <c r="O895" s="7"/>
      <c r="P895" s="7"/>
      <c r="Q895" s="7"/>
      <c r="R895" s="8"/>
      <c r="S895" s="7"/>
      <c r="T895" s="9"/>
      <c r="U895" s="7"/>
      <c r="V895" s="10"/>
      <c r="W895" s="11"/>
      <c r="X895" s="9"/>
      <c r="Y895" s="9"/>
      <c r="Z895" s="9"/>
      <c r="AA895" s="7"/>
      <c r="AB895" s="9"/>
      <c r="AC895" s="7"/>
      <c r="AD895" s="9"/>
      <c r="AE895" s="9"/>
      <c r="AF895" s="7"/>
    </row>
    <row r="896" spans="1:32" ht="16.5" customHeight="1">
      <c r="A896" s="1"/>
      <c r="C896" s="2"/>
      <c r="E896" s="2"/>
      <c r="G896" s="2"/>
      <c r="H896" s="3"/>
      <c r="L896" s="4"/>
      <c r="M896" s="5"/>
      <c r="N896" s="6"/>
      <c r="O896" s="7"/>
      <c r="P896" s="7"/>
      <c r="Q896" s="7"/>
      <c r="R896" s="8"/>
      <c r="S896" s="7"/>
      <c r="T896" s="9"/>
      <c r="U896" s="7"/>
      <c r="V896" s="10"/>
      <c r="W896" s="11"/>
      <c r="X896" s="9"/>
      <c r="Y896" s="9"/>
      <c r="Z896" s="9"/>
      <c r="AA896" s="7"/>
      <c r="AB896" s="9"/>
      <c r="AC896" s="7"/>
      <c r="AD896" s="9"/>
      <c r="AE896" s="9"/>
      <c r="AF896" s="7"/>
    </row>
    <row r="897" spans="1:32" ht="16.5" customHeight="1">
      <c r="A897" s="1"/>
      <c r="C897" s="2"/>
      <c r="E897" s="2"/>
      <c r="G897" s="2"/>
      <c r="H897" s="3"/>
      <c r="L897" s="4"/>
      <c r="M897" s="5"/>
      <c r="N897" s="6"/>
      <c r="O897" s="7"/>
      <c r="P897" s="7"/>
      <c r="Q897" s="7"/>
      <c r="R897" s="8"/>
      <c r="S897" s="7"/>
      <c r="T897" s="9"/>
      <c r="U897" s="7"/>
      <c r="V897" s="10"/>
      <c r="W897" s="11"/>
      <c r="X897" s="9"/>
      <c r="Y897" s="9"/>
      <c r="Z897" s="9"/>
      <c r="AA897" s="7"/>
      <c r="AB897" s="9"/>
      <c r="AC897" s="7"/>
      <c r="AD897" s="9"/>
      <c r="AE897" s="9"/>
      <c r="AF897" s="7"/>
    </row>
    <row r="898" spans="1:32" ht="16.5" customHeight="1">
      <c r="A898" s="1"/>
      <c r="C898" s="2"/>
      <c r="E898" s="2"/>
      <c r="G898" s="2"/>
      <c r="H898" s="3"/>
      <c r="L898" s="4"/>
      <c r="M898" s="5"/>
      <c r="N898" s="6"/>
      <c r="O898" s="7"/>
      <c r="P898" s="7"/>
      <c r="Q898" s="7"/>
      <c r="R898" s="8"/>
      <c r="S898" s="7"/>
      <c r="T898" s="9"/>
      <c r="U898" s="7"/>
      <c r="V898" s="10"/>
      <c r="W898" s="11"/>
      <c r="X898" s="9"/>
      <c r="Y898" s="9"/>
      <c r="Z898" s="9"/>
      <c r="AA898" s="7"/>
      <c r="AB898" s="9"/>
      <c r="AC898" s="7"/>
      <c r="AD898" s="9"/>
      <c r="AE898" s="9"/>
      <c r="AF898" s="7"/>
    </row>
    <row r="899" spans="1:32" ht="16.5" customHeight="1">
      <c r="A899" s="1"/>
      <c r="C899" s="2"/>
      <c r="E899" s="2"/>
      <c r="G899" s="2"/>
      <c r="H899" s="3"/>
      <c r="L899" s="4"/>
      <c r="M899" s="5"/>
      <c r="N899" s="6"/>
      <c r="O899" s="7"/>
      <c r="P899" s="7"/>
      <c r="Q899" s="7"/>
      <c r="R899" s="8"/>
      <c r="S899" s="7"/>
      <c r="T899" s="9"/>
      <c r="U899" s="7"/>
      <c r="V899" s="10"/>
      <c r="W899" s="11"/>
      <c r="X899" s="9"/>
      <c r="Y899" s="9"/>
      <c r="Z899" s="9"/>
      <c r="AA899" s="7"/>
      <c r="AB899" s="9"/>
      <c r="AC899" s="7"/>
      <c r="AD899" s="9"/>
      <c r="AE899" s="9"/>
      <c r="AF899" s="7"/>
    </row>
    <row r="900" spans="1:32" ht="16.5" customHeight="1">
      <c r="A900" s="1"/>
      <c r="C900" s="2"/>
      <c r="E900" s="2"/>
      <c r="G900" s="2"/>
      <c r="H900" s="3"/>
      <c r="L900" s="4"/>
      <c r="M900" s="5"/>
      <c r="N900" s="6"/>
      <c r="O900" s="7"/>
      <c r="P900" s="7"/>
      <c r="Q900" s="7"/>
      <c r="R900" s="8"/>
      <c r="S900" s="7"/>
      <c r="T900" s="9"/>
      <c r="U900" s="7"/>
      <c r="V900" s="10"/>
      <c r="W900" s="11"/>
      <c r="X900" s="9"/>
      <c r="Y900" s="9"/>
      <c r="Z900" s="9"/>
      <c r="AA900" s="7"/>
      <c r="AB900" s="9"/>
      <c r="AC900" s="7"/>
      <c r="AD900" s="9"/>
      <c r="AE900" s="9"/>
      <c r="AF900" s="7"/>
    </row>
    <row r="901" spans="1:32" ht="16.5" customHeight="1">
      <c r="A901" s="1"/>
      <c r="C901" s="2"/>
      <c r="E901" s="2"/>
      <c r="G901" s="2"/>
      <c r="H901" s="3"/>
      <c r="L901" s="4"/>
      <c r="M901" s="5"/>
      <c r="N901" s="6"/>
      <c r="O901" s="7"/>
      <c r="P901" s="7"/>
      <c r="Q901" s="7"/>
      <c r="R901" s="8"/>
      <c r="S901" s="7"/>
      <c r="T901" s="9"/>
      <c r="U901" s="7"/>
      <c r="V901" s="10"/>
      <c r="W901" s="11"/>
      <c r="X901" s="9"/>
      <c r="Y901" s="9"/>
      <c r="Z901" s="9"/>
      <c r="AA901" s="7"/>
      <c r="AB901" s="9"/>
      <c r="AC901" s="7"/>
      <c r="AD901" s="9"/>
      <c r="AE901" s="9"/>
      <c r="AF901" s="7"/>
    </row>
    <row r="902" spans="1:32" ht="16.5" customHeight="1">
      <c r="A902" s="1"/>
      <c r="C902" s="2"/>
      <c r="E902" s="2"/>
      <c r="G902" s="2"/>
      <c r="H902" s="3"/>
      <c r="L902" s="4"/>
      <c r="M902" s="5"/>
      <c r="N902" s="6"/>
      <c r="O902" s="7"/>
      <c r="P902" s="7"/>
      <c r="Q902" s="7"/>
      <c r="R902" s="8"/>
      <c r="S902" s="7"/>
      <c r="T902" s="9"/>
      <c r="U902" s="7"/>
      <c r="V902" s="10"/>
      <c r="W902" s="11"/>
      <c r="X902" s="9"/>
      <c r="Y902" s="9"/>
      <c r="Z902" s="9"/>
      <c r="AA902" s="7"/>
      <c r="AB902" s="9"/>
      <c r="AC902" s="7"/>
      <c r="AD902" s="9"/>
      <c r="AE902" s="9"/>
      <c r="AF902" s="7"/>
    </row>
    <row r="903" spans="1:32" ht="16.5" customHeight="1">
      <c r="A903" s="1"/>
      <c r="C903" s="2"/>
      <c r="E903" s="2"/>
      <c r="G903" s="2"/>
      <c r="H903" s="3"/>
      <c r="L903" s="4"/>
      <c r="M903" s="5"/>
      <c r="N903" s="6"/>
      <c r="O903" s="7"/>
      <c r="P903" s="7"/>
      <c r="Q903" s="7"/>
      <c r="R903" s="8"/>
      <c r="S903" s="7"/>
      <c r="T903" s="9"/>
      <c r="U903" s="7"/>
      <c r="V903" s="10"/>
      <c r="W903" s="11"/>
      <c r="X903" s="9"/>
      <c r="Y903" s="9"/>
      <c r="Z903" s="9"/>
      <c r="AA903" s="7"/>
      <c r="AB903" s="9"/>
      <c r="AC903" s="7"/>
      <c r="AD903" s="9"/>
      <c r="AE903" s="9"/>
      <c r="AF903" s="7"/>
    </row>
    <row r="904" spans="1:32" ht="16.5" customHeight="1">
      <c r="A904" s="1"/>
      <c r="C904" s="2"/>
      <c r="E904" s="2"/>
      <c r="G904" s="2"/>
      <c r="H904" s="3"/>
      <c r="L904" s="4"/>
      <c r="M904" s="5"/>
      <c r="N904" s="6"/>
      <c r="O904" s="7"/>
      <c r="P904" s="7"/>
      <c r="Q904" s="7"/>
      <c r="R904" s="8"/>
      <c r="S904" s="7"/>
      <c r="T904" s="9"/>
      <c r="U904" s="7"/>
      <c r="V904" s="10"/>
      <c r="W904" s="11"/>
      <c r="X904" s="9"/>
      <c r="Y904" s="9"/>
      <c r="Z904" s="9"/>
      <c r="AA904" s="7"/>
      <c r="AB904" s="9"/>
      <c r="AC904" s="7"/>
      <c r="AD904" s="9"/>
      <c r="AE904" s="9"/>
      <c r="AF904" s="7"/>
    </row>
    <row r="905" spans="1:32" ht="16.5" customHeight="1">
      <c r="A905" s="1"/>
      <c r="C905" s="2"/>
      <c r="E905" s="2"/>
      <c r="G905" s="2"/>
      <c r="H905" s="3"/>
      <c r="L905" s="4"/>
      <c r="M905" s="5"/>
      <c r="N905" s="6"/>
      <c r="O905" s="7"/>
      <c r="P905" s="7"/>
      <c r="Q905" s="7"/>
      <c r="R905" s="8"/>
      <c r="S905" s="7"/>
      <c r="T905" s="9"/>
      <c r="U905" s="7"/>
      <c r="V905" s="10"/>
      <c r="W905" s="11"/>
      <c r="X905" s="9"/>
      <c r="Y905" s="9"/>
      <c r="Z905" s="9"/>
      <c r="AA905" s="7"/>
      <c r="AB905" s="9"/>
      <c r="AC905" s="7"/>
      <c r="AD905" s="9"/>
      <c r="AE905" s="9"/>
      <c r="AF905" s="7"/>
    </row>
    <row r="906" spans="1:32" ht="16.5" customHeight="1">
      <c r="A906" s="1"/>
      <c r="C906" s="2"/>
      <c r="E906" s="2"/>
      <c r="G906" s="2"/>
      <c r="H906" s="3"/>
      <c r="L906" s="4"/>
      <c r="M906" s="5"/>
      <c r="N906" s="6"/>
      <c r="O906" s="7"/>
      <c r="P906" s="7"/>
      <c r="Q906" s="7"/>
      <c r="R906" s="8"/>
      <c r="S906" s="7"/>
      <c r="T906" s="9"/>
      <c r="U906" s="7"/>
      <c r="V906" s="10"/>
      <c r="W906" s="11"/>
      <c r="X906" s="9"/>
      <c r="Y906" s="9"/>
      <c r="Z906" s="9"/>
      <c r="AA906" s="7"/>
      <c r="AB906" s="9"/>
      <c r="AC906" s="7"/>
      <c r="AD906" s="9"/>
      <c r="AE906" s="9"/>
      <c r="AF906" s="7"/>
    </row>
    <row r="907" spans="1:32" ht="16.5" customHeight="1">
      <c r="A907" s="1"/>
      <c r="C907" s="2"/>
      <c r="E907" s="2"/>
      <c r="G907" s="2"/>
      <c r="H907" s="3"/>
      <c r="L907" s="4"/>
      <c r="M907" s="5"/>
      <c r="N907" s="6"/>
      <c r="O907" s="7"/>
      <c r="P907" s="7"/>
      <c r="Q907" s="7"/>
      <c r="R907" s="8"/>
      <c r="S907" s="7"/>
      <c r="T907" s="9"/>
      <c r="U907" s="7"/>
      <c r="V907" s="10"/>
      <c r="W907" s="11"/>
      <c r="X907" s="9"/>
      <c r="Y907" s="9"/>
      <c r="Z907" s="9"/>
      <c r="AA907" s="7"/>
      <c r="AB907" s="9"/>
      <c r="AC907" s="7"/>
      <c r="AD907" s="9"/>
      <c r="AE907" s="9"/>
      <c r="AF907" s="7"/>
    </row>
    <row r="908" spans="1:32" ht="16.5" customHeight="1">
      <c r="A908" s="1"/>
      <c r="C908" s="2"/>
      <c r="E908" s="2"/>
      <c r="G908" s="2"/>
      <c r="H908" s="3"/>
      <c r="L908" s="4"/>
      <c r="M908" s="5"/>
      <c r="N908" s="6"/>
      <c r="O908" s="7"/>
      <c r="P908" s="7"/>
      <c r="Q908" s="7"/>
      <c r="R908" s="8"/>
      <c r="S908" s="7"/>
      <c r="T908" s="9"/>
      <c r="U908" s="7"/>
      <c r="V908" s="10"/>
      <c r="W908" s="11"/>
      <c r="X908" s="9"/>
      <c r="Y908" s="9"/>
      <c r="Z908" s="9"/>
      <c r="AA908" s="7"/>
      <c r="AB908" s="9"/>
      <c r="AC908" s="7"/>
      <c r="AD908" s="9"/>
      <c r="AE908" s="9"/>
      <c r="AF908" s="7"/>
    </row>
    <row r="909" spans="1:32" ht="16.5" customHeight="1">
      <c r="A909" s="1"/>
      <c r="C909" s="2"/>
      <c r="E909" s="2"/>
      <c r="G909" s="2"/>
      <c r="H909" s="3"/>
      <c r="L909" s="4"/>
      <c r="M909" s="5"/>
      <c r="N909" s="6"/>
      <c r="O909" s="7"/>
      <c r="P909" s="7"/>
      <c r="Q909" s="7"/>
      <c r="R909" s="8"/>
      <c r="S909" s="7"/>
      <c r="T909" s="9"/>
      <c r="U909" s="7"/>
      <c r="V909" s="10"/>
      <c r="W909" s="11"/>
      <c r="X909" s="9"/>
      <c r="Y909" s="9"/>
      <c r="Z909" s="9"/>
      <c r="AA909" s="7"/>
      <c r="AB909" s="9"/>
      <c r="AC909" s="7"/>
      <c r="AD909" s="9"/>
      <c r="AE909" s="9"/>
      <c r="AF909" s="7"/>
    </row>
    <row r="910" spans="1:32" ht="16.5" customHeight="1">
      <c r="A910" s="1"/>
      <c r="C910" s="2"/>
      <c r="E910" s="2"/>
      <c r="G910" s="2"/>
      <c r="H910" s="3"/>
      <c r="L910" s="4"/>
      <c r="M910" s="5"/>
      <c r="N910" s="6"/>
      <c r="O910" s="7"/>
      <c r="P910" s="7"/>
      <c r="Q910" s="7"/>
      <c r="R910" s="8"/>
      <c r="S910" s="7"/>
      <c r="T910" s="9"/>
      <c r="U910" s="7"/>
      <c r="V910" s="10"/>
      <c r="W910" s="11"/>
      <c r="X910" s="9"/>
      <c r="Y910" s="9"/>
      <c r="Z910" s="9"/>
      <c r="AA910" s="7"/>
      <c r="AB910" s="9"/>
      <c r="AC910" s="7"/>
      <c r="AD910" s="9"/>
      <c r="AE910" s="9"/>
      <c r="AF910" s="7"/>
    </row>
    <row r="911" spans="1:32" ht="16.5" customHeight="1">
      <c r="A911" s="1"/>
      <c r="C911" s="2"/>
      <c r="E911" s="2"/>
      <c r="G911" s="2"/>
      <c r="H911" s="3"/>
      <c r="L911" s="4"/>
      <c r="M911" s="5"/>
      <c r="N911" s="6"/>
      <c r="O911" s="7"/>
      <c r="P911" s="7"/>
      <c r="Q911" s="7"/>
      <c r="R911" s="8"/>
      <c r="S911" s="7"/>
      <c r="T911" s="9"/>
      <c r="U911" s="7"/>
      <c r="V911" s="10"/>
      <c r="W911" s="11"/>
      <c r="X911" s="9"/>
      <c r="Y911" s="9"/>
      <c r="Z911" s="9"/>
      <c r="AA911" s="7"/>
      <c r="AB911" s="9"/>
      <c r="AC911" s="7"/>
      <c r="AD911" s="9"/>
      <c r="AE911" s="9"/>
      <c r="AF911" s="7"/>
    </row>
    <row r="912" spans="1:32" ht="16.5" customHeight="1">
      <c r="A912" s="1"/>
      <c r="C912" s="2"/>
      <c r="E912" s="2"/>
      <c r="G912" s="2"/>
      <c r="H912" s="3"/>
      <c r="L912" s="4"/>
      <c r="M912" s="5"/>
      <c r="N912" s="6"/>
      <c r="O912" s="7"/>
      <c r="P912" s="7"/>
      <c r="Q912" s="7"/>
      <c r="R912" s="8"/>
      <c r="S912" s="7"/>
      <c r="T912" s="9"/>
      <c r="U912" s="7"/>
      <c r="V912" s="10"/>
      <c r="W912" s="11"/>
      <c r="X912" s="9"/>
      <c r="Y912" s="9"/>
      <c r="Z912" s="9"/>
      <c r="AA912" s="7"/>
      <c r="AB912" s="9"/>
      <c r="AC912" s="7"/>
      <c r="AD912" s="9"/>
      <c r="AE912" s="9"/>
      <c r="AF912" s="7"/>
    </row>
    <row r="913" spans="1:32" ht="16.5" customHeight="1">
      <c r="A913" s="1"/>
      <c r="C913" s="2"/>
      <c r="E913" s="2"/>
      <c r="G913" s="2"/>
      <c r="H913" s="3"/>
      <c r="L913" s="4"/>
      <c r="M913" s="5"/>
      <c r="N913" s="6"/>
      <c r="O913" s="7"/>
      <c r="P913" s="7"/>
      <c r="Q913" s="7"/>
      <c r="R913" s="8"/>
      <c r="S913" s="7"/>
      <c r="T913" s="9"/>
      <c r="U913" s="7"/>
      <c r="V913" s="10"/>
      <c r="W913" s="11"/>
      <c r="X913" s="9"/>
      <c r="Y913" s="9"/>
      <c r="Z913" s="9"/>
      <c r="AA913" s="7"/>
      <c r="AB913" s="9"/>
      <c r="AC913" s="7"/>
      <c r="AD913" s="9"/>
      <c r="AE913" s="9"/>
      <c r="AF913" s="7"/>
    </row>
    <row r="914" spans="1:32" ht="16.5" customHeight="1">
      <c r="A914" s="1"/>
      <c r="C914" s="2"/>
      <c r="E914" s="2"/>
      <c r="G914" s="2"/>
      <c r="H914" s="3"/>
      <c r="L914" s="4"/>
      <c r="M914" s="5"/>
      <c r="N914" s="6"/>
      <c r="O914" s="7"/>
      <c r="P914" s="7"/>
      <c r="Q914" s="7"/>
      <c r="R914" s="8"/>
      <c r="S914" s="7"/>
      <c r="T914" s="9"/>
      <c r="U914" s="7"/>
      <c r="V914" s="10"/>
      <c r="W914" s="11"/>
      <c r="X914" s="9"/>
      <c r="Y914" s="9"/>
      <c r="Z914" s="9"/>
      <c r="AA914" s="7"/>
      <c r="AB914" s="9"/>
      <c r="AC914" s="7"/>
      <c r="AD914" s="9"/>
      <c r="AE914" s="9"/>
      <c r="AF914" s="7"/>
    </row>
    <row r="915" spans="1:32" ht="16.5" customHeight="1">
      <c r="A915" s="1"/>
      <c r="C915" s="2"/>
      <c r="E915" s="2"/>
      <c r="G915" s="2"/>
      <c r="H915" s="3"/>
      <c r="L915" s="4"/>
      <c r="M915" s="5"/>
      <c r="N915" s="6"/>
      <c r="O915" s="7"/>
      <c r="P915" s="7"/>
      <c r="Q915" s="7"/>
      <c r="R915" s="8"/>
      <c r="S915" s="7"/>
      <c r="T915" s="9"/>
      <c r="U915" s="7"/>
      <c r="V915" s="10"/>
      <c r="W915" s="11"/>
      <c r="X915" s="9"/>
      <c r="Y915" s="9"/>
      <c r="Z915" s="9"/>
      <c r="AA915" s="7"/>
      <c r="AB915" s="9"/>
      <c r="AC915" s="7"/>
      <c r="AD915" s="9"/>
      <c r="AE915" s="9"/>
      <c r="AF915" s="7"/>
    </row>
    <row r="916" spans="1:32" ht="16.5" customHeight="1">
      <c r="A916" s="1"/>
      <c r="C916" s="2"/>
      <c r="E916" s="2"/>
      <c r="G916" s="2"/>
      <c r="H916" s="3"/>
      <c r="L916" s="4"/>
      <c r="M916" s="5"/>
      <c r="N916" s="6"/>
      <c r="O916" s="7"/>
      <c r="P916" s="7"/>
      <c r="Q916" s="7"/>
      <c r="R916" s="8"/>
      <c r="S916" s="7"/>
      <c r="T916" s="9"/>
      <c r="U916" s="7"/>
      <c r="V916" s="10"/>
      <c r="W916" s="11"/>
      <c r="X916" s="9"/>
      <c r="Y916" s="9"/>
      <c r="Z916" s="9"/>
      <c r="AA916" s="7"/>
      <c r="AB916" s="9"/>
      <c r="AC916" s="7"/>
      <c r="AD916" s="9"/>
      <c r="AE916" s="9"/>
      <c r="AF916" s="7"/>
    </row>
    <row r="917" spans="1:32" ht="16.5" customHeight="1">
      <c r="A917" s="1"/>
      <c r="C917" s="2"/>
      <c r="E917" s="2"/>
      <c r="G917" s="2"/>
      <c r="H917" s="3"/>
      <c r="L917" s="4"/>
      <c r="M917" s="5"/>
      <c r="N917" s="6"/>
      <c r="O917" s="7"/>
      <c r="P917" s="7"/>
      <c r="Q917" s="7"/>
      <c r="R917" s="8"/>
      <c r="S917" s="7"/>
      <c r="T917" s="9"/>
      <c r="U917" s="7"/>
      <c r="V917" s="10"/>
      <c r="W917" s="11"/>
      <c r="X917" s="9"/>
      <c r="Y917" s="9"/>
      <c r="Z917" s="9"/>
      <c r="AA917" s="7"/>
      <c r="AB917" s="9"/>
      <c r="AC917" s="7"/>
      <c r="AD917" s="9"/>
      <c r="AE917" s="9"/>
      <c r="AF917" s="7"/>
    </row>
    <row r="918" spans="1:32" ht="16.5" customHeight="1">
      <c r="A918" s="1"/>
      <c r="C918" s="2"/>
      <c r="E918" s="2"/>
      <c r="G918" s="2"/>
      <c r="H918" s="3"/>
      <c r="L918" s="4"/>
      <c r="M918" s="5"/>
      <c r="N918" s="6"/>
      <c r="O918" s="7"/>
      <c r="P918" s="7"/>
      <c r="Q918" s="7"/>
      <c r="R918" s="8"/>
      <c r="S918" s="7"/>
      <c r="T918" s="9"/>
      <c r="U918" s="7"/>
      <c r="V918" s="10"/>
      <c r="W918" s="11"/>
      <c r="X918" s="9"/>
      <c r="Y918" s="9"/>
      <c r="Z918" s="9"/>
      <c r="AA918" s="7"/>
      <c r="AB918" s="9"/>
      <c r="AC918" s="7"/>
      <c r="AD918" s="9"/>
      <c r="AE918" s="9"/>
      <c r="AF918" s="7"/>
    </row>
    <row r="919" spans="1:32" ht="16.5" customHeight="1">
      <c r="A919" s="1"/>
      <c r="C919" s="2"/>
      <c r="E919" s="2"/>
      <c r="G919" s="2"/>
      <c r="H919" s="3"/>
      <c r="L919" s="4"/>
      <c r="M919" s="5"/>
      <c r="N919" s="6"/>
      <c r="O919" s="7"/>
      <c r="P919" s="7"/>
      <c r="Q919" s="7"/>
      <c r="R919" s="8"/>
      <c r="S919" s="7"/>
      <c r="T919" s="9"/>
      <c r="U919" s="7"/>
      <c r="V919" s="10"/>
      <c r="W919" s="11"/>
      <c r="X919" s="9"/>
      <c r="Y919" s="9"/>
      <c r="Z919" s="9"/>
      <c r="AA919" s="7"/>
      <c r="AB919" s="9"/>
      <c r="AC919" s="7"/>
      <c r="AD919" s="9"/>
      <c r="AE919" s="9"/>
      <c r="AF919" s="7"/>
    </row>
    <row r="920" spans="1:32" ht="16.5" customHeight="1">
      <c r="A920" s="1"/>
      <c r="C920" s="2"/>
      <c r="E920" s="2"/>
      <c r="G920" s="2"/>
      <c r="H920" s="3"/>
      <c r="L920" s="4"/>
      <c r="M920" s="5"/>
      <c r="N920" s="6"/>
      <c r="O920" s="7"/>
      <c r="P920" s="7"/>
      <c r="Q920" s="7"/>
      <c r="R920" s="8"/>
      <c r="S920" s="7"/>
      <c r="T920" s="9"/>
      <c r="U920" s="7"/>
      <c r="V920" s="10"/>
      <c r="W920" s="11"/>
      <c r="X920" s="9"/>
      <c r="Y920" s="9"/>
      <c r="Z920" s="9"/>
      <c r="AA920" s="7"/>
      <c r="AB920" s="9"/>
      <c r="AC920" s="7"/>
      <c r="AD920" s="9"/>
      <c r="AE920" s="9"/>
      <c r="AF920" s="7"/>
    </row>
    <row r="921" spans="1:32" ht="16.5" customHeight="1">
      <c r="A921" s="1"/>
      <c r="C921" s="2"/>
      <c r="E921" s="2"/>
      <c r="G921" s="2"/>
      <c r="H921" s="3"/>
      <c r="L921" s="4"/>
      <c r="M921" s="5"/>
      <c r="N921" s="6"/>
      <c r="O921" s="7"/>
      <c r="P921" s="7"/>
      <c r="Q921" s="7"/>
      <c r="R921" s="8"/>
      <c r="S921" s="7"/>
      <c r="T921" s="9"/>
      <c r="U921" s="7"/>
      <c r="V921" s="10"/>
      <c r="W921" s="11"/>
      <c r="X921" s="9"/>
      <c r="Y921" s="9"/>
      <c r="Z921" s="9"/>
      <c r="AA921" s="7"/>
      <c r="AB921" s="9"/>
      <c r="AC921" s="7"/>
      <c r="AD921" s="9"/>
      <c r="AE921" s="9"/>
      <c r="AF921" s="7"/>
    </row>
    <row r="922" spans="1:32" ht="16.5" customHeight="1">
      <c r="A922" s="1"/>
      <c r="C922" s="2"/>
      <c r="E922" s="2"/>
      <c r="G922" s="2"/>
      <c r="H922" s="3"/>
      <c r="L922" s="4"/>
      <c r="M922" s="5"/>
      <c r="N922" s="6"/>
      <c r="O922" s="7"/>
      <c r="P922" s="7"/>
      <c r="Q922" s="7"/>
      <c r="R922" s="8"/>
      <c r="S922" s="7"/>
      <c r="T922" s="9"/>
      <c r="U922" s="7"/>
      <c r="V922" s="10"/>
      <c r="W922" s="11"/>
      <c r="X922" s="9"/>
      <c r="Y922" s="9"/>
      <c r="Z922" s="9"/>
      <c r="AA922" s="7"/>
      <c r="AB922" s="9"/>
      <c r="AC922" s="7"/>
      <c r="AD922" s="9"/>
      <c r="AE922" s="9"/>
      <c r="AF922" s="7"/>
    </row>
    <row r="923" spans="1:32" ht="16.5" customHeight="1">
      <c r="A923" s="1"/>
      <c r="C923" s="2"/>
      <c r="E923" s="2"/>
      <c r="G923" s="2"/>
      <c r="H923" s="3"/>
      <c r="L923" s="4"/>
      <c r="M923" s="5"/>
      <c r="N923" s="6"/>
      <c r="O923" s="7"/>
      <c r="P923" s="7"/>
      <c r="Q923" s="7"/>
      <c r="R923" s="8"/>
      <c r="S923" s="7"/>
      <c r="T923" s="9"/>
      <c r="U923" s="7"/>
      <c r="V923" s="10"/>
      <c r="W923" s="11"/>
      <c r="X923" s="9"/>
      <c r="Y923" s="9"/>
      <c r="Z923" s="9"/>
      <c r="AA923" s="7"/>
      <c r="AB923" s="9"/>
      <c r="AC923" s="7"/>
      <c r="AD923" s="9"/>
      <c r="AE923" s="9"/>
      <c r="AF923" s="7"/>
    </row>
    <row r="924" spans="1:32" ht="16.5" customHeight="1">
      <c r="A924" s="1"/>
      <c r="C924" s="2"/>
      <c r="E924" s="2"/>
      <c r="G924" s="2"/>
      <c r="H924" s="3"/>
      <c r="L924" s="4"/>
      <c r="M924" s="5"/>
      <c r="N924" s="6"/>
      <c r="O924" s="7"/>
      <c r="P924" s="7"/>
      <c r="Q924" s="7"/>
      <c r="R924" s="8"/>
      <c r="S924" s="7"/>
      <c r="T924" s="9"/>
      <c r="U924" s="7"/>
      <c r="V924" s="10"/>
      <c r="W924" s="11"/>
      <c r="X924" s="9"/>
      <c r="Y924" s="9"/>
      <c r="Z924" s="9"/>
      <c r="AA924" s="7"/>
      <c r="AB924" s="9"/>
      <c r="AC924" s="7"/>
      <c r="AD924" s="9"/>
      <c r="AE924" s="9"/>
      <c r="AF924" s="7"/>
    </row>
    <row r="925" spans="1:32" ht="16.5" customHeight="1">
      <c r="A925" s="1"/>
      <c r="C925" s="2"/>
      <c r="E925" s="2"/>
      <c r="G925" s="2"/>
      <c r="H925" s="3"/>
      <c r="L925" s="4"/>
      <c r="M925" s="5"/>
      <c r="N925" s="6"/>
      <c r="O925" s="7"/>
      <c r="P925" s="7"/>
      <c r="Q925" s="7"/>
      <c r="R925" s="8"/>
      <c r="S925" s="7"/>
      <c r="T925" s="9"/>
      <c r="U925" s="7"/>
      <c r="V925" s="10"/>
      <c r="W925" s="11"/>
      <c r="X925" s="9"/>
      <c r="Y925" s="9"/>
      <c r="Z925" s="9"/>
      <c r="AA925" s="7"/>
      <c r="AB925" s="9"/>
      <c r="AC925" s="7"/>
      <c r="AD925" s="9"/>
      <c r="AE925" s="9"/>
      <c r="AF925" s="7"/>
    </row>
    <row r="926" spans="1:32" ht="16.5" customHeight="1">
      <c r="A926" s="1"/>
      <c r="C926" s="2"/>
      <c r="E926" s="2"/>
      <c r="G926" s="2"/>
      <c r="H926" s="3"/>
      <c r="L926" s="4"/>
      <c r="M926" s="5"/>
      <c r="N926" s="6"/>
      <c r="O926" s="7"/>
      <c r="P926" s="7"/>
      <c r="Q926" s="7"/>
      <c r="R926" s="8"/>
      <c r="S926" s="7"/>
      <c r="T926" s="9"/>
      <c r="U926" s="7"/>
      <c r="V926" s="10"/>
      <c r="W926" s="11"/>
      <c r="X926" s="9"/>
      <c r="Y926" s="9"/>
      <c r="Z926" s="9"/>
      <c r="AA926" s="7"/>
      <c r="AB926" s="9"/>
      <c r="AC926" s="7"/>
      <c r="AD926" s="9"/>
      <c r="AE926" s="9"/>
      <c r="AF926" s="7"/>
    </row>
    <row r="927" spans="1:32" ht="16.5" customHeight="1">
      <c r="A927" s="1"/>
      <c r="C927" s="2"/>
      <c r="E927" s="2"/>
      <c r="G927" s="2"/>
      <c r="H927" s="3"/>
      <c r="L927" s="4"/>
      <c r="M927" s="5"/>
      <c r="N927" s="6"/>
      <c r="O927" s="7"/>
      <c r="P927" s="7"/>
      <c r="Q927" s="7"/>
      <c r="R927" s="8"/>
      <c r="S927" s="7"/>
      <c r="T927" s="9"/>
      <c r="U927" s="7"/>
      <c r="V927" s="10"/>
      <c r="W927" s="11"/>
      <c r="X927" s="9"/>
      <c r="Y927" s="9"/>
      <c r="Z927" s="9"/>
      <c r="AA927" s="7"/>
      <c r="AB927" s="9"/>
      <c r="AC927" s="7"/>
      <c r="AD927" s="9"/>
      <c r="AE927" s="9"/>
      <c r="AF927" s="7"/>
    </row>
    <row r="928" spans="1:32" ht="16.5" customHeight="1">
      <c r="A928" s="1"/>
      <c r="C928" s="2"/>
      <c r="E928" s="2"/>
      <c r="G928" s="2"/>
      <c r="H928" s="3"/>
      <c r="L928" s="4"/>
      <c r="M928" s="5"/>
      <c r="N928" s="6"/>
      <c r="O928" s="7"/>
      <c r="P928" s="7"/>
      <c r="Q928" s="7"/>
      <c r="R928" s="8"/>
      <c r="S928" s="7"/>
      <c r="T928" s="9"/>
      <c r="U928" s="7"/>
      <c r="V928" s="10"/>
      <c r="W928" s="11"/>
      <c r="X928" s="9"/>
      <c r="Y928" s="9"/>
      <c r="Z928" s="9"/>
      <c r="AA928" s="7"/>
      <c r="AB928" s="9"/>
      <c r="AC928" s="7"/>
      <c r="AD928" s="9"/>
      <c r="AE928" s="9"/>
      <c r="AF928" s="7"/>
    </row>
    <row r="929" spans="1:32" ht="16.5" customHeight="1">
      <c r="A929" s="1"/>
      <c r="C929" s="2"/>
      <c r="E929" s="2"/>
      <c r="G929" s="2"/>
      <c r="H929" s="3"/>
      <c r="L929" s="4"/>
      <c r="M929" s="5"/>
      <c r="N929" s="6"/>
      <c r="O929" s="7"/>
      <c r="P929" s="7"/>
      <c r="Q929" s="7"/>
      <c r="R929" s="8"/>
      <c r="S929" s="7"/>
      <c r="T929" s="9"/>
      <c r="U929" s="7"/>
      <c r="V929" s="10"/>
      <c r="W929" s="11"/>
      <c r="X929" s="9"/>
      <c r="Y929" s="9"/>
      <c r="Z929" s="9"/>
      <c r="AA929" s="7"/>
      <c r="AB929" s="9"/>
      <c r="AC929" s="7"/>
      <c r="AD929" s="9"/>
      <c r="AE929" s="9"/>
      <c r="AF929" s="7"/>
    </row>
    <row r="930" spans="1:32" ht="16.5" customHeight="1">
      <c r="A930" s="1"/>
      <c r="C930" s="2"/>
      <c r="E930" s="2"/>
      <c r="G930" s="2"/>
      <c r="H930" s="3"/>
      <c r="L930" s="4"/>
      <c r="M930" s="5"/>
      <c r="N930" s="6"/>
      <c r="O930" s="7"/>
      <c r="P930" s="7"/>
      <c r="Q930" s="7"/>
      <c r="R930" s="8"/>
      <c r="S930" s="7"/>
      <c r="T930" s="9"/>
      <c r="U930" s="7"/>
      <c r="V930" s="10"/>
      <c r="W930" s="11"/>
      <c r="X930" s="9"/>
      <c r="Y930" s="9"/>
      <c r="Z930" s="9"/>
      <c r="AA930" s="7"/>
      <c r="AB930" s="9"/>
      <c r="AC930" s="7"/>
      <c r="AD930" s="9"/>
      <c r="AE930" s="9"/>
      <c r="AF930" s="7"/>
    </row>
    <row r="931" spans="1:32" ht="16.5" customHeight="1">
      <c r="A931" s="1"/>
      <c r="C931" s="2"/>
      <c r="E931" s="2"/>
      <c r="G931" s="2"/>
      <c r="H931" s="3"/>
      <c r="L931" s="4"/>
      <c r="M931" s="5"/>
      <c r="N931" s="6"/>
      <c r="O931" s="7"/>
      <c r="P931" s="7"/>
      <c r="Q931" s="7"/>
      <c r="R931" s="8"/>
      <c r="S931" s="7"/>
      <c r="T931" s="9"/>
      <c r="U931" s="7"/>
      <c r="V931" s="10"/>
      <c r="W931" s="11"/>
      <c r="X931" s="9"/>
      <c r="Y931" s="9"/>
      <c r="Z931" s="9"/>
      <c r="AA931" s="7"/>
      <c r="AB931" s="9"/>
      <c r="AC931" s="7"/>
      <c r="AD931" s="9"/>
      <c r="AE931" s="9"/>
      <c r="AF931" s="7"/>
    </row>
    <row r="932" spans="1:32" ht="16.5" customHeight="1">
      <c r="A932" s="1"/>
      <c r="C932" s="2"/>
      <c r="E932" s="2"/>
      <c r="G932" s="2"/>
      <c r="H932" s="3"/>
      <c r="L932" s="4"/>
      <c r="M932" s="5"/>
      <c r="N932" s="6"/>
      <c r="O932" s="7"/>
      <c r="P932" s="7"/>
      <c r="Q932" s="7"/>
      <c r="R932" s="8"/>
      <c r="S932" s="7"/>
      <c r="T932" s="9"/>
      <c r="U932" s="7"/>
      <c r="V932" s="10"/>
      <c r="W932" s="11"/>
      <c r="X932" s="9"/>
      <c r="Y932" s="9"/>
      <c r="Z932" s="9"/>
      <c r="AA932" s="7"/>
      <c r="AB932" s="9"/>
      <c r="AC932" s="7"/>
      <c r="AD932" s="9"/>
      <c r="AE932" s="9"/>
      <c r="AF932" s="7"/>
    </row>
    <row r="933" spans="1:32" ht="16.5" customHeight="1">
      <c r="A933" s="1"/>
      <c r="C933" s="2"/>
      <c r="E933" s="2"/>
      <c r="G933" s="2"/>
      <c r="H933" s="3"/>
      <c r="L933" s="4"/>
      <c r="M933" s="5"/>
      <c r="N933" s="6"/>
      <c r="O933" s="7"/>
      <c r="P933" s="7"/>
      <c r="Q933" s="7"/>
      <c r="R933" s="8"/>
      <c r="S933" s="7"/>
      <c r="T933" s="9"/>
      <c r="U933" s="7"/>
      <c r="V933" s="10"/>
      <c r="W933" s="11"/>
      <c r="X933" s="9"/>
      <c r="Y933" s="9"/>
      <c r="Z933" s="9"/>
      <c r="AA933" s="7"/>
      <c r="AB933" s="9"/>
      <c r="AC933" s="7"/>
      <c r="AD933" s="9"/>
      <c r="AE933" s="9"/>
      <c r="AF933" s="7"/>
    </row>
    <row r="934" spans="1:32" ht="16.5" customHeight="1">
      <c r="A934" s="1"/>
      <c r="C934" s="2"/>
      <c r="E934" s="2"/>
      <c r="G934" s="2"/>
      <c r="H934" s="3"/>
      <c r="L934" s="4"/>
      <c r="M934" s="5"/>
      <c r="N934" s="6"/>
      <c r="O934" s="7"/>
      <c r="P934" s="7"/>
      <c r="Q934" s="7"/>
      <c r="R934" s="8"/>
      <c r="S934" s="7"/>
      <c r="T934" s="9"/>
      <c r="U934" s="7"/>
      <c r="V934" s="10"/>
      <c r="W934" s="11"/>
      <c r="X934" s="9"/>
      <c r="Y934" s="9"/>
      <c r="Z934" s="9"/>
      <c r="AA934" s="7"/>
      <c r="AB934" s="9"/>
      <c r="AC934" s="7"/>
      <c r="AD934" s="9"/>
      <c r="AE934" s="9"/>
      <c r="AF934" s="7"/>
    </row>
    <row r="935" spans="1:32" ht="16.5" customHeight="1">
      <c r="A935" s="1"/>
      <c r="C935" s="2"/>
      <c r="E935" s="2"/>
      <c r="G935" s="2"/>
      <c r="H935" s="3"/>
      <c r="L935" s="4"/>
      <c r="M935" s="5"/>
      <c r="N935" s="6"/>
      <c r="O935" s="7"/>
      <c r="P935" s="7"/>
      <c r="Q935" s="7"/>
      <c r="R935" s="8"/>
      <c r="S935" s="7"/>
      <c r="T935" s="9"/>
      <c r="U935" s="7"/>
      <c r="V935" s="10"/>
      <c r="W935" s="11"/>
      <c r="X935" s="9"/>
      <c r="Y935" s="9"/>
      <c r="Z935" s="9"/>
      <c r="AA935" s="7"/>
      <c r="AB935" s="9"/>
      <c r="AC935" s="7"/>
      <c r="AD935" s="9"/>
      <c r="AE935" s="9"/>
      <c r="AF935" s="7"/>
    </row>
    <row r="936" spans="1:32" ht="16.5" customHeight="1">
      <c r="A936" s="1"/>
      <c r="C936" s="2"/>
      <c r="E936" s="2"/>
      <c r="G936" s="2"/>
      <c r="H936" s="3"/>
      <c r="L936" s="4"/>
      <c r="M936" s="5"/>
      <c r="N936" s="6"/>
      <c r="O936" s="7"/>
      <c r="P936" s="7"/>
      <c r="Q936" s="7"/>
      <c r="R936" s="8"/>
      <c r="S936" s="7"/>
      <c r="T936" s="9"/>
      <c r="U936" s="7"/>
      <c r="V936" s="10"/>
      <c r="W936" s="11"/>
      <c r="X936" s="9"/>
      <c r="Y936" s="9"/>
      <c r="Z936" s="9"/>
      <c r="AA936" s="7"/>
      <c r="AB936" s="9"/>
      <c r="AC936" s="7"/>
      <c r="AD936" s="9"/>
      <c r="AE936" s="9"/>
      <c r="AF936" s="7"/>
    </row>
    <row r="937" spans="1:32" ht="16.5" customHeight="1">
      <c r="A937" s="1"/>
      <c r="C937" s="2"/>
      <c r="E937" s="2"/>
      <c r="G937" s="2"/>
      <c r="H937" s="3"/>
      <c r="L937" s="4"/>
      <c r="M937" s="5"/>
      <c r="N937" s="6"/>
      <c r="O937" s="7"/>
      <c r="P937" s="7"/>
      <c r="Q937" s="7"/>
      <c r="R937" s="8"/>
      <c r="S937" s="7"/>
      <c r="T937" s="9"/>
      <c r="U937" s="7"/>
      <c r="V937" s="10"/>
      <c r="W937" s="11"/>
      <c r="X937" s="9"/>
      <c r="Y937" s="9"/>
      <c r="Z937" s="9"/>
      <c r="AA937" s="7"/>
      <c r="AB937" s="9"/>
      <c r="AC937" s="7"/>
      <c r="AD937" s="9"/>
      <c r="AE937" s="9"/>
      <c r="AF937" s="7"/>
    </row>
    <row r="938" spans="1:32" ht="16.5" customHeight="1">
      <c r="A938" s="1"/>
      <c r="C938" s="2"/>
      <c r="E938" s="2"/>
      <c r="G938" s="2"/>
      <c r="H938" s="3"/>
      <c r="L938" s="4"/>
      <c r="M938" s="5"/>
      <c r="N938" s="6"/>
      <c r="O938" s="7"/>
      <c r="P938" s="7"/>
      <c r="Q938" s="7"/>
      <c r="R938" s="8"/>
      <c r="S938" s="7"/>
      <c r="T938" s="9"/>
      <c r="U938" s="7"/>
      <c r="V938" s="10"/>
      <c r="W938" s="11"/>
      <c r="X938" s="9"/>
      <c r="Y938" s="9"/>
      <c r="Z938" s="9"/>
      <c r="AA938" s="7"/>
      <c r="AB938" s="9"/>
      <c r="AC938" s="7"/>
      <c r="AD938" s="9"/>
      <c r="AE938" s="9"/>
      <c r="AF938" s="7"/>
    </row>
    <row r="939" spans="1:32" ht="16.5" customHeight="1">
      <c r="A939" s="1"/>
      <c r="C939" s="2"/>
      <c r="E939" s="2"/>
      <c r="G939" s="2"/>
      <c r="H939" s="3"/>
      <c r="L939" s="4"/>
      <c r="M939" s="5"/>
      <c r="N939" s="6"/>
      <c r="O939" s="7"/>
      <c r="P939" s="7"/>
      <c r="Q939" s="7"/>
      <c r="R939" s="8"/>
      <c r="S939" s="7"/>
      <c r="T939" s="9"/>
      <c r="U939" s="7"/>
      <c r="V939" s="10"/>
      <c r="W939" s="11"/>
      <c r="X939" s="9"/>
      <c r="Y939" s="9"/>
      <c r="Z939" s="9"/>
      <c r="AA939" s="7"/>
      <c r="AB939" s="9"/>
      <c r="AC939" s="7"/>
      <c r="AD939" s="9"/>
      <c r="AE939" s="9"/>
      <c r="AF939" s="7"/>
    </row>
    <row r="940" spans="1:32" ht="16.5" customHeight="1">
      <c r="A940" s="1"/>
      <c r="C940" s="2"/>
      <c r="E940" s="2"/>
      <c r="G940" s="2"/>
      <c r="H940" s="3"/>
      <c r="L940" s="4"/>
      <c r="M940" s="5"/>
      <c r="N940" s="6"/>
      <c r="O940" s="7"/>
      <c r="P940" s="7"/>
      <c r="Q940" s="7"/>
      <c r="R940" s="8"/>
      <c r="S940" s="7"/>
      <c r="T940" s="9"/>
      <c r="U940" s="7"/>
      <c r="V940" s="10"/>
      <c r="W940" s="11"/>
      <c r="X940" s="9"/>
      <c r="Y940" s="9"/>
      <c r="Z940" s="9"/>
      <c r="AA940" s="7"/>
      <c r="AB940" s="9"/>
      <c r="AC940" s="7"/>
      <c r="AD940" s="9"/>
      <c r="AE940" s="9"/>
      <c r="AF940" s="7"/>
    </row>
    <row r="941" spans="1:32" ht="16.5" customHeight="1">
      <c r="A941" s="1"/>
      <c r="C941" s="2"/>
      <c r="E941" s="2"/>
      <c r="G941" s="2"/>
      <c r="H941" s="3"/>
      <c r="L941" s="4"/>
      <c r="M941" s="5"/>
      <c r="N941" s="6"/>
      <c r="O941" s="7"/>
      <c r="P941" s="7"/>
      <c r="Q941" s="7"/>
      <c r="R941" s="8"/>
      <c r="S941" s="7"/>
      <c r="T941" s="9"/>
      <c r="U941" s="7"/>
      <c r="V941" s="10"/>
      <c r="W941" s="11"/>
      <c r="X941" s="9"/>
      <c r="Y941" s="9"/>
      <c r="Z941" s="9"/>
      <c r="AA941" s="7"/>
      <c r="AB941" s="9"/>
      <c r="AC941" s="7"/>
      <c r="AD941" s="9"/>
      <c r="AE941" s="9"/>
      <c r="AF941" s="7"/>
    </row>
    <row r="942" spans="1:32" ht="16.5" customHeight="1">
      <c r="A942" s="1"/>
      <c r="C942" s="2"/>
      <c r="E942" s="2"/>
      <c r="G942" s="2"/>
      <c r="H942" s="3"/>
      <c r="L942" s="4"/>
      <c r="M942" s="5"/>
      <c r="N942" s="6"/>
      <c r="O942" s="7"/>
      <c r="P942" s="7"/>
      <c r="Q942" s="7"/>
      <c r="R942" s="8"/>
      <c r="S942" s="7"/>
      <c r="T942" s="9"/>
      <c r="U942" s="7"/>
      <c r="V942" s="10"/>
      <c r="W942" s="11"/>
      <c r="X942" s="9"/>
      <c r="Y942" s="9"/>
      <c r="Z942" s="9"/>
      <c r="AA942" s="7"/>
      <c r="AB942" s="9"/>
      <c r="AC942" s="7"/>
      <c r="AD942" s="9"/>
      <c r="AE942" s="9"/>
      <c r="AF942" s="7"/>
    </row>
    <row r="943" spans="1:32" ht="16.5" customHeight="1">
      <c r="A943" s="1"/>
      <c r="C943" s="2"/>
      <c r="E943" s="2"/>
      <c r="G943" s="2"/>
      <c r="H943" s="3"/>
      <c r="L943" s="4"/>
      <c r="M943" s="5"/>
      <c r="N943" s="6"/>
      <c r="O943" s="7"/>
      <c r="P943" s="7"/>
      <c r="Q943" s="7"/>
      <c r="R943" s="8"/>
      <c r="S943" s="7"/>
      <c r="T943" s="9"/>
      <c r="U943" s="7"/>
      <c r="V943" s="10"/>
      <c r="W943" s="11"/>
      <c r="X943" s="9"/>
      <c r="Y943" s="9"/>
      <c r="Z943" s="9"/>
      <c r="AA943" s="7"/>
      <c r="AB943" s="9"/>
      <c r="AC943" s="7"/>
      <c r="AD943" s="9"/>
      <c r="AE943" s="9"/>
      <c r="AF943" s="7"/>
    </row>
    <row r="944" spans="1:32" ht="16.5" customHeight="1">
      <c r="A944" s="1"/>
      <c r="C944" s="2"/>
      <c r="E944" s="2"/>
      <c r="G944" s="2"/>
      <c r="H944" s="3"/>
      <c r="L944" s="4"/>
      <c r="M944" s="5"/>
      <c r="N944" s="6"/>
      <c r="O944" s="7"/>
      <c r="P944" s="7"/>
      <c r="Q944" s="7"/>
      <c r="R944" s="8"/>
      <c r="S944" s="7"/>
      <c r="T944" s="9"/>
      <c r="U944" s="7"/>
      <c r="V944" s="10"/>
      <c r="W944" s="11"/>
      <c r="X944" s="9"/>
      <c r="Y944" s="9"/>
      <c r="Z944" s="9"/>
      <c r="AA944" s="7"/>
      <c r="AB944" s="9"/>
      <c r="AC944" s="7"/>
      <c r="AD944" s="9"/>
      <c r="AE944" s="9"/>
      <c r="AF944" s="7"/>
    </row>
    <row r="945" spans="1:32" ht="16.5" customHeight="1">
      <c r="A945" s="1"/>
      <c r="C945" s="2"/>
      <c r="E945" s="2"/>
      <c r="G945" s="2"/>
      <c r="H945" s="3"/>
      <c r="L945" s="4"/>
      <c r="M945" s="5"/>
      <c r="N945" s="6"/>
      <c r="O945" s="7"/>
      <c r="P945" s="7"/>
      <c r="Q945" s="7"/>
      <c r="R945" s="8"/>
      <c r="S945" s="7"/>
      <c r="T945" s="9"/>
      <c r="U945" s="7"/>
      <c r="V945" s="10"/>
      <c r="W945" s="11"/>
      <c r="X945" s="9"/>
      <c r="Y945" s="9"/>
      <c r="Z945" s="9"/>
      <c r="AA945" s="7"/>
      <c r="AB945" s="9"/>
      <c r="AC945" s="7"/>
      <c r="AD945" s="9"/>
      <c r="AE945" s="9"/>
      <c r="AF945" s="7"/>
    </row>
    <row r="946" spans="1:32" ht="16.5" customHeight="1">
      <c r="A946" s="1"/>
      <c r="C946" s="2"/>
      <c r="E946" s="2"/>
      <c r="G946" s="2"/>
      <c r="H946" s="3"/>
      <c r="L946" s="4"/>
      <c r="M946" s="5"/>
      <c r="N946" s="6"/>
      <c r="O946" s="7"/>
      <c r="P946" s="7"/>
      <c r="Q946" s="7"/>
      <c r="R946" s="8"/>
      <c r="S946" s="7"/>
      <c r="T946" s="9"/>
      <c r="U946" s="7"/>
      <c r="V946" s="10"/>
      <c r="W946" s="11"/>
      <c r="X946" s="9"/>
      <c r="Y946" s="9"/>
      <c r="Z946" s="9"/>
      <c r="AA946" s="7"/>
      <c r="AB946" s="9"/>
      <c r="AC946" s="7"/>
      <c r="AD946" s="9"/>
      <c r="AE946" s="9"/>
      <c r="AF946" s="7"/>
    </row>
    <row r="947" spans="1:32" ht="16.5" customHeight="1">
      <c r="A947" s="1"/>
      <c r="C947" s="2"/>
      <c r="E947" s="2"/>
      <c r="G947" s="2"/>
      <c r="H947" s="3"/>
      <c r="L947" s="4"/>
      <c r="M947" s="5"/>
      <c r="N947" s="6"/>
      <c r="O947" s="7"/>
      <c r="P947" s="7"/>
      <c r="Q947" s="7"/>
      <c r="R947" s="8"/>
      <c r="S947" s="7"/>
      <c r="T947" s="9"/>
      <c r="U947" s="7"/>
      <c r="V947" s="10"/>
      <c r="W947" s="11"/>
      <c r="X947" s="9"/>
      <c r="Y947" s="9"/>
      <c r="Z947" s="9"/>
      <c r="AA947" s="7"/>
      <c r="AB947" s="9"/>
      <c r="AC947" s="7"/>
      <c r="AD947" s="9"/>
      <c r="AE947" s="9"/>
      <c r="AF947" s="7"/>
    </row>
    <row r="948" spans="1:32" ht="16.5" customHeight="1">
      <c r="A948" s="1"/>
      <c r="C948" s="2"/>
      <c r="E948" s="2"/>
      <c r="G948" s="2"/>
      <c r="H948" s="3"/>
      <c r="L948" s="4"/>
      <c r="M948" s="5"/>
      <c r="N948" s="6"/>
      <c r="O948" s="7"/>
      <c r="P948" s="7"/>
      <c r="Q948" s="7"/>
      <c r="R948" s="8"/>
      <c r="S948" s="7"/>
      <c r="T948" s="9"/>
      <c r="U948" s="7"/>
      <c r="V948" s="10"/>
      <c r="W948" s="11"/>
      <c r="X948" s="9"/>
      <c r="Y948" s="9"/>
      <c r="Z948" s="9"/>
      <c r="AA948" s="7"/>
      <c r="AB948" s="9"/>
      <c r="AC948" s="7"/>
      <c r="AD948" s="9"/>
      <c r="AE948" s="9"/>
      <c r="AF948" s="7"/>
    </row>
    <row r="949" spans="1:32" ht="16.5" customHeight="1">
      <c r="A949" s="1"/>
      <c r="C949" s="2"/>
      <c r="E949" s="2"/>
      <c r="G949" s="2"/>
      <c r="H949" s="3"/>
      <c r="L949" s="4"/>
      <c r="M949" s="5"/>
      <c r="N949" s="6"/>
      <c r="O949" s="7"/>
      <c r="P949" s="7"/>
      <c r="Q949" s="7"/>
      <c r="R949" s="8"/>
      <c r="S949" s="7"/>
      <c r="T949" s="9"/>
      <c r="U949" s="7"/>
      <c r="V949" s="10"/>
      <c r="W949" s="11"/>
      <c r="X949" s="9"/>
      <c r="Y949" s="9"/>
      <c r="Z949" s="9"/>
      <c r="AA949" s="7"/>
      <c r="AB949" s="9"/>
      <c r="AC949" s="7"/>
      <c r="AD949" s="9"/>
      <c r="AE949" s="9"/>
      <c r="AF949" s="7"/>
    </row>
    <row r="950" spans="1:32" ht="16.5" customHeight="1">
      <c r="A950" s="1"/>
      <c r="C950" s="2"/>
      <c r="E950" s="2"/>
      <c r="G950" s="2"/>
      <c r="H950" s="3"/>
      <c r="L950" s="4"/>
      <c r="M950" s="5"/>
      <c r="N950" s="6"/>
      <c r="O950" s="7"/>
      <c r="P950" s="7"/>
      <c r="Q950" s="7"/>
      <c r="R950" s="8"/>
      <c r="S950" s="7"/>
      <c r="T950" s="9"/>
      <c r="U950" s="7"/>
      <c r="V950" s="10"/>
      <c r="W950" s="11"/>
      <c r="X950" s="9"/>
      <c r="Y950" s="9"/>
      <c r="Z950" s="9"/>
      <c r="AA950" s="7"/>
      <c r="AB950" s="9"/>
      <c r="AC950" s="7"/>
      <c r="AD950" s="9"/>
      <c r="AE950" s="9"/>
      <c r="AF950" s="7"/>
    </row>
    <row r="951" spans="1:32" ht="16.5" customHeight="1">
      <c r="A951" s="1"/>
      <c r="C951" s="2"/>
      <c r="E951" s="2"/>
      <c r="G951" s="2"/>
      <c r="H951" s="3"/>
      <c r="L951" s="4"/>
      <c r="M951" s="5"/>
      <c r="N951" s="6"/>
      <c r="O951" s="7"/>
      <c r="P951" s="7"/>
      <c r="Q951" s="7"/>
      <c r="R951" s="8"/>
      <c r="S951" s="7"/>
      <c r="T951" s="9"/>
      <c r="U951" s="7"/>
      <c r="V951" s="10"/>
      <c r="W951" s="11"/>
      <c r="X951" s="9"/>
      <c r="Y951" s="9"/>
      <c r="Z951" s="9"/>
      <c r="AA951" s="7"/>
      <c r="AB951" s="9"/>
      <c r="AC951" s="7"/>
      <c r="AD951" s="9"/>
      <c r="AE951" s="9"/>
      <c r="AF951" s="7"/>
    </row>
    <row r="952" spans="1:32" ht="16.5" customHeight="1">
      <c r="A952" s="1"/>
      <c r="C952" s="2"/>
      <c r="E952" s="2"/>
      <c r="G952" s="2"/>
      <c r="H952" s="3"/>
      <c r="L952" s="4"/>
      <c r="M952" s="5"/>
      <c r="N952" s="6"/>
      <c r="O952" s="7"/>
      <c r="P952" s="7"/>
      <c r="Q952" s="7"/>
      <c r="R952" s="8"/>
      <c r="S952" s="7"/>
      <c r="T952" s="9"/>
      <c r="U952" s="7"/>
      <c r="V952" s="10"/>
      <c r="W952" s="11"/>
      <c r="X952" s="9"/>
      <c r="Y952" s="9"/>
      <c r="Z952" s="9"/>
      <c r="AA952" s="7"/>
      <c r="AB952" s="9"/>
      <c r="AC952" s="7"/>
      <c r="AD952" s="9"/>
      <c r="AE952" s="9"/>
      <c r="AF952" s="7"/>
    </row>
    <row r="953" spans="1:32" ht="16.5" customHeight="1">
      <c r="A953" s="1"/>
      <c r="C953" s="2"/>
      <c r="E953" s="2"/>
      <c r="G953" s="2"/>
      <c r="H953" s="3"/>
      <c r="L953" s="4"/>
      <c r="M953" s="5"/>
      <c r="N953" s="6"/>
      <c r="O953" s="7"/>
      <c r="P953" s="7"/>
      <c r="Q953" s="7"/>
      <c r="R953" s="8"/>
      <c r="S953" s="7"/>
      <c r="T953" s="9"/>
      <c r="U953" s="7"/>
      <c r="V953" s="10"/>
      <c r="W953" s="11"/>
      <c r="X953" s="9"/>
      <c r="Y953" s="9"/>
      <c r="Z953" s="9"/>
      <c r="AA953" s="7"/>
      <c r="AB953" s="9"/>
      <c r="AC953" s="7"/>
      <c r="AD953" s="9"/>
      <c r="AE953" s="9"/>
      <c r="AF953" s="7"/>
    </row>
    <row r="954" spans="1:32" ht="16.5" customHeight="1">
      <c r="A954" s="1"/>
      <c r="C954" s="2"/>
      <c r="E954" s="2"/>
      <c r="G954" s="2"/>
      <c r="H954" s="3"/>
      <c r="L954" s="4"/>
      <c r="M954" s="5"/>
      <c r="N954" s="6"/>
      <c r="O954" s="7"/>
      <c r="P954" s="7"/>
      <c r="Q954" s="7"/>
      <c r="R954" s="8"/>
      <c r="S954" s="7"/>
      <c r="T954" s="9"/>
      <c r="U954" s="7"/>
      <c r="V954" s="10"/>
      <c r="W954" s="11"/>
      <c r="X954" s="9"/>
      <c r="Y954" s="9"/>
      <c r="Z954" s="9"/>
      <c r="AA954" s="7"/>
      <c r="AB954" s="9"/>
      <c r="AC954" s="7"/>
      <c r="AD954" s="9"/>
      <c r="AE954" s="9"/>
      <c r="AF954" s="7"/>
    </row>
    <row r="955" spans="1:32" ht="16.5" customHeight="1">
      <c r="A955" s="1"/>
      <c r="C955" s="2"/>
      <c r="E955" s="2"/>
      <c r="G955" s="2"/>
      <c r="H955" s="3"/>
      <c r="L955" s="4"/>
      <c r="M955" s="5"/>
      <c r="N955" s="6"/>
      <c r="O955" s="7"/>
      <c r="P955" s="7"/>
      <c r="Q955" s="7"/>
      <c r="R955" s="8"/>
      <c r="S955" s="7"/>
      <c r="T955" s="9"/>
      <c r="U955" s="7"/>
      <c r="V955" s="10"/>
      <c r="W955" s="11"/>
      <c r="X955" s="9"/>
      <c r="Y955" s="9"/>
      <c r="Z955" s="9"/>
      <c r="AA955" s="7"/>
      <c r="AB955" s="9"/>
      <c r="AC955" s="7"/>
      <c r="AD955" s="9"/>
      <c r="AE955" s="9"/>
      <c r="AF955" s="7"/>
    </row>
    <row r="956" spans="1:32" ht="16.5" customHeight="1">
      <c r="A956" s="1"/>
      <c r="C956" s="2"/>
      <c r="E956" s="2"/>
      <c r="G956" s="2"/>
      <c r="H956" s="3"/>
      <c r="L956" s="4"/>
      <c r="M956" s="5"/>
      <c r="N956" s="6"/>
      <c r="O956" s="7"/>
      <c r="P956" s="7"/>
      <c r="Q956" s="7"/>
      <c r="R956" s="8"/>
      <c r="S956" s="7"/>
      <c r="T956" s="9"/>
      <c r="U956" s="7"/>
      <c r="V956" s="10"/>
      <c r="W956" s="11"/>
      <c r="X956" s="9"/>
      <c r="Y956" s="9"/>
      <c r="Z956" s="9"/>
      <c r="AA956" s="7"/>
      <c r="AB956" s="9"/>
      <c r="AC956" s="7"/>
      <c r="AD956" s="9"/>
      <c r="AE956" s="9"/>
      <c r="AF956" s="7"/>
    </row>
    <row r="957" spans="1:32" ht="16.5" customHeight="1">
      <c r="A957" s="1"/>
      <c r="C957" s="2"/>
      <c r="E957" s="2"/>
      <c r="G957" s="2"/>
      <c r="H957" s="3"/>
      <c r="L957" s="4"/>
      <c r="M957" s="5"/>
      <c r="N957" s="6"/>
      <c r="O957" s="7"/>
      <c r="P957" s="7"/>
      <c r="Q957" s="7"/>
      <c r="R957" s="8"/>
      <c r="S957" s="7"/>
      <c r="T957" s="9"/>
      <c r="U957" s="7"/>
      <c r="V957" s="10"/>
      <c r="W957" s="11"/>
      <c r="X957" s="9"/>
      <c r="Y957" s="9"/>
      <c r="Z957" s="9"/>
      <c r="AA957" s="7"/>
      <c r="AB957" s="9"/>
      <c r="AC957" s="7"/>
      <c r="AD957" s="9"/>
      <c r="AE957" s="9"/>
      <c r="AF957" s="7"/>
    </row>
    <row r="958" spans="1:32" ht="16.5" customHeight="1">
      <c r="A958" s="1"/>
      <c r="C958" s="2"/>
      <c r="E958" s="2"/>
      <c r="G958" s="2"/>
      <c r="H958" s="3"/>
      <c r="L958" s="4"/>
      <c r="M958" s="5"/>
      <c r="N958" s="6"/>
      <c r="O958" s="7"/>
      <c r="P958" s="7"/>
      <c r="Q958" s="7"/>
      <c r="R958" s="8"/>
      <c r="S958" s="7"/>
      <c r="T958" s="9"/>
      <c r="U958" s="7"/>
      <c r="V958" s="10"/>
      <c r="W958" s="11"/>
      <c r="X958" s="9"/>
      <c r="Y958" s="9"/>
      <c r="Z958" s="9"/>
      <c r="AA958" s="7"/>
      <c r="AB958" s="9"/>
      <c r="AC958" s="7"/>
      <c r="AD958" s="9"/>
      <c r="AE958" s="9"/>
      <c r="AF958" s="7"/>
    </row>
    <row r="959" spans="1:32" ht="16.5" customHeight="1">
      <c r="A959" s="1"/>
      <c r="C959" s="2"/>
      <c r="E959" s="2"/>
      <c r="G959" s="2"/>
      <c r="H959" s="3"/>
      <c r="L959" s="4"/>
      <c r="M959" s="5"/>
      <c r="N959" s="6"/>
      <c r="O959" s="7"/>
      <c r="P959" s="7"/>
      <c r="Q959" s="7"/>
      <c r="R959" s="8"/>
      <c r="S959" s="7"/>
      <c r="T959" s="9"/>
      <c r="U959" s="7"/>
      <c r="V959" s="10"/>
      <c r="W959" s="11"/>
      <c r="X959" s="9"/>
      <c r="Y959" s="9"/>
      <c r="Z959" s="9"/>
      <c r="AA959" s="7"/>
      <c r="AB959" s="9"/>
      <c r="AC959" s="7"/>
      <c r="AD959" s="9"/>
      <c r="AE959" s="9"/>
      <c r="AF959" s="7"/>
    </row>
    <row r="960" spans="1:32" ht="16.5" customHeight="1">
      <c r="A960" s="1"/>
      <c r="C960" s="2"/>
      <c r="E960" s="2"/>
      <c r="G960" s="2"/>
      <c r="H960" s="3"/>
      <c r="L960" s="4"/>
      <c r="M960" s="5"/>
      <c r="N960" s="6"/>
      <c r="O960" s="7"/>
      <c r="P960" s="7"/>
      <c r="Q960" s="7"/>
      <c r="R960" s="8"/>
      <c r="S960" s="7"/>
      <c r="T960" s="9"/>
      <c r="U960" s="7"/>
      <c r="V960" s="10"/>
      <c r="W960" s="11"/>
      <c r="X960" s="9"/>
      <c r="Y960" s="9"/>
      <c r="Z960" s="9"/>
      <c r="AA960" s="7"/>
      <c r="AB960" s="9"/>
      <c r="AC960" s="7"/>
      <c r="AD960" s="9"/>
      <c r="AE960" s="9"/>
      <c r="AF960" s="7"/>
    </row>
    <row r="961" spans="1:32" ht="16.5" customHeight="1">
      <c r="A961" s="1"/>
      <c r="C961" s="2"/>
      <c r="E961" s="2"/>
      <c r="G961" s="2"/>
      <c r="H961" s="3"/>
      <c r="L961" s="4"/>
      <c r="M961" s="5"/>
      <c r="N961" s="6"/>
      <c r="O961" s="7"/>
      <c r="P961" s="7"/>
      <c r="Q961" s="7"/>
      <c r="R961" s="8"/>
      <c r="S961" s="7"/>
      <c r="T961" s="9"/>
      <c r="U961" s="7"/>
      <c r="V961" s="10"/>
      <c r="W961" s="11"/>
      <c r="X961" s="9"/>
      <c r="Y961" s="9"/>
      <c r="Z961" s="9"/>
      <c r="AA961" s="7"/>
      <c r="AB961" s="9"/>
      <c r="AC961" s="7"/>
      <c r="AD961" s="9"/>
      <c r="AE961" s="9"/>
      <c r="AF961" s="7"/>
    </row>
    <row r="962" spans="1:32" ht="16.5" customHeight="1">
      <c r="A962" s="1"/>
      <c r="C962" s="2"/>
      <c r="E962" s="2"/>
      <c r="G962" s="2"/>
      <c r="H962" s="3"/>
      <c r="L962" s="4"/>
      <c r="M962" s="5"/>
      <c r="N962" s="6"/>
      <c r="O962" s="7"/>
      <c r="P962" s="7"/>
      <c r="Q962" s="7"/>
      <c r="R962" s="8"/>
      <c r="S962" s="7"/>
      <c r="T962" s="9"/>
      <c r="U962" s="7"/>
      <c r="V962" s="10"/>
      <c r="W962" s="11"/>
      <c r="X962" s="9"/>
      <c r="Y962" s="9"/>
      <c r="Z962" s="9"/>
      <c r="AA962" s="7"/>
      <c r="AB962" s="9"/>
      <c r="AC962" s="7"/>
      <c r="AD962" s="9"/>
      <c r="AE962" s="9"/>
      <c r="AF962" s="7"/>
    </row>
    <row r="963" spans="1:32" ht="16.5" customHeight="1">
      <c r="A963" s="1"/>
      <c r="C963" s="2"/>
      <c r="E963" s="2"/>
      <c r="G963" s="2"/>
      <c r="H963" s="3"/>
      <c r="L963" s="4"/>
      <c r="M963" s="5"/>
      <c r="N963" s="6"/>
      <c r="O963" s="7"/>
      <c r="P963" s="7"/>
      <c r="Q963" s="7"/>
      <c r="R963" s="8"/>
      <c r="S963" s="7"/>
      <c r="T963" s="9"/>
      <c r="U963" s="7"/>
      <c r="V963" s="10"/>
      <c r="W963" s="11"/>
      <c r="X963" s="9"/>
      <c r="Y963" s="9"/>
      <c r="Z963" s="9"/>
      <c r="AA963" s="7"/>
      <c r="AB963" s="9"/>
      <c r="AC963" s="7"/>
      <c r="AD963" s="9"/>
      <c r="AE963" s="9"/>
      <c r="AF963" s="7"/>
    </row>
    <row r="964" spans="1:32" ht="16.5" customHeight="1">
      <c r="A964" s="1"/>
      <c r="C964" s="2"/>
      <c r="E964" s="2"/>
      <c r="G964" s="2"/>
      <c r="H964" s="3"/>
      <c r="L964" s="4"/>
      <c r="M964" s="5"/>
      <c r="N964" s="6"/>
      <c r="O964" s="7"/>
      <c r="P964" s="7"/>
      <c r="Q964" s="7"/>
      <c r="R964" s="8"/>
      <c r="S964" s="7"/>
      <c r="T964" s="9"/>
      <c r="U964" s="7"/>
      <c r="V964" s="10"/>
      <c r="W964" s="11"/>
      <c r="X964" s="9"/>
      <c r="Y964" s="9"/>
      <c r="Z964" s="9"/>
      <c r="AA964" s="7"/>
      <c r="AB964" s="9"/>
      <c r="AC964" s="7"/>
      <c r="AD964" s="9"/>
      <c r="AE964" s="9"/>
      <c r="AF964" s="7"/>
    </row>
    <row r="965" spans="1:32" ht="16.5" customHeight="1">
      <c r="A965" s="1"/>
      <c r="C965" s="2"/>
      <c r="E965" s="2"/>
      <c r="G965" s="2"/>
      <c r="H965" s="3"/>
      <c r="L965" s="4"/>
      <c r="M965" s="5"/>
      <c r="N965" s="6"/>
      <c r="O965" s="7"/>
      <c r="P965" s="7"/>
      <c r="Q965" s="7"/>
      <c r="R965" s="8"/>
      <c r="S965" s="7"/>
      <c r="T965" s="9"/>
      <c r="U965" s="7"/>
      <c r="V965" s="10"/>
      <c r="W965" s="11"/>
      <c r="X965" s="9"/>
      <c r="Y965" s="9"/>
      <c r="Z965" s="9"/>
      <c r="AA965" s="7"/>
      <c r="AB965" s="9"/>
      <c r="AC965" s="7"/>
      <c r="AD965" s="9"/>
      <c r="AE965" s="9"/>
      <c r="AF965" s="7"/>
    </row>
    <row r="966" spans="1:32" ht="16.5" customHeight="1">
      <c r="A966" s="1"/>
      <c r="C966" s="2"/>
      <c r="E966" s="2"/>
      <c r="G966" s="2"/>
      <c r="H966" s="3"/>
      <c r="L966" s="4"/>
      <c r="M966" s="5"/>
      <c r="N966" s="6"/>
      <c r="O966" s="7"/>
      <c r="P966" s="7"/>
      <c r="Q966" s="7"/>
      <c r="R966" s="8"/>
      <c r="S966" s="7"/>
      <c r="T966" s="9"/>
      <c r="U966" s="7"/>
      <c r="V966" s="10"/>
      <c r="W966" s="11"/>
      <c r="X966" s="9"/>
      <c r="Y966" s="9"/>
      <c r="Z966" s="9"/>
      <c r="AA966" s="7"/>
      <c r="AB966" s="9"/>
      <c r="AC966" s="7"/>
      <c r="AD966" s="9"/>
      <c r="AE966" s="9"/>
      <c r="AF966" s="7"/>
    </row>
    <row r="967" spans="1:32" ht="16.5" customHeight="1">
      <c r="A967" s="1"/>
      <c r="C967" s="2"/>
      <c r="E967" s="2"/>
      <c r="G967" s="2"/>
      <c r="H967" s="3"/>
      <c r="L967" s="4"/>
      <c r="M967" s="5"/>
      <c r="N967" s="6"/>
      <c r="O967" s="7"/>
      <c r="P967" s="7"/>
      <c r="Q967" s="7"/>
      <c r="R967" s="8"/>
      <c r="S967" s="7"/>
      <c r="T967" s="9"/>
      <c r="U967" s="7"/>
      <c r="V967" s="10"/>
      <c r="W967" s="11"/>
      <c r="X967" s="9"/>
      <c r="Y967" s="9"/>
      <c r="Z967" s="9"/>
      <c r="AA967" s="7"/>
      <c r="AB967" s="9"/>
      <c r="AC967" s="7"/>
      <c r="AD967" s="9"/>
      <c r="AE967" s="9"/>
      <c r="AF967" s="7"/>
    </row>
    <row r="968" spans="1:32" ht="16.5" customHeight="1">
      <c r="A968" s="1"/>
      <c r="C968" s="2"/>
      <c r="E968" s="2"/>
      <c r="G968" s="2"/>
      <c r="H968" s="3"/>
      <c r="L968" s="4"/>
      <c r="M968" s="5"/>
      <c r="N968" s="6"/>
      <c r="O968" s="7"/>
      <c r="P968" s="7"/>
      <c r="Q968" s="7"/>
      <c r="R968" s="8"/>
      <c r="S968" s="7"/>
      <c r="T968" s="9"/>
      <c r="U968" s="7"/>
      <c r="V968" s="10"/>
      <c r="W968" s="11"/>
      <c r="X968" s="9"/>
      <c r="Y968" s="9"/>
      <c r="Z968" s="9"/>
      <c r="AA968" s="7"/>
      <c r="AB968" s="9"/>
      <c r="AC968" s="7"/>
      <c r="AD968" s="9"/>
      <c r="AE968" s="9"/>
      <c r="AF968" s="7"/>
    </row>
    <row r="969" spans="1:32" ht="16.5" customHeight="1">
      <c r="A969" s="1"/>
      <c r="C969" s="2"/>
      <c r="E969" s="2"/>
      <c r="G969" s="2"/>
      <c r="H969" s="3"/>
      <c r="L969" s="4"/>
      <c r="M969" s="5"/>
      <c r="N969" s="6"/>
      <c r="O969" s="7"/>
      <c r="P969" s="7"/>
      <c r="Q969" s="7"/>
      <c r="R969" s="8"/>
      <c r="S969" s="7"/>
      <c r="T969" s="9"/>
      <c r="U969" s="7"/>
      <c r="V969" s="10"/>
      <c r="W969" s="11"/>
      <c r="X969" s="9"/>
      <c r="Y969" s="9"/>
      <c r="Z969" s="9"/>
      <c r="AA969" s="7"/>
      <c r="AB969" s="9"/>
      <c r="AC969" s="7"/>
      <c r="AD969" s="9"/>
      <c r="AE969" s="9"/>
      <c r="AF969" s="7"/>
    </row>
    <row r="970" spans="1:32" ht="16.5" customHeight="1">
      <c r="A970" s="1"/>
      <c r="C970" s="2"/>
      <c r="E970" s="2"/>
      <c r="G970" s="2"/>
      <c r="H970" s="3"/>
      <c r="L970" s="4"/>
      <c r="M970" s="5"/>
      <c r="N970" s="6"/>
      <c r="O970" s="7"/>
      <c r="P970" s="7"/>
      <c r="Q970" s="7"/>
      <c r="R970" s="8"/>
      <c r="S970" s="7"/>
      <c r="T970" s="9"/>
      <c r="U970" s="7"/>
      <c r="V970" s="10"/>
      <c r="W970" s="11"/>
      <c r="X970" s="9"/>
      <c r="Y970" s="9"/>
      <c r="Z970" s="9"/>
      <c r="AA970" s="7"/>
      <c r="AB970" s="9"/>
      <c r="AC970" s="7"/>
      <c r="AD970" s="9"/>
      <c r="AE970" s="9"/>
      <c r="AF970" s="7"/>
    </row>
    <row r="971" spans="1:32" ht="16.5" customHeight="1">
      <c r="A971" s="1"/>
      <c r="C971" s="2"/>
      <c r="E971" s="2"/>
      <c r="G971" s="2"/>
      <c r="H971" s="3"/>
      <c r="L971" s="4"/>
      <c r="M971" s="5"/>
      <c r="N971" s="6"/>
      <c r="O971" s="7"/>
      <c r="P971" s="7"/>
      <c r="Q971" s="7"/>
      <c r="R971" s="8"/>
      <c r="S971" s="7"/>
      <c r="T971" s="9"/>
      <c r="U971" s="7"/>
      <c r="V971" s="10"/>
      <c r="W971" s="11"/>
      <c r="X971" s="9"/>
      <c r="Y971" s="9"/>
      <c r="Z971" s="9"/>
      <c r="AA971" s="7"/>
      <c r="AB971" s="9"/>
      <c r="AC971" s="7"/>
      <c r="AD971" s="9"/>
      <c r="AE971" s="9"/>
      <c r="AF971" s="7"/>
    </row>
    <row r="972" spans="1:32" ht="16.5" customHeight="1">
      <c r="A972" s="1"/>
      <c r="C972" s="2"/>
      <c r="E972" s="2"/>
      <c r="G972" s="2"/>
      <c r="H972" s="3"/>
      <c r="L972" s="4"/>
      <c r="M972" s="5"/>
      <c r="N972" s="6"/>
      <c r="O972" s="7"/>
      <c r="P972" s="7"/>
      <c r="Q972" s="7"/>
      <c r="R972" s="8"/>
      <c r="S972" s="7"/>
      <c r="T972" s="9"/>
      <c r="U972" s="7"/>
      <c r="V972" s="10"/>
      <c r="W972" s="11"/>
      <c r="X972" s="9"/>
      <c r="Y972" s="9"/>
      <c r="Z972" s="9"/>
      <c r="AA972" s="7"/>
      <c r="AB972" s="9"/>
      <c r="AC972" s="7"/>
      <c r="AD972" s="9"/>
      <c r="AE972" s="9"/>
      <c r="AF972" s="7"/>
    </row>
    <row r="973" spans="1:32" ht="16.5" customHeight="1">
      <c r="A973" s="1"/>
      <c r="C973" s="2"/>
      <c r="E973" s="2"/>
      <c r="G973" s="2"/>
      <c r="H973" s="3"/>
      <c r="L973" s="4"/>
      <c r="M973" s="5"/>
      <c r="N973" s="6"/>
      <c r="O973" s="7"/>
      <c r="P973" s="7"/>
      <c r="Q973" s="7"/>
      <c r="R973" s="8"/>
      <c r="S973" s="7"/>
      <c r="T973" s="9"/>
      <c r="U973" s="7"/>
      <c r="V973" s="10"/>
      <c r="W973" s="11"/>
      <c r="X973" s="9"/>
      <c r="Y973" s="9"/>
      <c r="Z973" s="9"/>
      <c r="AA973" s="7"/>
      <c r="AB973" s="9"/>
      <c r="AC973" s="7"/>
      <c r="AD973" s="9"/>
      <c r="AE973" s="9"/>
      <c r="AF973" s="7"/>
    </row>
    <row r="974" spans="1:32" ht="16.5" customHeight="1">
      <c r="A974" s="1"/>
      <c r="C974" s="2"/>
      <c r="E974" s="2"/>
      <c r="G974" s="2"/>
      <c r="H974" s="3"/>
      <c r="L974" s="4"/>
      <c r="M974" s="5"/>
      <c r="N974" s="6"/>
      <c r="O974" s="7"/>
      <c r="P974" s="7"/>
      <c r="Q974" s="7"/>
      <c r="R974" s="8"/>
      <c r="S974" s="7"/>
      <c r="T974" s="9"/>
      <c r="U974" s="7"/>
      <c r="V974" s="10"/>
      <c r="W974" s="11"/>
      <c r="X974" s="9"/>
      <c r="Y974" s="9"/>
      <c r="Z974" s="9"/>
      <c r="AA974" s="7"/>
      <c r="AB974" s="9"/>
      <c r="AC974" s="7"/>
      <c r="AD974" s="9"/>
      <c r="AE974" s="9"/>
      <c r="AF974" s="7"/>
    </row>
    <row r="975" spans="1:32" ht="16.5" customHeight="1">
      <c r="A975" s="1"/>
      <c r="C975" s="2"/>
      <c r="E975" s="2"/>
      <c r="G975" s="2"/>
      <c r="H975" s="3"/>
      <c r="L975" s="4"/>
      <c r="M975" s="5"/>
      <c r="N975" s="6"/>
      <c r="O975" s="7"/>
      <c r="P975" s="7"/>
      <c r="Q975" s="7"/>
      <c r="R975" s="8"/>
      <c r="S975" s="7"/>
      <c r="T975" s="9"/>
      <c r="U975" s="7"/>
      <c r="V975" s="10"/>
      <c r="W975" s="11"/>
      <c r="X975" s="9"/>
      <c r="Y975" s="9"/>
      <c r="Z975" s="9"/>
      <c r="AA975" s="7"/>
      <c r="AB975" s="9"/>
      <c r="AC975" s="7"/>
      <c r="AD975" s="9"/>
      <c r="AE975" s="9"/>
      <c r="AF975" s="7"/>
    </row>
    <row r="976" spans="1:32" ht="16.5" customHeight="1">
      <c r="A976" s="1"/>
      <c r="C976" s="2"/>
      <c r="E976" s="2"/>
      <c r="G976" s="2"/>
      <c r="H976" s="3"/>
      <c r="L976" s="4"/>
      <c r="M976" s="5"/>
      <c r="N976" s="6"/>
      <c r="O976" s="7"/>
      <c r="P976" s="7"/>
      <c r="Q976" s="7"/>
      <c r="R976" s="8"/>
      <c r="S976" s="7"/>
      <c r="T976" s="9"/>
      <c r="U976" s="7"/>
      <c r="V976" s="10"/>
      <c r="W976" s="11"/>
      <c r="X976" s="9"/>
      <c r="Y976" s="9"/>
      <c r="Z976" s="9"/>
      <c r="AA976" s="7"/>
      <c r="AB976" s="9"/>
      <c r="AC976" s="7"/>
      <c r="AD976" s="9"/>
      <c r="AE976" s="9"/>
      <c r="AF976" s="7"/>
    </row>
    <row r="977" spans="1:32" ht="16.5" customHeight="1">
      <c r="A977" s="1"/>
      <c r="C977" s="2"/>
      <c r="E977" s="2"/>
      <c r="G977" s="2"/>
      <c r="H977" s="3"/>
      <c r="L977" s="4"/>
      <c r="M977" s="5"/>
      <c r="N977" s="6"/>
      <c r="O977" s="7"/>
      <c r="P977" s="7"/>
      <c r="Q977" s="7"/>
      <c r="R977" s="8"/>
      <c r="S977" s="7"/>
      <c r="T977" s="9"/>
      <c r="U977" s="7"/>
      <c r="V977" s="10"/>
      <c r="W977" s="11"/>
      <c r="X977" s="9"/>
      <c r="Y977" s="9"/>
      <c r="Z977" s="9"/>
      <c r="AA977" s="7"/>
      <c r="AB977" s="9"/>
      <c r="AC977" s="7"/>
      <c r="AD977" s="9"/>
      <c r="AE977" s="9"/>
      <c r="AF977" s="7"/>
    </row>
    <row r="978" spans="1:32" ht="16.5" customHeight="1">
      <c r="A978" s="1"/>
      <c r="C978" s="2"/>
      <c r="E978" s="2"/>
      <c r="G978" s="2"/>
      <c r="H978" s="3"/>
      <c r="L978" s="4"/>
      <c r="M978" s="5"/>
      <c r="N978" s="6"/>
      <c r="O978" s="7"/>
      <c r="P978" s="7"/>
      <c r="Q978" s="7"/>
      <c r="R978" s="8"/>
      <c r="S978" s="7"/>
      <c r="T978" s="9"/>
      <c r="U978" s="7"/>
      <c r="V978" s="10"/>
      <c r="W978" s="11"/>
      <c r="X978" s="9"/>
      <c r="Y978" s="9"/>
      <c r="Z978" s="9"/>
      <c r="AA978" s="7"/>
      <c r="AB978" s="9"/>
      <c r="AC978" s="7"/>
      <c r="AD978" s="9"/>
      <c r="AE978" s="9"/>
      <c r="AF978" s="7"/>
    </row>
    <row r="979" spans="1:32" ht="16.5" customHeight="1">
      <c r="A979" s="1"/>
      <c r="C979" s="2"/>
      <c r="E979" s="2"/>
      <c r="G979" s="2"/>
      <c r="H979" s="3"/>
      <c r="L979" s="4"/>
      <c r="M979" s="5"/>
      <c r="N979" s="6"/>
      <c r="O979" s="7"/>
      <c r="P979" s="7"/>
      <c r="Q979" s="7"/>
      <c r="R979" s="8"/>
      <c r="S979" s="7"/>
      <c r="T979" s="9"/>
      <c r="U979" s="7"/>
      <c r="V979" s="10"/>
      <c r="W979" s="11"/>
      <c r="X979" s="9"/>
      <c r="Y979" s="9"/>
      <c r="Z979" s="9"/>
      <c r="AA979" s="7"/>
      <c r="AB979" s="9"/>
      <c r="AC979" s="7"/>
      <c r="AD979" s="9"/>
      <c r="AE979" s="9"/>
      <c r="AF979" s="7"/>
    </row>
    <row r="980" spans="1:32" ht="16.5" customHeight="1">
      <c r="A980" s="1"/>
      <c r="C980" s="2"/>
      <c r="E980" s="2"/>
      <c r="G980" s="2"/>
      <c r="H980" s="3"/>
      <c r="L980" s="4"/>
      <c r="M980" s="5"/>
      <c r="N980" s="6"/>
      <c r="O980" s="7"/>
      <c r="P980" s="7"/>
      <c r="Q980" s="7"/>
      <c r="R980" s="8"/>
      <c r="S980" s="7"/>
      <c r="T980" s="9"/>
      <c r="U980" s="7"/>
      <c r="V980" s="10"/>
      <c r="W980" s="11"/>
      <c r="X980" s="9"/>
      <c r="Y980" s="9"/>
      <c r="Z980" s="9"/>
      <c r="AA980" s="7"/>
      <c r="AB980" s="9"/>
      <c r="AC980" s="7"/>
      <c r="AD980" s="9"/>
      <c r="AE980" s="9"/>
      <c r="AF980" s="7"/>
    </row>
    <row r="981" spans="1:32" ht="16.5" customHeight="1">
      <c r="A981" s="1"/>
      <c r="C981" s="2"/>
      <c r="E981" s="2"/>
      <c r="G981" s="2"/>
      <c r="H981" s="3"/>
      <c r="L981" s="4"/>
      <c r="M981" s="5"/>
      <c r="N981" s="6"/>
      <c r="O981" s="7"/>
      <c r="P981" s="7"/>
      <c r="Q981" s="7"/>
      <c r="R981" s="8"/>
      <c r="S981" s="7"/>
      <c r="T981" s="9"/>
      <c r="U981" s="7"/>
      <c r="V981" s="10"/>
      <c r="W981" s="11"/>
      <c r="X981" s="9"/>
      <c r="Y981" s="9"/>
      <c r="Z981" s="9"/>
      <c r="AA981" s="7"/>
      <c r="AB981" s="9"/>
      <c r="AC981" s="7"/>
      <c r="AD981" s="9"/>
      <c r="AE981" s="9"/>
      <c r="AF981" s="7"/>
    </row>
    <row r="982" spans="1:32" ht="16.5" customHeight="1">
      <c r="A982" s="1"/>
      <c r="C982" s="2"/>
      <c r="E982" s="2"/>
      <c r="G982" s="2"/>
      <c r="H982" s="3"/>
      <c r="L982" s="4"/>
      <c r="M982" s="5"/>
      <c r="N982" s="6"/>
      <c r="O982" s="7"/>
      <c r="P982" s="7"/>
      <c r="Q982" s="7"/>
      <c r="R982" s="8"/>
      <c r="S982" s="7"/>
      <c r="T982" s="9"/>
      <c r="U982" s="7"/>
      <c r="V982" s="10"/>
      <c r="W982" s="11"/>
      <c r="X982" s="9"/>
      <c r="Y982" s="9"/>
      <c r="Z982" s="9"/>
      <c r="AA982" s="7"/>
      <c r="AB982" s="9"/>
      <c r="AC982" s="7"/>
      <c r="AD982" s="9"/>
      <c r="AE982" s="9"/>
      <c r="AF982" s="7"/>
    </row>
    <row r="983" spans="1:32" ht="16.5" customHeight="1">
      <c r="A983" s="1"/>
      <c r="C983" s="2"/>
      <c r="E983" s="2"/>
      <c r="G983" s="2"/>
      <c r="H983" s="3"/>
      <c r="L983" s="4"/>
      <c r="M983" s="5"/>
      <c r="N983" s="6"/>
      <c r="O983" s="7"/>
      <c r="P983" s="7"/>
      <c r="Q983" s="7"/>
      <c r="R983" s="8"/>
      <c r="S983" s="7"/>
      <c r="T983" s="9"/>
      <c r="U983" s="7"/>
      <c r="V983" s="10"/>
      <c r="W983" s="11"/>
      <c r="X983" s="9"/>
      <c r="Y983" s="9"/>
      <c r="Z983" s="9"/>
      <c r="AA983" s="7"/>
      <c r="AB983" s="9"/>
      <c r="AC983" s="7"/>
      <c r="AD983" s="9"/>
      <c r="AE983" s="9"/>
      <c r="AF983" s="7"/>
    </row>
    <row r="984" spans="1:32" ht="16.5" customHeight="1">
      <c r="A984" s="1"/>
      <c r="C984" s="2"/>
      <c r="E984" s="2"/>
      <c r="G984" s="2"/>
      <c r="H984" s="3"/>
      <c r="L984" s="4"/>
      <c r="M984" s="5"/>
      <c r="N984" s="6"/>
      <c r="O984" s="7"/>
      <c r="P984" s="7"/>
      <c r="Q984" s="7"/>
      <c r="R984" s="8"/>
      <c r="S984" s="7"/>
      <c r="T984" s="9"/>
      <c r="U984" s="7"/>
      <c r="V984" s="10"/>
      <c r="W984" s="11"/>
      <c r="X984" s="9"/>
      <c r="Y984" s="9"/>
      <c r="Z984" s="9"/>
      <c r="AA984" s="7"/>
      <c r="AB984" s="9"/>
      <c r="AC984" s="7"/>
      <c r="AD984" s="9"/>
      <c r="AE984" s="9"/>
      <c r="AF984" s="7"/>
    </row>
    <row r="985" spans="1:32" ht="16.5" customHeight="1">
      <c r="A985" s="1"/>
      <c r="C985" s="2"/>
      <c r="E985" s="2"/>
      <c r="G985" s="2"/>
      <c r="H985" s="3"/>
      <c r="L985" s="4"/>
      <c r="M985" s="5"/>
      <c r="N985" s="6"/>
      <c r="O985" s="7"/>
      <c r="P985" s="7"/>
      <c r="Q985" s="7"/>
      <c r="R985" s="8"/>
      <c r="S985" s="7"/>
      <c r="T985" s="9"/>
      <c r="U985" s="7"/>
      <c r="V985" s="10"/>
      <c r="W985" s="11"/>
      <c r="X985" s="9"/>
      <c r="Y985" s="9"/>
      <c r="Z985" s="9"/>
      <c r="AA985" s="7"/>
      <c r="AB985" s="9"/>
      <c r="AC985" s="7"/>
      <c r="AD985" s="9"/>
      <c r="AE985" s="9"/>
      <c r="AF985" s="7"/>
    </row>
    <row r="986" spans="1:32" ht="16.5" customHeight="1">
      <c r="A986" s="1"/>
      <c r="C986" s="2"/>
      <c r="E986" s="2"/>
      <c r="G986" s="2"/>
      <c r="H986" s="3"/>
      <c r="L986" s="4"/>
      <c r="M986" s="5"/>
      <c r="N986" s="6"/>
      <c r="O986" s="7"/>
      <c r="P986" s="7"/>
      <c r="Q986" s="7"/>
      <c r="R986" s="8"/>
      <c r="S986" s="7"/>
      <c r="T986" s="9"/>
      <c r="U986" s="7"/>
      <c r="V986" s="10"/>
      <c r="W986" s="11"/>
      <c r="X986" s="9"/>
      <c r="Y986" s="9"/>
      <c r="Z986" s="9"/>
      <c r="AA986" s="7"/>
      <c r="AB986" s="9"/>
      <c r="AC986" s="7"/>
      <c r="AD986" s="9"/>
      <c r="AE986" s="9"/>
      <c r="AF986" s="7"/>
    </row>
    <row r="987" spans="1:32" ht="16.5" customHeight="1">
      <c r="A987" s="1"/>
      <c r="C987" s="2"/>
      <c r="E987" s="2"/>
      <c r="G987" s="2"/>
      <c r="H987" s="3"/>
      <c r="L987" s="4"/>
      <c r="M987" s="5"/>
      <c r="N987" s="6"/>
      <c r="O987" s="7"/>
      <c r="P987" s="7"/>
      <c r="Q987" s="7"/>
      <c r="R987" s="8"/>
      <c r="S987" s="7"/>
      <c r="T987" s="9"/>
      <c r="U987" s="7"/>
      <c r="V987" s="10"/>
      <c r="W987" s="11"/>
      <c r="X987" s="9"/>
      <c r="Y987" s="9"/>
      <c r="Z987" s="9"/>
      <c r="AA987" s="7"/>
      <c r="AB987" s="9"/>
      <c r="AC987" s="7"/>
      <c r="AD987" s="9"/>
      <c r="AE987" s="9"/>
      <c r="AF987" s="7"/>
    </row>
    <row r="988" spans="1:32" ht="16.5" customHeight="1">
      <c r="A988" s="1"/>
      <c r="C988" s="2"/>
      <c r="E988" s="2"/>
      <c r="G988" s="2"/>
      <c r="H988" s="3"/>
      <c r="L988" s="4"/>
      <c r="M988" s="5"/>
      <c r="N988" s="6"/>
      <c r="O988" s="7"/>
      <c r="P988" s="7"/>
      <c r="Q988" s="7"/>
      <c r="R988" s="8"/>
      <c r="S988" s="7"/>
      <c r="T988" s="9"/>
      <c r="U988" s="7"/>
      <c r="V988" s="10"/>
      <c r="W988" s="11"/>
      <c r="X988" s="9"/>
      <c r="Y988" s="9"/>
      <c r="Z988" s="9"/>
      <c r="AA988" s="7"/>
      <c r="AB988" s="9"/>
      <c r="AC988" s="7"/>
      <c r="AD988" s="9"/>
      <c r="AE988" s="9"/>
      <c r="AF988" s="7"/>
    </row>
    <row r="989" spans="1:32" ht="16.5" customHeight="1">
      <c r="A989" s="1"/>
      <c r="C989" s="2"/>
      <c r="E989" s="2"/>
      <c r="G989" s="2"/>
      <c r="H989" s="3"/>
      <c r="L989" s="4"/>
      <c r="M989" s="5"/>
      <c r="N989" s="6"/>
      <c r="O989" s="7"/>
      <c r="P989" s="7"/>
      <c r="Q989" s="7"/>
      <c r="R989" s="8"/>
      <c r="S989" s="7"/>
      <c r="T989" s="9"/>
      <c r="U989" s="7"/>
      <c r="V989" s="10"/>
      <c r="W989" s="11"/>
      <c r="X989" s="9"/>
      <c r="Y989" s="9"/>
      <c r="Z989" s="9"/>
      <c r="AA989" s="7"/>
      <c r="AB989" s="9"/>
      <c r="AC989" s="7"/>
      <c r="AD989" s="9"/>
      <c r="AE989" s="9"/>
      <c r="AF989" s="7"/>
    </row>
    <row r="990" spans="1:32" ht="16.5" customHeight="1">
      <c r="A990" s="1"/>
      <c r="C990" s="2"/>
      <c r="E990" s="2"/>
      <c r="G990" s="2"/>
      <c r="H990" s="3"/>
      <c r="L990" s="4"/>
      <c r="M990" s="5"/>
      <c r="N990" s="6"/>
      <c r="O990" s="7"/>
      <c r="P990" s="7"/>
      <c r="Q990" s="7"/>
      <c r="R990" s="8"/>
      <c r="S990" s="7"/>
      <c r="T990" s="9"/>
      <c r="U990" s="7"/>
      <c r="V990" s="10"/>
      <c r="W990" s="11"/>
      <c r="X990" s="9"/>
      <c r="Y990" s="9"/>
      <c r="Z990" s="9"/>
      <c r="AA990" s="7"/>
      <c r="AB990" s="9"/>
      <c r="AC990" s="7"/>
      <c r="AD990" s="9"/>
      <c r="AE990" s="9"/>
      <c r="AF990" s="7"/>
    </row>
    <row r="991" spans="1:32" ht="16.5" customHeight="1">
      <c r="A991" s="1"/>
      <c r="C991" s="2"/>
      <c r="E991" s="2"/>
      <c r="G991" s="2"/>
      <c r="H991" s="3"/>
      <c r="L991" s="4"/>
      <c r="M991" s="5"/>
      <c r="N991" s="6"/>
      <c r="O991" s="7"/>
      <c r="P991" s="7"/>
      <c r="Q991" s="7"/>
      <c r="R991" s="8"/>
      <c r="S991" s="7"/>
      <c r="T991" s="9"/>
      <c r="U991" s="7"/>
      <c r="V991" s="10"/>
      <c r="W991" s="11"/>
      <c r="X991" s="9"/>
      <c r="Y991" s="9"/>
      <c r="Z991" s="9"/>
      <c r="AA991" s="7"/>
      <c r="AB991" s="9"/>
      <c r="AC991" s="7"/>
      <c r="AD991" s="9"/>
      <c r="AE991" s="9"/>
      <c r="AF991" s="7"/>
    </row>
    <row r="992" spans="1:32" ht="16.5" customHeight="1">
      <c r="A992" s="1"/>
      <c r="C992" s="2"/>
      <c r="E992" s="2"/>
      <c r="G992" s="2"/>
      <c r="H992" s="3"/>
      <c r="L992" s="4"/>
      <c r="M992" s="5"/>
      <c r="N992" s="6"/>
      <c r="O992" s="7"/>
      <c r="P992" s="7"/>
      <c r="Q992" s="7"/>
      <c r="R992" s="8"/>
      <c r="S992" s="7"/>
      <c r="T992" s="9"/>
      <c r="U992" s="7"/>
      <c r="V992" s="10"/>
      <c r="W992" s="11"/>
      <c r="X992" s="9"/>
      <c r="Y992" s="9"/>
      <c r="Z992" s="9"/>
      <c r="AA992" s="7"/>
      <c r="AB992" s="9"/>
      <c r="AC992" s="7"/>
      <c r="AD992" s="9"/>
      <c r="AE992" s="9"/>
      <c r="AF992" s="7"/>
    </row>
    <row r="993" spans="1:32" ht="16.5" customHeight="1">
      <c r="A993" s="1"/>
      <c r="C993" s="2"/>
      <c r="E993" s="2"/>
      <c r="G993" s="2"/>
      <c r="H993" s="3"/>
      <c r="L993" s="4"/>
      <c r="M993" s="5"/>
      <c r="N993" s="6"/>
      <c r="O993" s="7"/>
      <c r="P993" s="7"/>
      <c r="Q993" s="7"/>
      <c r="R993" s="8"/>
      <c r="S993" s="7"/>
      <c r="T993" s="9"/>
      <c r="U993" s="7"/>
      <c r="V993" s="10"/>
      <c r="W993" s="11"/>
      <c r="X993" s="9"/>
      <c r="Y993" s="9"/>
      <c r="Z993" s="9"/>
      <c r="AA993" s="7"/>
      <c r="AB993" s="9"/>
      <c r="AC993" s="7"/>
      <c r="AD993" s="9"/>
      <c r="AE993" s="9"/>
      <c r="AF993" s="7"/>
    </row>
    <row r="994" spans="1:32" ht="16.5" customHeight="1">
      <c r="A994" s="1"/>
      <c r="C994" s="2"/>
      <c r="E994" s="2"/>
      <c r="G994" s="2"/>
      <c r="H994" s="3"/>
      <c r="L994" s="4"/>
      <c r="M994" s="5"/>
      <c r="N994" s="6"/>
      <c r="O994" s="7"/>
      <c r="P994" s="7"/>
      <c r="Q994" s="7"/>
      <c r="R994" s="8"/>
      <c r="S994" s="7"/>
      <c r="T994" s="9"/>
      <c r="U994" s="7"/>
      <c r="V994" s="10"/>
      <c r="W994" s="11"/>
      <c r="X994" s="9"/>
      <c r="Y994" s="9"/>
      <c r="Z994" s="9"/>
      <c r="AA994" s="7"/>
      <c r="AB994" s="9"/>
      <c r="AC994" s="7"/>
      <c r="AD994" s="9"/>
      <c r="AE994" s="9"/>
      <c r="AF994" s="7"/>
    </row>
    <row r="995" spans="1:32" ht="16.5" customHeight="1">
      <c r="A995" s="1"/>
      <c r="C995" s="2"/>
      <c r="E995" s="2"/>
      <c r="G995" s="2"/>
      <c r="H995" s="3"/>
      <c r="L995" s="4"/>
      <c r="M995" s="5"/>
      <c r="N995" s="6"/>
      <c r="O995" s="7"/>
      <c r="P995" s="7"/>
      <c r="Q995" s="7"/>
      <c r="R995" s="8"/>
      <c r="S995" s="7"/>
      <c r="T995" s="9"/>
      <c r="U995" s="7"/>
      <c r="V995" s="10"/>
      <c r="W995" s="11"/>
      <c r="X995" s="9"/>
      <c r="Y995" s="9"/>
      <c r="Z995" s="9"/>
      <c r="AA995" s="7"/>
      <c r="AB995" s="9"/>
      <c r="AC995" s="7"/>
      <c r="AD995" s="9"/>
      <c r="AE995" s="9"/>
      <c r="AF995" s="7"/>
    </row>
    <row r="996" spans="1:32" ht="16.5" customHeight="1">
      <c r="A996" s="1"/>
      <c r="C996" s="2"/>
      <c r="E996" s="2"/>
      <c r="G996" s="2"/>
      <c r="H996" s="3"/>
      <c r="L996" s="4"/>
      <c r="M996" s="5"/>
      <c r="N996" s="6"/>
      <c r="O996" s="7"/>
      <c r="P996" s="7"/>
      <c r="Q996" s="7"/>
      <c r="R996" s="8"/>
      <c r="S996" s="7"/>
      <c r="T996" s="9"/>
      <c r="U996" s="7"/>
      <c r="V996" s="10"/>
      <c r="W996" s="11"/>
      <c r="X996" s="9"/>
      <c r="Y996" s="9"/>
      <c r="Z996" s="9"/>
      <c r="AA996" s="7"/>
      <c r="AB996" s="9"/>
      <c r="AC996" s="7"/>
      <c r="AD996" s="9"/>
      <c r="AE996" s="9"/>
      <c r="AF996" s="7"/>
    </row>
    <row r="997" spans="1:32" ht="16.5" customHeight="1">
      <c r="A997" s="1"/>
      <c r="C997" s="2"/>
      <c r="E997" s="2"/>
      <c r="G997" s="2"/>
      <c r="H997" s="3"/>
      <c r="L997" s="4"/>
      <c r="M997" s="5"/>
      <c r="N997" s="6"/>
      <c r="O997" s="7"/>
      <c r="P997" s="7"/>
      <c r="Q997" s="7"/>
      <c r="R997" s="8"/>
      <c r="S997" s="7"/>
      <c r="T997" s="9"/>
      <c r="U997" s="7"/>
      <c r="V997" s="10"/>
      <c r="W997" s="11"/>
      <c r="X997" s="9"/>
      <c r="Y997" s="9"/>
      <c r="Z997" s="9"/>
      <c r="AA997" s="7"/>
      <c r="AB997" s="9"/>
      <c r="AC997" s="7"/>
      <c r="AD997" s="9"/>
      <c r="AE997" s="9"/>
      <c r="AF997" s="7"/>
    </row>
    <row r="998" spans="1:32" ht="16.5" customHeight="1">
      <c r="A998" s="1"/>
      <c r="C998" s="2"/>
      <c r="E998" s="2"/>
      <c r="G998" s="2"/>
      <c r="H998" s="3"/>
      <c r="L998" s="4"/>
      <c r="M998" s="5"/>
      <c r="N998" s="6"/>
      <c r="O998" s="7"/>
      <c r="P998" s="7"/>
      <c r="Q998" s="7"/>
      <c r="R998" s="8"/>
      <c r="S998" s="7"/>
      <c r="T998" s="9"/>
      <c r="U998" s="7"/>
      <c r="V998" s="10"/>
      <c r="W998" s="11"/>
      <c r="X998" s="9"/>
      <c r="Y998" s="9"/>
      <c r="Z998" s="9"/>
      <c r="AA998" s="7"/>
      <c r="AB998" s="9"/>
      <c r="AC998" s="7"/>
      <c r="AD998" s="9"/>
      <c r="AE998" s="9"/>
      <c r="AF998" s="7"/>
    </row>
    <row r="999" spans="1:32" ht="16.5" customHeight="1">
      <c r="A999" s="1"/>
      <c r="C999" s="2"/>
      <c r="E999" s="2"/>
      <c r="G999" s="2"/>
      <c r="H999" s="3"/>
      <c r="L999" s="4"/>
      <c r="M999" s="5"/>
      <c r="N999" s="6"/>
      <c r="O999" s="7"/>
      <c r="P999" s="7"/>
      <c r="Q999" s="7"/>
      <c r="R999" s="8"/>
      <c r="S999" s="7"/>
      <c r="T999" s="9"/>
      <c r="U999" s="7"/>
      <c r="V999" s="10"/>
      <c r="W999" s="11"/>
      <c r="X999" s="9"/>
      <c r="Y999" s="9"/>
      <c r="Z999" s="9"/>
      <c r="AA999" s="7"/>
      <c r="AB999" s="9"/>
      <c r="AC999" s="7"/>
      <c r="AD999" s="9"/>
      <c r="AE999" s="9"/>
      <c r="AF999" s="7"/>
    </row>
    <row r="1000" spans="1:32" ht="16.5" customHeight="1">
      <c r="A1000" s="1"/>
      <c r="C1000" s="2"/>
      <c r="E1000" s="2"/>
      <c r="G1000" s="2"/>
      <c r="H1000" s="3"/>
      <c r="L1000" s="4"/>
      <c r="M1000" s="5"/>
      <c r="N1000" s="6"/>
      <c r="O1000" s="7"/>
      <c r="P1000" s="7"/>
      <c r="Q1000" s="7"/>
      <c r="R1000" s="8"/>
      <c r="S1000" s="7"/>
      <c r="T1000" s="9"/>
      <c r="U1000" s="7"/>
      <c r="V1000" s="10"/>
      <c r="W1000" s="11"/>
      <c r="X1000" s="9"/>
      <c r="Y1000" s="9"/>
      <c r="Z1000" s="9"/>
      <c r="AA1000" s="7"/>
      <c r="AB1000" s="9"/>
      <c r="AC1000" s="7"/>
      <c r="AD1000" s="9"/>
      <c r="AE1000" s="9"/>
      <c r="AF1000" s="7"/>
    </row>
  </sheetData>
  <autoFilter ref="A4:AJ168" xr:uid="{00000000-0009-0000-0000-000000000000}"/>
  <mergeCells count="2">
    <mergeCell ref="AA3:AC3"/>
    <mergeCell ref="AD3:AE3"/>
  </mergeCells>
  <phoneticPr fontId="25" type="noConversion"/>
  <dataValidations count="5">
    <dataValidation type="list" allowBlank="1" showErrorMessage="1" sqref="P5:P168" xr:uid="{00000000-0002-0000-0000-000000000000}">
      <formula1>"00 접수완료,10 설계진행,20 설계완료,21 고객검수완료,90 개발취소"</formula1>
    </dataValidation>
    <dataValidation type="list" allowBlank="1" showErrorMessage="1" sqref="O157" xr:uid="{00000000-0002-0000-0000-000001000000}">
      <formula1>"00 접수완료,01 설계진행,02 설계완료,03 개발진행,04 개발완료,05 테스트진행,06 테스트완료,07 현업테스트진행,08 현업적용,10 개발취소"</formula1>
    </dataValidation>
    <dataValidation type="list" allowBlank="1" showErrorMessage="1" sqref="K5:K168" xr:uid="{00000000-0002-0000-0000-000002000000}">
      <formula1>"신규,수정,유지"</formula1>
    </dataValidation>
    <dataValidation type="list" allowBlank="1" showErrorMessage="1" sqref="R5:R168" xr:uid="{00000000-0002-0000-0000-000003000000}">
      <formula1>"0,1,2,3"</formula1>
    </dataValidation>
    <dataValidation type="list" allowBlank="1" showErrorMessage="1" sqref="Q5:Q168" xr:uid="{00000000-0002-0000-0000-000004000000}">
      <formula1>"00 개발미착수,03 개발진행,04 개발완료,10 개발취소"</formula1>
    </dataValidation>
  </dataValidation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995"/>
  <sheetViews>
    <sheetView tabSelected="1" workbookViewId="0">
      <selection activeCell="Q13" sqref="Q13"/>
    </sheetView>
  </sheetViews>
  <sheetFormatPr defaultColWidth="14.42578125" defaultRowHeight="15" customHeight="1"/>
  <cols>
    <col min="1" max="2" width="8.7109375" customWidth="1"/>
    <col min="3" max="3" width="12.140625" customWidth="1"/>
    <col min="4" max="4" width="9.140625" customWidth="1"/>
    <col min="5" max="7" width="8.7109375" customWidth="1"/>
    <col min="8" max="9" width="8.85546875" customWidth="1"/>
    <col min="10" max="26" width="8.7109375" customWidth="1"/>
  </cols>
  <sheetData>
    <row r="1" spans="2:14" ht="16.5" customHeight="1"/>
    <row r="2" spans="2:14" ht="16.5" customHeight="1"/>
    <row r="3" spans="2:14" ht="16.5" customHeight="1"/>
    <row r="4" spans="2:14" ht="16.5" customHeight="1">
      <c r="B4" s="329" t="s">
        <v>867</v>
      </c>
    </row>
    <row r="5" spans="2:14" ht="17.25" customHeight="1">
      <c r="B5" s="335" t="s">
        <v>26</v>
      </c>
      <c r="C5" s="335" t="s">
        <v>408</v>
      </c>
      <c r="D5" s="337" t="s">
        <v>409</v>
      </c>
      <c r="E5" s="338"/>
      <c r="F5" s="338"/>
      <c r="G5" s="338"/>
      <c r="H5" s="338"/>
      <c r="I5" s="339"/>
      <c r="J5" s="337" t="s">
        <v>410</v>
      </c>
      <c r="K5" s="338"/>
      <c r="L5" s="338"/>
      <c r="M5" s="339"/>
      <c r="N5" s="335" t="s">
        <v>25</v>
      </c>
    </row>
    <row r="6" spans="2:14" ht="27">
      <c r="B6" s="336"/>
      <c r="C6" s="336"/>
      <c r="D6" s="104" t="s">
        <v>411</v>
      </c>
      <c r="E6" s="104" t="s">
        <v>412</v>
      </c>
      <c r="F6" s="104" t="s">
        <v>413</v>
      </c>
      <c r="G6" s="104" t="s">
        <v>414</v>
      </c>
      <c r="H6" s="104" t="s">
        <v>415</v>
      </c>
      <c r="I6" s="104" t="s">
        <v>416</v>
      </c>
      <c r="J6" s="104" t="s">
        <v>411</v>
      </c>
      <c r="K6" s="104" t="s">
        <v>417</v>
      </c>
      <c r="L6" s="104" t="s">
        <v>418</v>
      </c>
      <c r="M6" s="104" t="s">
        <v>419</v>
      </c>
      <c r="N6" s="336"/>
    </row>
    <row r="7" spans="2:14" ht="16.5" customHeight="1">
      <c r="B7" s="105" t="s">
        <v>32</v>
      </c>
      <c r="C7" s="106">
        <f>COUNTIF(프로그램목록!B5:B168, $B$7)</f>
        <v>94</v>
      </c>
      <c r="D7" s="106">
        <f t="shared" ref="D7:D10" si="0">C7-E7-F7</f>
        <v>50</v>
      </c>
      <c r="E7" s="106">
        <f>COUNTIFS(프로그램목록!B5:B168, "UNIMES", 프로그램목록!P5:P168, "10*")</f>
        <v>12</v>
      </c>
      <c r="F7" s="106">
        <f>COUNTIFS(프로그램목록!B5:B168, "UNIMES", 프로그램목록!P5:P168, "2*")</f>
        <v>32</v>
      </c>
      <c r="G7" s="107">
        <f t="shared" ref="G7:G11" si="1">F7/C7</f>
        <v>0.34042553191489361</v>
      </c>
      <c r="H7" s="106">
        <f>COUNTIFS(프로그램목록!B5:B168, "UNIMES", 프로그램목록!P5:P168, "21*")</f>
        <v>30</v>
      </c>
      <c r="I7" s="108">
        <f t="shared" ref="I7:I11" si="2">H7/C7</f>
        <v>0.31914893617021278</v>
      </c>
      <c r="J7" s="106">
        <f t="shared" ref="J7:J10" si="3">C7-K7-L7</f>
        <v>74</v>
      </c>
      <c r="K7" s="106">
        <f>COUNTIFS(프로그램목록!B5:B168, "UNIMES", 프로그램목록!Q5:Q168, "03*")</f>
        <v>0</v>
      </c>
      <c r="L7" s="106">
        <f>COUNTIFS(프로그램목록!B5:B168, "UNIMES", 프로그램목록!Q5:Q168, "04*")</f>
        <v>20</v>
      </c>
      <c r="M7" s="107">
        <f t="shared" ref="M7:M11" si="4">L7/C7</f>
        <v>0.21276595744680851</v>
      </c>
      <c r="N7" s="105"/>
    </row>
    <row r="8" spans="2:14" ht="16.5" customHeight="1">
      <c r="B8" s="105" t="s">
        <v>120</v>
      </c>
      <c r="C8" s="106">
        <f>COUNTIF(프로그램목록!B5:B168, $B$8)</f>
        <v>58</v>
      </c>
      <c r="D8" s="106">
        <f t="shared" si="0"/>
        <v>12</v>
      </c>
      <c r="E8" s="106">
        <f>COUNTIFS(프로그램목록!B5:B168, "POP", 프로그램목록!P5:P168, "10*")</f>
        <v>5</v>
      </c>
      <c r="F8" s="106">
        <f>COUNTIFS(프로그램목록!B5:B168, "POP", 프로그램목록!P5:P168, "2*")</f>
        <v>41</v>
      </c>
      <c r="G8" s="107">
        <f t="shared" si="1"/>
        <v>0.7068965517241379</v>
      </c>
      <c r="H8" s="106">
        <f>COUNTIFS(프로그램목록!B5:B168, "POP", 프로그램목록!P5:P168, "21*")</f>
        <v>31</v>
      </c>
      <c r="I8" s="108">
        <f t="shared" si="2"/>
        <v>0.53448275862068961</v>
      </c>
      <c r="J8" s="106">
        <f t="shared" si="3"/>
        <v>33</v>
      </c>
      <c r="K8" s="106">
        <f>COUNTIFS(프로그램목록!B5:B168, "POP", 프로그램목록!Q5:Q168, "03*")</f>
        <v>0</v>
      </c>
      <c r="L8" s="106">
        <f>COUNTIFS(프로그램목록!B5:B168, "POP", 프로그램목록!Q5:Q168, "04*")</f>
        <v>25</v>
      </c>
      <c r="M8" s="107">
        <f t="shared" si="4"/>
        <v>0.43103448275862066</v>
      </c>
      <c r="N8" s="105"/>
    </row>
    <row r="9" spans="2:14" ht="16.5" customHeight="1">
      <c r="B9" s="105" t="s">
        <v>339</v>
      </c>
      <c r="C9" s="106">
        <f>COUNTIF(프로그램목록!B5:B168, $B$9)</f>
        <v>10</v>
      </c>
      <c r="D9" s="106">
        <f t="shared" si="0"/>
        <v>0</v>
      </c>
      <c r="E9" s="106">
        <f>COUNTIFS(프로그램목록!B5:B168, "I/F", 프로그램목록!P5:P168, "10*")</f>
        <v>1</v>
      </c>
      <c r="F9" s="106">
        <f>COUNTIFS(프로그램목록!B5:B168, "I/F", 프로그램목록!P5:P168, "2*")</f>
        <v>9</v>
      </c>
      <c r="G9" s="107">
        <f t="shared" si="1"/>
        <v>0.9</v>
      </c>
      <c r="H9" s="106">
        <f>COUNTIFS(프로그램목록!B5:B168, "I/F", 프로그램목록!P5:P168, "21*")</f>
        <v>9</v>
      </c>
      <c r="I9" s="108">
        <f t="shared" si="2"/>
        <v>0.9</v>
      </c>
      <c r="J9" s="106">
        <f t="shared" si="3"/>
        <v>1</v>
      </c>
      <c r="K9" s="106">
        <f>COUNTIFS(프로그램목록!B5:B168, "I/F", 프로그램목록!Q5:Q168, "03*")</f>
        <v>2</v>
      </c>
      <c r="L9" s="106">
        <f>COUNTIFS(프로그램목록!B5:B168, "I/F", 프로그램목록!Q5:Q168, "04*")</f>
        <v>7</v>
      </c>
      <c r="M9" s="107">
        <f t="shared" si="4"/>
        <v>0.7</v>
      </c>
      <c r="N9" s="105"/>
    </row>
    <row r="10" spans="2:14" ht="16.5" customHeight="1">
      <c r="B10" s="105" t="s">
        <v>333</v>
      </c>
      <c r="C10" s="106">
        <f>COUNTIF(프로그램목록!B5:B168, $B$10)</f>
        <v>2</v>
      </c>
      <c r="D10" s="106">
        <f t="shared" si="0"/>
        <v>2</v>
      </c>
      <c r="E10" s="106">
        <f>COUNTIFS(프로그램목록!B5:B168, "현황판", 프로그램목록!P5:P168, "10*")</f>
        <v>0</v>
      </c>
      <c r="F10" s="106">
        <f>COUNTIFS(프로그램목록!B5:B168, "현황판", 프로그램목록!P5:P168, "2*")</f>
        <v>0</v>
      </c>
      <c r="G10" s="107">
        <f t="shared" si="1"/>
        <v>0</v>
      </c>
      <c r="H10" s="106">
        <f>COUNTIFS(프로그램목록!B5:B168, "현황판", 프로그램목록!P5:P168, "21*")</f>
        <v>0</v>
      </c>
      <c r="I10" s="108">
        <f t="shared" si="2"/>
        <v>0</v>
      </c>
      <c r="J10" s="106">
        <f t="shared" si="3"/>
        <v>2</v>
      </c>
      <c r="K10" s="106">
        <f>COUNTIFS(프로그램목록!B5:B168, "현황판", 프로그램목록!Q5:Q168, "03*")</f>
        <v>0</v>
      </c>
      <c r="L10" s="106">
        <f>COUNTIFS(프로그램목록!B5:B168, "현황판", 프로그램목록!Q5:Q168, "04*")</f>
        <v>0</v>
      </c>
      <c r="M10" s="107">
        <f t="shared" si="4"/>
        <v>0</v>
      </c>
      <c r="N10" s="105"/>
    </row>
    <row r="11" spans="2:14" ht="16.5" customHeight="1">
      <c r="B11" s="109" t="s">
        <v>420</v>
      </c>
      <c r="C11" s="110">
        <f t="shared" ref="C11:F11" si="5">SUM(C7:C10)</f>
        <v>164</v>
      </c>
      <c r="D11" s="110">
        <f t="shared" si="5"/>
        <v>64</v>
      </c>
      <c r="E11" s="110">
        <f t="shared" si="5"/>
        <v>18</v>
      </c>
      <c r="F11" s="110">
        <f t="shared" si="5"/>
        <v>82</v>
      </c>
      <c r="G11" s="111">
        <f t="shared" si="1"/>
        <v>0.5</v>
      </c>
      <c r="H11" s="110">
        <f>SUM(H7:H10)</f>
        <v>70</v>
      </c>
      <c r="I11" s="111">
        <f t="shared" si="2"/>
        <v>0.42682926829268292</v>
      </c>
      <c r="J11" s="110">
        <f t="shared" ref="J11:L11" si="6">SUM(J7:J10)</f>
        <v>110</v>
      </c>
      <c r="K11" s="110">
        <f t="shared" si="6"/>
        <v>2</v>
      </c>
      <c r="L11" s="110">
        <f t="shared" si="6"/>
        <v>52</v>
      </c>
      <c r="M11" s="111">
        <f t="shared" si="4"/>
        <v>0.31707317073170732</v>
      </c>
      <c r="N11" s="112"/>
    </row>
    <row r="12" spans="2:14" ht="16.5" customHeight="1"/>
    <row r="13" spans="2:14" ht="16.5" customHeight="1"/>
    <row r="14" spans="2:14" ht="16.5" customHeight="1">
      <c r="B14" s="329" t="s">
        <v>868</v>
      </c>
    </row>
    <row r="15" spans="2:14" ht="18" customHeight="1">
      <c r="B15" s="335" t="s">
        <v>26</v>
      </c>
      <c r="C15" s="335" t="s">
        <v>408</v>
      </c>
      <c r="D15" s="337" t="s">
        <v>409</v>
      </c>
      <c r="E15" s="338"/>
      <c r="F15" s="338"/>
      <c r="G15" s="338"/>
      <c r="H15" s="338"/>
      <c r="I15" s="339"/>
      <c r="J15" s="337" t="s">
        <v>410</v>
      </c>
      <c r="K15" s="338"/>
      <c r="L15" s="338"/>
      <c r="M15" s="339"/>
      <c r="N15" s="335" t="s">
        <v>25</v>
      </c>
    </row>
    <row r="16" spans="2:14" ht="27">
      <c r="B16" s="336"/>
      <c r="C16" s="336"/>
      <c r="D16" s="104" t="s">
        <v>411</v>
      </c>
      <c r="E16" s="104" t="s">
        <v>412</v>
      </c>
      <c r="F16" s="104" t="s">
        <v>413</v>
      </c>
      <c r="G16" s="104" t="s">
        <v>414</v>
      </c>
      <c r="H16" s="104" t="s">
        <v>415</v>
      </c>
      <c r="I16" s="104" t="s">
        <v>416</v>
      </c>
      <c r="J16" s="104" t="s">
        <v>411</v>
      </c>
      <c r="K16" s="104" t="s">
        <v>417</v>
      </c>
      <c r="L16" s="104" t="s">
        <v>418</v>
      </c>
      <c r="M16" s="104" t="s">
        <v>419</v>
      </c>
      <c r="N16" s="336"/>
    </row>
    <row r="17" spans="2:14">
      <c r="B17" s="105" t="s">
        <v>32</v>
      </c>
      <c r="C17" s="106">
        <f>COUNTIFS(프로그램목록!B5:B168, "UNIMES", 프로그램목록!S5:S168, "Y")</f>
        <v>21</v>
      </c>
      <c r="D17" s="106">
        <f>C17-E17-F17</f>
        <v>0</v>
      </c>
      <c r="E17" s="106">
        <f>COUNTIFS(프로그램목록!B5:B168, "UNIMES", 프로그램목록!P5:P168, "10*", 프로그램목록!S5:S168, "Y")</f>
        <v>0</v>
      </c>
      <c r="F17" s="106">
        <f>COUNTIFS(프로그램목록!B5:B168, "UNIMES", 프로그램목록!P5:P168, "2*", 프로그램목록!S5:S168, "Y")</f>
        <v>21</v>
      </c>
      <c r="G17" s="107">
        <f>F17/C17</f>
        <v>1</v>
      </c>
      <c r="H17" s="106">
        <f>COUNTIFS(프로그램목록!B5:B168, "UNIMES", 프로그램목록!P5:P168, "21*", 프로그램목록!S5:S168, "Y")</f>
        <v>20</v>
      </c>
      <c r="I17" s="108">
        <f>H17/C17</f>
        <v>0.95238095238095233</v>
      </c>
      <c r="J17" s="106">
        <f>C17-K17-L17</f>
        <v>1</v>
      </c>
      <c r="K17" s="106">
        <f>COUNTIFS(프로그램목록!B5:B168, "UNIMES", 프로그램목록!Q5:Q168, "03*", 프로그램목록!S5:S168, "Y")</f>
        <v>0</v>
      </c>
      <c r="L17" s="106">
        <f>COUNTIFS(프로그램목록!B5:B168, "UNIMES", 프로그램목록!Q5:Q168, "04*", 프로그램목록!S5:S168, "Y")</f>
        <v>20</v>
      </c>
      <c r="M17" s="107">
        <f>L17/C17</f>
        <v>0.95238095238095233</v>
      </c>
      <c r="N17" s="105"/>
    </row>
    <row r="18" spans="2:14" ht="16.5" customHeight="1">
      <c r="B18" s="105" t="s">
        <v>120</v>
      </c>
      <c r="C18" s="106">
        <f>COUNTIFS(프로그램목록!B5:B168, "POP", 프로그램목록!S5:S168, "Y")</f>
        <v>52</v>
      </c>
      <c r="D18" s="106">
        <f t="shared" ref="D18:D20" si="7">C18-E18-F18</f>
        <v>12</v>
      </c>
      <c r="E18" s="106">
        <f>COUNTIFS(프로그램목록!B5:B168, "POP", 프로그램목록!P5:P168, "10*", 프로그램목록!S5:S168, "Y")</f>
        <v>5</v>
      </c>
      <c r="F18" s="106">
        <f>COUNTIFS(프로그램목록!B5:B168, "POP", 프로그램목록!P5:P168, "2*", 프로그램목록!S5:S168, "Y")</f>
        <v>35</v>
      </c>
      <c r="G18" s="107">
        <f t="shared" ref="G18:G19" si="8">F18/C18</f>
        <v>0.67307692307692313</v>
      </c>
      <c r="H18" s="106">
        <f>COUNTIFS(프로그램목록!B5:B168, "POP", 프로그램목록!P5:P168, "21*", 프로그램목록!S5:S168, "Y")</f>
        <v>29</v>
      </c>
      <c r="I18" s="108">
        <f t="shared" ref="I18:I19" si="9">H18/C18</f>
        <v>0.55769230769230771</v>
      </c>
      <c r="J18" s="106">
        <f t="shared" ref="J18:J20" si="10">C18-K18-L18</f>
        <v>27</v>
      </c>
      <c r="K18" s="106">
        <f>COUNTIFS(프로그램목록!B5:B168, "POP", 프로그램목록!Q5:Q168, "03*", 프로그램목록!S5:S168, "Y")</f>
        <v>0</v>
      </c>
      <c r="L18" s="106">
        <f>COUNTIFS(프로그램목록!B5:B168, "POP", 프로그램목록!Q5:Q168, "04*", 프로그램목록!S5:S168, "Y")</f>
        <v>25</v>
      </c>
      <c r="M18" s="107">
        <f t="shared" ref="M18:M19" si="11">L18/C18</f>
        <v>0.48076923076923078</v>
      </c>
      <c r="N18" s="105"/>
    </row>
    <row r="19" spans="2:14" ht="16.5" customHeight="1">
      <c r="B19" s="105" t="s">
        <v>339</v>
      </c>
      <c r="C19" s="106">
        <f>COUNTIFS(프로그램목록!B5:B168, "I/F", 프로그램목록!S5:S168, "Y")</f>
        <v>10</v>
      </c>
      <c r="D19" s="106">
        <f t="shared" si="7"/>
        <v>0</v>
      </c>
      <c r="E19" s="106">
        <f>COUNTIFS(프로그램목록!B5:B168, "I/F", 프로그램목록!P5:P168, "10*", 프로그램목록!S5:S168, "Y")</f>
        <v>1</v>
      </c>
      <c r="F19" s="106">
        <f>COUNTIFS(프로그램목록!B5:B168, "I/F", 프로그램목록!P5:P168, "2*", 프로그램목록!S5:S168, "Y")</f>
        <v>9</v>
      </c>
      <c r="G19" s="107">
        <f t="shared" si="8"/>
        <v>0.9</v>
      </c>
      <c r="H19" s="106">
        <f>COUNTIFS(프로그램목록!B5:B168, "I/F", 프로그램목록!P5:P168, "21*", 프로그램목록!S5:S168, "Y")</f>
        <v>9</v>
      </c>
      <c r="I19" s="108">
        <f t="shared" si="9"/>
        <v>0.9</v>
      </c>
      <c r="J19" s="106">
        <f t="shared" si="10"/>
        <v>1</v>
      </c>
      <c r="K19" s="106">
        <f>COUNTIFS(프로그램목록!B5:B168, "I/F", 프로그램목록!Q5:Q168, "03*", 프로그램목록!S5:S168, "Y")</f>
        <v>2</v>
      </c>
      <c r="L19" s="106">
        <f>COUNTIFS(프로그램목록!B5:B168, "I/F", 프로그램목록!Q5:Q168, "04*", 프로그램목록!S5:S168, "Y")</f>
        <v>7</v>
      </c>
      <c r="M19" s="107">
        <f t="shared" si="11"/>
        <v>0.7</v>
      </c>
      <c r="N19" s="105"/>
    </row>
    <row r="20" spans="2:14" ht="16.5" customHeight="1">
      <c r="B20" s="105" t="s">
        <v>333</v>
      </c>
      <c r="C20" s="106">
        <f>COUNTIFS(프로그램목록!B5:B168, "현황판", 프로그램목록!S5:S168, "Y")</f>
        <v>0</v>
      </c>
      <c r="D20" s="106">
        <f t="shared" si="7"/>
        <v>0</v>
      </c>
      <c r="E20" s="106">
        <f>COUNTIFS(프로그램목록!B5:B168, "현황판", 프로그램목록!P5:P168, "10*", 프로그램목록!S5:S168, "Y")</f>
        <v>0</v>
      </c>
      <c r="F20" s="106">
        <f>COUNTIFS(프로그램목록!B5:B168, "현황판", 프로그램목록!P5:P168, "2*", 프로그램목록!S5:S168, "Y")</f>
        <v>0</v>
      </c>
      <c r="G20" s="107">
        <v>0</v>
      </c>
      <c r="H20" s="106">
        <f>COUNTIFS(프로그램목록!B5:B168, "현황판", 프로그램목록!P5:P168, "21*", 프로그램목록!S5:S168, "Y")</f>
        <v>0</v>
      </c>
      <c r="I20" s="108">
        <v>0</v>
      </c>
      <c r="J20" s="106">
        <f t="shared" si="10"/>
        <v>0</v>
      </c>
      <c r="K20" s="106">
        <f>COUNTIFS(프로그램목록!B5:B168, "현황판", 프로그램목록!Q5:Q168, "03*", 프로그램목록!S5:S168, "Y")</f>
        <v>0</v>
      </c>
      <c r="L20" s="106">
        <f>COUNTIFS(프로그램목록!B5:B168, "현황판", 프로그램목록!Q5:Q168, "04*", 프로그램목록!S5:S168, "Y")</f>
        <v>0</v>
      </c>
      <c r="M20" s="107">
        <v>0</v>
      </c>
      <c r="N20" s="105"/>
    </row>
    <row r="21" spans="2:14" ht="16.5" customHeight="1">
      <c r="B21" s="109" t="s">
        <v>420</v>
      </c>
      <c r="C21" s="110">
        <f t="shared" ref="C21:F21" si="12">SUM(C17:C20)</f>
        <v>83</v>
      </c>
      <c r="D21" s="110">
        <f t="shared" si="12"/>
        <v>12</v>
      </c>
      <c r="E21" s="110">
        <f t="shared" si="12"/>
        <v>6</v>
      </c>
      <c r="F21" s="110">
        <f t="shared" si="12"/>
        <v>65</v>
      </c>
      <c r="G21" s="111">
        <f t="shared" ref="G21" si="13">F21/C21</f>
        <v>0.7831325301204819</v>
      </c>
      <c r="H21" s="110">
        <f>SUM(H17:H20)</f>
        <v>58</v>
      </c>
      <c r="I21" s="111">
        <f t="shared" ref="I21" si="14">H21/C21</f>
        <v>0.6987951807228916</v>
      </c>
      <c r="J21" s="110">
        <f t="shared" ref="J21:L21" si="15">SUM(J17:J20)</f>
        <v>29</v>
      </c>
      <c r="K21" s="110">
        <f t="shared" si="15"/>
        <v>2</v>
      </c>
      <c r="L21" s="110">
        <f t="shared" si="15"/>
        <v>52</v>
      </c>
      <c r="M21" s="111">
        <f>L21/C21</f>
        <v>0.62650602409638556</v>
      </c>
      <c r="N21" s="112"/>
    </row>
    <row r="22" spans="2:14" ht="16.5" customHeight="1"/>
    <row r="23" spans="2:14" ht="16.5" customHeight="1"/>
    <row r="24" spans="2:14" ht="16.5" customHeight="1"/>
    <row r="25" spans="2:14" ht="16.5" customHeight="1"/>
    <row r="26" spans="2:14" ht="16.5" customHeight="1"/>
    <row r="27" spans="2:14" ht="16.5" customHeight="1"/>
    <row r="28" spans="2:14" ht="16.5" customHeight="1"/>
    <row r="29" spans="2:14" ht="16.5" customHeight="1"/>
    <row r="30" spans="2:14" ht="16.5" customHeight="1"/>
    <row r="31" spans="2:14" ht="16.5" customHeight="1"/>
    <row r="32" spans="2:14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0">
    <mergeCell ref="B15:B16"/>
    <mergeCell ref="C15:C16"/>
    <mergeCell ref="D15:I15"/>
    <mergeCell ref="J15:M15"/>
    <mergeCell ref="N15:N16"/>
    <mergeCell ref="B5:B6"/>
    <mergeCell ref="C5:C6"/>
    <mergeCell ref="D5:I5"/>
    <mergeCell ref="J5:M5"/>
    <mergeCell ref="N5:N6"/>
  </mergeCells>
  <phoneticPr fontId="25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T1000"/>
  <sheetViews>
    <sheetView workbookViewId="0">
      <pane xSplit="9" ySplit="4" topLeftCell="J5" activePane="bottomRight" state="frozen"/>
      <selection pane="topRight" activeCell="J1" sqref="J1"/>
      <selection pane="bottomLeft" activeCell="A5" sqref="A5"/>
      <selection pane="bottomRight" activeCell="J5" sqref="J5"/>
    </sheetView>
  </sheetViews>
  <sheetFormatPr defaultColWidth="14.42578125" defaultRowHeight="15" customHeight="1"/>
  <cols>
    <col min="1" max="1" width="7" customWidth="1"/>
    <col min="2" max="2" width="12.140625" customWidth="1"/>
    <col min="3" max="3" width="15.7109375" customWidth="1"/>
    <col min="4" max="4" width="3.7109375" customWidth="1"/>
    <col min="5" max="7" width="5.140625" customWidth="1"/>
    <col min="8" max="8" width="19.5703125" customWidth="1"/>
    <col min="9" max="9" width="29.42578125" customWidth="1"/>
    <col min="10" max="10" width="91.5703125" customWidth="1"/>
    <col min="11" max="11" width="7.7109375" customWidth="1"/>
    <col min="12" max="12" width="10" customWidth="1"/>
    <col min="13" max="13" width="7.7109375" customWidth="1"/>
    <col min="14" max="14" width="6.85546875" customWidth="1"/>
    <col min="15" max="15" width="7.42578125" customWidth="1"/>
    <col min="16" max="17" width="6.42578125" customWidth="1"/>
    <col min="18" max="18" width="7.42578125" customWidth="1"/>
    <col min="19" max="19" width="9" customWidth="1"/>
    <col min="20" max="20" width="9.140625" customWidth="1"/>
    <col min="21" max="21" width="11.7109375" customWidth="1"/>
    <col min="22" max="23" width="9.140625" customWidth="1"/>
    <col min="24" max="24" width="9" customWidth="1"/>
    <col min="25" max="25" width="9.140625" customWidth="1"/>
    <col min="26" max="26" width="10.42578125" customWidth="1"/>
    <col min="27" max="27" width="9" customWidth="1"/>
    <col min="28" max="28" width="13.42578125" customWidth="1"/>
    <col min="29" max="29" width="9" customWidth="1"/>
    <col min="30" max="30" width="10.42578125" customWidth="1"/>
    <col min="31" max="45" width="9" customWidth="1"/>
    <col min="46" max="46" width="15.28515625" customWidth="1"/>
  </cols>
  <sheetData>
    <row r="1" spans="1:46" ht="10.5" customHeight="1">
      <c r="A1" s="1"/>
      <c r="G1" s="113"/>
      <c r="I1" s="5"/>
      <c r="J1" s="6"/>
      <c r="K1" s="7"/>
      <c r="L1" s="7"/>
      <c r="M1" s="7"/>
      <c r="N1" s="7"/>
      <c r="O1" s="7"/>
      <c r="P1" s="9"/>
      <c r="Q1" s="7"/>
      <c r="R1" s="7"/>
      <c r="S1" s="7"/>
      <c r="T1" s="7"/>
      <c r="U1" s="7"/>
      <c r="V1" s="9"/>
      <c r="W1" s="9"/>
      <c r="X1" s="7"/>
      <c r="Y1" s="9"/>
      <c r="Z1" s="7"/>
      <c r="AA1" s="9"/>
      <c r="AB1" s="9"/>
      <c r="AC1" s="7"/>
      <c r="AD1" s="7"/>
      <c r="AE1" s="7"/>
      <c r="AF1" s="7"/>
      <c r="AG1" s="9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 ht="16.5" customHeight="1">
      <c r="A2" s="342" t="s">
        <v>421</v>
      </c>
      <c r="B2" s="343"/>
      <c r="C2" s="343"/>
      <c r="D2" s="343"/>
      <c r="E2" s="343"/>
      <c r="F2" s="343"/>
      <c r="G2" s="343"/>
      <c r="H2" s="343"/>
      <c r="I2" s="344"/>
      <c r="J2" s="6"/>
      <c r="K2" s="7"/>
      <c r="L2" s="7"/>
      <c r="M2" s="7"/>
      <c r="N2" s="7"/>
      <c r="O2" s="7"/>
      <c r="P2" s="9"/>
      <c r="Q2" s="7"/>
      <c r="R2" s="7"/>
      <c r="S2" s="7"/>
      <c r="T2" s="7"/>
      <c r="U2" s="345" t="s">
        <v>422</v>
      </c>
      <c r="V2" s="346"/>
      <c r="W2" s="347" t="s">
        <v>423</v>
      </c>
      <c r="X2" s="339"/>
      <c r="Y2" s="347"/>
      <c r="Z2" s="339"/>
      <c r="AA2" s="9"/>
      <c r="AB2" s="9"/>
      <c r="AC2" s="23" t="s">
        <v>1</v>
      </c>
      <c r="AD2" s="348" t="s">
        <v>424</v>
      </c>
      <c r="AE2" s="346"/>
      <c r="AF2" s="7"/>
      <c r="AG2" s="340"/>
      <c r="AH2" s="341"/>
      <c r="AI2" s="340"/>
      <c r="AJ2" s="341"/>
      <c r="AK2" s="341"/>
      <c r="AL2" s="341"/>
      <c r="AM2" s="341"/>
      <c r="AN2" s="341"/>
      <c r="AO2" s="341"/>
      <c r="AP2" s="341"/>
      <c r="AQ2" s="7"/>
      <c r="AR2" s="7"/>
      <c r="AS2" s="7"/>
      <c r="AT2" s="7"/>
    </row>
    <row r="3" spans="1:46" ht="10.5" customHeight="1">
      <c r="A3" s="114" t="s">
        <v>3</v>
      </c>
      <c r="B3" s="25" t="s">
        <v>5</v>
      </c>
      <c r="C3" s="28" t="s">
        <v>6</v>
      </c>
      <c r="D3" s="30" t="s">
        <v>9</v>
      </c>
      <c r="E3" s="30" t="s">
        <v>425</v>
      </c>
      <c r="F3" s="30" t="s">
        <v>426</v>
      </c>
      <c r="G3" s="115" t="s">
        <v>427</v>
      </c>
      <c r="H3" s="28" t="s">
        <v>10</v>
      </c>
      <c r="I3" s="31" t="s">
        <v>11</v>
      </c>
      <c r="J3" s="116" t="s">
        <v>12</v>
      </c>
      <c r="K3" s="28" t="s">
        <v>13</v>
      </c>
      <c r="L3" s="30" t="s">
        <v>428</v>
      </c>
      <c r="M3" s="32" t="s">
        <v>19</v>
      </c>
      <c r="N3" s="117" t="s">
        <v>16</v>
      </c>
      <c r="O3" s="117" t="s">
        <v>429</v>
      </c>
      <c r="P3" s="118" t="s">
        <v>430</v>
      </c>
      <c r="Q3" s="118" t="s">
        <v>431</v>
      </c>
      <c r="R3" s="118" t="s">
        <v>432</v>
      </c>
      <c r="S3" s="119" t="s">
        <v>433</v>
      </c>
      <c r="T3" s="330" t="s">
        <v>23</v>
      </c>
      <c r="U3" s="331"/>
      <c r="V3" s="331"/>
      <c r="W3" s="331"/>
      <c r="X3" s="332"/>
      <c r="Y3" s="333" t="s">
        <v>24</v>
      </c>
      <c r="Z3" s="331"/>
      <c r="AA3" s="331"/>
      <c r="AB3" s="331"/>
      <c r="AC3" s="331"/>
      <c r="AD3" s="332"/>
      <c r="AE3" s="349" t="s">
        <v>434</v>
      </c>
      <c r="AF3" s="331"/>
      <c r="AG3" s="331"/>
      <c r="AH3" s="331"/>
      <c r="AI3" s="332"/>
      <c r="AJ3" s="349" t="s">
        <v>435</v>
      </c>
      <c r="AK3" s="331"/>
      <c r="AL3" s="331"/>
      <c r="AM3" s="331"/>
      <c r="AN3" s="332"/>
      <c r="AO3" s="349" t="s">
        <v>436</v>
      </c>
      <c r="AP3" s="331"/>
      <c r="AQ3" s="331"/>
      <c r="AR3" s="331"/>
      <c r="AS3" s="332"/>
      <c r="AT3" s="36" t="s">
        <v>25</v>
      </c>
    </row>
    <row r="4" spans="1:46" ht="16.5" customHeight="1">
      <c r="A4" s="120"/>
      <c r="B4" s="37"/>
      <c r="C4" s="40"/>
      <c r="D4" s="43"/>
      <c r="E4" s="43"/>
      <c r="F4" s="43"/>
      <c r="G4" s="121"/>
      <c r="H4" s="43"/>
      <c r="I4" s="44"/>
      <c r="J4" s="122"/>
      <c r="K4" s="40"/>
      <c r="L4" s="40"/>
      <c r="M4" s="46" t="s">
        <v>26</v>
      </c>
      <c r="N4" s="52" t="s">
        <v>437</v>
      </c>
      <c r="O4" s="52" t="s">
        <v>437</v>
      </c>
      <c r="P4" s="40"/>
      <c r="Q4" s="40"/>
      <c r="R4" s="40"/>
      <c r="S4" s="123"/>
      <c r="T4" s="51" t="s">
        <v>27</v>
      </c>
      <c r="U4" s="37" t="s">
        <v>438</v>
      </c>
      <c r="V4" s="46" t="s">
        <v>439</v>
      </c>
      <c r="W4" s="52" t="s">
        <v>28</v>
      </c>
      <c r="X4" s="53" t="s">
        <v>29</v>
      </c>
      <c r="Y4" s="54" t="s">
        <v>30</v>
      </c>
      <c r="Z4" s="52" t="s">
        <v>440</v>
      </c>
      <c r="AA4" s="52" t="s">
        <v>441</v>
      </c>
      <c r="AB4" s="54" t="s">
        <v>442</v>
      </c>
      <c r="AC4" s="52" t="s">
        <v>31</v>
      </c>
      <c r="AD4" s="53" t="s">
        <v>29</v>
      </c>
      <c r="AE4" s="54" t="s">
        <v>443</v>
      </c>
      <c r="AF4" s="52" t="s">
        <v>444</v>
      </c>
      <c r="AG4" s="52" t="s">
        <v>445</v>
      </c>
      <c r="AH4" s="52" t="s">
        <v>440</v>
      </c>
      <c r="AI4" s="124" t="s">
        <v>446</v>
      </c>
      <c r="AJ4" s="54" t="s">
        <v>443</v>
      </c>
      <c r="AK4" s="52" t="s">
        <v>444</v>
      </c>
      <c r="AL4" s="52" t="s">
        <v>445</v>
      </c>
      <c r="AM4" s="52" t="s">
        <v>440</v>
      </c>
      <c r="AN4" s="124" t="s">
        <v>446</v>
      </c>
      <c r="AO4" s="54" t="s">
        <v>443</v>
      </c>
      <c r="AP4" s="52" t="s">
        <v>444</v>
      </c>
      <c r="AQ4" s="52" t="s">
        <v>445</v>
      </c>
      <c r="AR4" s="52" t="s">
        <v>440</v>
      </c>
      <c r="AS4" s="124" t="s">
        <v>446</v>
      </c>
      <c r="AT4" s="55"/>
    </row>
    <row r="5" spans="1:46" ht="16.5" customHeight="1">
      <c r="A5" s="125">
        <v>1</v>
      </c>
      <c r="B5" s="126" t="s">
        <v>71</v>
      </c>
      <c r="C5" s="127" t="s">
        <v>447</v>
      </c>
      <c r="D5" s="127" t="s">
        <v>448</v>
      </c>
      <c r="E5" s="127">
        <v>0</v>
      </c>
      <c r="F5" s="127" t="s">
        <v>449</v>
      </c>
      <c r="G5" s="128" t="s">
        <v>334</v>
      </c>
      <c r="H5" s="129" t="s">
        <v>450</v>
      </c>
      <c r="I5" s="129" t="s">
        <v>451</v>
      </c>
      <c r="J5" s="130" t="s">
        <v>452</v>
      </c>
      <c r="K5" s="127"/>
      <c r="L5" s="131" t="s">
        <v>43</v>
      </c>
      <c r="M5" s="127" t="s">
        <v>45</v>
      </c>
      <c r="N5" s="127" t="s">
        <v>453</v>
      </c>
      <c r="O5" s="127" t="s">
        <v>454</v>
      </c>
      <c r="P5" s="127"/>
      <c r="Q5" s="127"/>
      <c r="R5" s="127"/>
      <c r="S5" s="127"/>
      <c r="T5" s="127" t="s">
        <v>455</v>
      </c>
      <c r="U5" s="127"/>
      <c r="V5" s="132">
        <v>43891</v>
      </c>
      <c r="W5" s="132">
        <v>43891</v>
      </c>
      <c r="X5" s="127"/>
      <c r="Y5" s="133" t="s">
        <v>456</v>
      </c>
      <c r="Z5" s="127"/>
      <c r="AA5" s="132">
        <v>43891</v>
      </c>
      <c r="AB5" s="132">
        <v>43891</v>
      </c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34"/>
    </row>
    <row r="6" spans="1:46" ht="16.5" customHeight="1">
      <c r="A6" s="125">
        <v>2</v>
      </c>
      <c r="B6" s="126" t="s">
        <v>71</v>
      </c>
      <c r="C6" s="127" t="s">
        <v>457</v>
      </c>
      <c r="D6" s="127" t="s">
        <v>79</v>
      </c>
      <c r="E6" s="127">
        <v>0</v>
      </c>
      <c r="F6" s="127" t="s">
        <v>449</v>
      </c>
      <c r="G6" s="128" t="s">
        <v>334</v>
      </c>
      <c r="H6" s="129" t="s">
        <v>458</v>
      </c>
      <c r="I6" s="131" t="s">
        <v>459</v>
      </c>
      <c r="J6" s="130" t="s">
        <v>460</v>
      </c>
      <c r="K6" s="127"/>
      <c r="L6" s="131" t="s">
        <v>43</v>
      </c>
      <c r="M6" s="127" t="s">
        <v>45</v>
      </c>
      <c r="N6" s="127" t="s">
        <v>453</v>
      </c>
      <c r="O6" s="127" t="s">
        <v>453</v>
      </c>
      <c r="P6" s="127"/>
      <c r="Q6" s="127"/>
      <c r="R6" s="127"/>
      <c r="S6" s="135"/>
      <c r="T6" s="127" t="s">
        <v>455</v>
      </c>
      <c r="U6" s="132"/>
      <c r="V6" s="132">
        <v>43871</v>
      </c>
      <c r="W6" s="132">
        <v>43871</v>
      </c>
      <c r="X6" s="136"/>
      <c r="Y6" s="133" t="s">
        <v>461</v>
      </c>
      <c r="Z6" s="132"/>
      <c r="AA6" s="132">
        <v>43873</v>
      </c>
      <c r="AB6" s="132">
        <v>43873</v>
      </c>
      <c r="AC6" s="132"/>
      <c r="AD6" s="136"/>
      <c r="AE6" s="127"/>
      <c r="AF6" s="132"/>
      <c r="AG6" s="132"/>
      <c r="AH6" s="132"/>
      <c r="AI6" s="132"/>
      <c r="AJ6" s="127"/>
      <c r="AK6" s="127"/>
      <c r="AL6" s="127"/>
      <c r="AM6" s="132"/>
      <c r="AN6" s="132"/>
      <c r="AO6" s="127"/>
      <c r="AP6" s="127"/>
      <c r="AQ6" s="127"/>
      <c r="AR6" s="132"/>
      <c r="AS6" s="132"/>
      <c r="AT6" s="134"/>
    </row>
    <row r="7" spans="1:46" ht="16.5" customHeight="1">
      <c r="A7" s="125">
        <v>3</v>
      </c>
      <c r="B7" s="127" t="s">
        <v>71</v>
      </c>
      <c r="C7" s="127" t="s">
        <v>447</v>
      </c>
      <c r="D7" s="127" t="s">
        <v>79</v>
      </c>
      <c r="E7" s="127">
        <v>1</v>
      </c>
      <c r="F7" s="127" t="s">
        <v>449</v>
      </c>
      <c r="G7" s="128" t="s">
        <v>334</v>
      </c>
      <c r="H7" s="129" t="s">
        <v>462</v>
      </c>
      <c r="I7" s="131" t="s">
        <v>463</v>
      </c>
      <c r="J7" s="137" t="s">
        <v>464</v>
      </c>
      <c r="K7" s="127"/>
      <c r="L7" s="131" t="s">
        <v>43</v>
      </c>
      <c r="M7" s="127" t="s">
        <v>45</v>
      </c>
      <c r="N7" s="127" t="s">
        <v>465</v>
      </c>
      <c r="O7" s="127" t="s">
        <v>453</v>
      </c>
      <c r="P7" s="127"/>
      <c r="Q7" s="127"/>
      <c r="R7" s="127"/>
      <c r="S7" s="127"/>
      <c r="T7" s="127" t="s">
        <v>455</v>
      </c>
      <c r="U7" s="127"/>
      <c r="V7" s="132">
        <v>43874</v>
      </c>
      <c r="W7" s="132">
        <v>43874</v>
      </c>
      <c r="X7" s="127"/>
      <c r="Y7" s="133" t="s">
        <v>456</v>
      </c>
      <c r="Z7" s="132"/>
      <c r="AA7" s="132">
        <v>43879</v>
      </c>
      <c r="AB7" s="132">
        <v>43880</v>
      </c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38"/>
    </row>
    <row r="8" spans="1:46" ht="16.5" hidden="1" customHeight="1">
      <c r="A8" s="125">
        <v>4</v>
      </c>
      <c r="B8" s="127" t="s">
        <v>71</v>
      </c>
      <c r="C8" s="127" t="s">
        <v>466</v>
      </c>
      <c r="D8" s="127" t="s">
        <v>79</v>
      </c>
      <c r="E8" s="127">
        <v>0</v>
      </c>
      <c r="F8" s="127" t="s">
        <v>467</v>
      </c>
      <c r="G8" s="128" t="s">
        <v>334</v>
      </c>
      <c r="H8" s="129" t="s">
        <v>468</v>
      </c>
      <c r="I8" s="131" t="s">
        <v>469</v>
      </c>
      <c r="J8" s="137" t="s">
        <v>470</v>
      </c>
      <c r="K8" s="127"/>
      <c r="L8" s="131" t="s">
        <v>43</v>
      </c>
      <c r="M8" s="127" t="s">
        <v>45</v>
      </c>
      <c r="N8" s="127" t="s">
        <v>454</v>
      </c>
      <c r="O8" s="127" t="s">
        <v>465</v>
      </c>
      <c r="P8" s="127"/>
      <c r="Q8" s="127"/>
      <c r="R8" s="127"/>
      <c r="S8" s="127"/>
      <c r="T8" s="127" t="s">
        <v>424</v>
      </c>
      <c r="U8" s="127"/>
      <c r="V8" s="132">
        <v>43895</v>
      </c>
      <c r="W8" s="132">
        <v>43895</v>
      </c>
      <c r="X8" s="127"/>
      <c r="Y8" s="133" t="s">
        <v>471</v>
      </c>
      <c r="Z8" s="132"/>
      <c r="AA8" s="132">
        <v>43896</v>
      </c>
      <c r="AB8" s="132">
        <v>43896</v>
      </c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38"/>
    </row>
    <row r="9" spans="1:46" ht="16.5" hidden="1" customHeight="1">
      <c r="A9" s="125">
        <v>5</v>
      </c>
      <c r="B9" s="127" t="s">
        <v>71</v>
      </c>
      <c r="C9" s="127" t="s">
        <v>466</v>
      </c>
      <c r="D9" s="127" t="s">
        <v>79</v>
      </c>
      <c r="E9" s="127">
        <v>0</v>
      </c>
      <c r="F9" s="127" t="s">
        <v>467</v>
      </c>
      <c r="G9" s="128" t="s">
        <v>334</v>
      </c>
      <c r="H9" s="129" t="s">
        <v>472</v>
      </c>
      <c r="I9" s="131" t="s">
        <v>473</v>
      </c>
      <c r="J9" s="137" t="s">
        <v>470</v>
      </c>
      <c r="K9" s="127"/>
      <c r="L9" s="131" t="s">
        <v>43</v>
      </c>
      <c r="M9" s="127" t="s">
        <v>45</v>
      </c>
      <c r="N9" s="127" t="s">
        <v>454</v>
      </c>
      <c r="O9" s="127" t="s">
        <v>465</v>
      </c>
      <c r="P9" s="127"/>
      <c r="Q9" s="127"/>
      <c r="R9" s="127"/>
      <c r="S9" s="127"/>
      <c r="T9" s="127" t="s">
        <v>424</v>
      </c>
      <c r="U9" s="127"/>
      <c r="V9" s="132">
        <v>43895</v>
      </c>
      <c r="W9" s="132">
        <v>43895</v>
      </c>
      <c r="X9" s="127"/>
      <c r="Y9" s="133" t="s">
        <v>471</v>
      </c>
      <c r="Z9" s="132"/>
      <c r="AA9" s="132">
        <v>43896</v>
      </c>
      <c r="AB9" s="132">
        <v>43896</v>
      </c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38"/>
    </row>
    <row r="10" spans="1:46" ht="16.5" customHeight="1">
      <c r="A10" s="125">
        <v>4</v>
      </c>
      <c r="B10" s="127" t="s">
        <v>474</v>
      </c>
      <c r="C10" s="127" t="s">
        <v>475</v>
      </c>
      <c r="D10" s="127" t="s">
        <v>79</v>
      </c>
      <c r="E10" s="127">
        <v>0</v>
      </c>
      <c r="F10" s="127" t="s">
        <v>476</v>
      </c>
      <c r="G10" s="128" t="s">
        <v>334</v>
      </c>
      <c r="H10" s="131" t="s">
        <v>477</v>
      </c>
      <c r="I10" s="131" t="s">
        <v>478</v>
      </c>
      <c r="J10" s="137" t="s">
        <v>479</v>
      </c>
      <c r="K10" s="127"/>
      <c r="L10" s="131" t="s">
        <v>43</v>
      </c>
      <c r="M10" s="127" t="s">
        <v>45</v>
      </c>
      <c r="N10" s="127" t="s">
        <v>454</v>
      </c>
      <c r="O10" s="127" t="s">
        <v>453</v>
      </c>
      <c r="P10" s="127"/>
      <c r="Q10" s="127"/>
      <c r="R10" s="127"/>
      <c r="S10" s="127"/>
      <c r="T10" s="127" t="s">
        <v>455</v>
      </c>
      <c r="U10" s="132"/>
      <c r="V10" s="132">
        <v>43872</v>
      </c>
      <c r="W10" s="132">
        <v>43872</v>
      </c>
      <c r="X10" s="127"/>
      <c r="Y10" s="133" t="s">
        <v>461</v>
      </c>
      <c r="Z10" s="132"/>
      <c r="AA10" s="132">
        <v>43874</v>
      </c>
      <c r="AB10" s="132">
        <v>43875</v>
      </c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38"/>
    </row>
    <row r="11" spans="1:46" ht="16.5" customHeight="1">
      <c r="A11" s="125">
        <v>5</v>
      </c>
      <c r="B11" s="127" t="s">
        <v>474</v>
      </c>
      <c r="C11" s="127" t="s">
        <v>475</v>
      </c>
      <c r="D11" s="127" t="s">
        <v>79</v>
      </c>
      <c r="E11" s="127">
        <v>0</v>
      </c>
      <c r="F11" s="127" t="s">
        <v>476</v>
      </c>
      <c r="G11" s="128" t="s">
        <v>334</v>
      </c>
      <c r="H11" s="131" t="s">
        <v>480</v>
      </c>
      <c r="I11" s="131" t="s">
        <v>481</v>
      </c>
      <c r="J11" s="130" t="s">
        <v>482</v>
      </c>
      <c r="K11" s="127"/>
      <c r="L11" s="131" t="s">
        <v>43</v>
      </c>
      <c r="M11" s="127" t="s">
        <v>45</v>
      </c>
      <c r="N11" s="127" t="s">
        <v>454</v>
      </c>
      <c r="O11" s="127" t="s">
        <v>453</v>
      </c>
      <c r="P11" s="127"/>
      <c r="Q11" s="127"/>
      <c r="R11" s="127"/>
      <c r="S11" s="127"/>
      <c r="T11" s="127" t="s">
        <v>455</v>
      </c>
      <c r="U11" s="132"/>
      <c r="V11" s="132">
        <v>43895</v>
      </c>
      <c r="W11" s="132">
        <v>43895</v>
      </c>
      <c r="X11" s="127"/>
      <c r="Y11" s="133" t="s">
        <v>483</v>
      </c>
      <c r="Z11" s="127"/>
      <c r="AA11" s="132">
        <v>43899</v>
      </c>
      <c r="AB11" s="132">
        <v>43901</v>
      </c>
      <c r="AC11" s="127"/>
      <c r="AD11" s="127"/>
      <c r="AE11" s="127"/>
      <c r="AF11" s="127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38"/>
    </row>
    <row r="12" spans="1:46" ht="16.5" customHeight="1">
      <c r="A12" s="125">
        <v>6</v>
      </c>
      <c r="B12" s="127" t="s">
        <v>474</v>
      </c>
      <c r="C12" s="127" t="s">
        <v>475</v>
      </c>
      <c r="D12" s="127" t="s">
        <v>79</v>
      </c>
      <c r="E12" s="127">
        <v>0</v>
      </c>
      <c r="F12" s="127" t="s">
        <v>476</v>
      </c>
      <c r="G12" s="127"/>
      <c r="H12" s="131" t="s">
        <v>484</v>
      </c>
      <c r="I12" s="131" t="s">
        <v>485</v>
      </c>
      <c r="J12" s="130" t="s">
        <v>486</v>
      </c>
      <c r="K12" s="127"/>
      <c r="L12" s="131" t="s">
        <v>43</v>
      </c>
      <c r="M12" s="127" t="s">
        <v>45</v>
      </c>
      <c r="N12" s="127" t="s">
        <v>454</v>
      </c>
      <c r="O12" s="127" t="s">
        <v>453</v>
      </c>
      <c r="P12" s="127"/>
      <c r="Q12" s="127"/>
      <c r="R12" s="127"/>
      <c r="S12" s="127"/>
      <c r="T12" s="127" t="s">
        <v>455</v>
      </c>
      <c r="U12" s="132"/>
      <c r="V12" s="132">
        <v>43991</v>
      </c>
      <c r="W12" s="132">
        <v>43991</v>
      </c>
      <c r="X12" s="127"/>
      <c r="Y12" s="133" t="s">
        <v>487</v>
      </c>
      <c r="Z12" s="127"/>
      <c r="AA12" s="132">
        <v>43991</v>
      </c>
      <c r="AB12" s="132">
        <v>43991</v>
      </c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38"/>
    </row>
    <row r="13" spans="1:46" ht="16.5" customHeight="1">
      <c r="A13" s="125">
        <v>7</v>
      </c>
      <c r="B13" s="127" t="s">
        <v>474</v>
      </c>
      <c r="C13" s="127" t="s">
        <v>475</v>
      </c>
      <c r="D13" s="127" t="s">
        <v>79</v>
      </c>
      <c r="E13" s="127">
        <v>0</v>
      </c>
      <c r="F13" s="127" t="s">
        <v>476</v>
      </c>
      <c r="G13" s="128" t="s">
        <v>334</v>
      </c>
      <c r="H13" s="131" t="s">
        <v>488</v>
      </c>
      <c r="I13" s="131" t="s">
        <v>489</v>
      </c>
      <c r="J13" s="137" t="s">
        <v>490</v>
      </c>
      <c r="K13" s="127"/>
      <c r="L13" s="131" t="s">
        <v>43</v>
      </c>
      <c r="M13" s="127" t="s">
        <v>45</v>
      </c>
      <c r="N13" s="127" t="s">
        <v>454</v>
      </c>
      <c r="O13" s="127" t="s">
        <v>453</v>
      </c>
      <c r="P13" s="127"/>
      <c r="Q13" s="127"/>
      <c r="R13" s="127"/>
      <c r="S13" s="127"/>
      <c r="T13" s="127" t="s">
        <v>455</v>
      </c>
      <c r="U13" s="132"/>
      <c r="V13" s="132">
        <v>43916</v>
      </c>
      <c r="W13" s="132">
        <v>43916</v>
      </c>
      <c r="X13" s="127"/>
      <c r="Y13" s="133" t="s">
        <v>483</v>
      </c>
      <c r="Z13" s="127"/>
      <c r="AA13" s="132">
        <v>43916</v>
      </c>
      <c r="AB13" s="132">
        <v>43916</v>
      </c>
      <c r="AC13" s="127"/>
      <c r="AD13" s="127"/>
      <c r="AE13" s="127"/>
      <c r="AF13" s="127"/>
      <c r="AG13" s="127"/>
      <c r="AH13" s="127"/>
      <c r="AI13" s="127"/>
      <c r="AJ13" s="127"/>
      <c r="AK13" s="127"/>
      <c r="AL13" s="127"/>
      <c r="AM13" s="127"/>
      <c r="AN13" s="127"/>
      <c r="AO13" s="127"/>
      <c r="AP13" s="127"/>
      <c r="AQ13" s="127"/>
      <c r="AR13" s="127"/>
      <c r="AS13" s="127"/>
      <c r="AT13" s="138"/>
    </row>
    <row r="14" spans="1:46" ht="16.5" customHeight="1">
      <c r="A14" s="125">
        <v>8</v>
      </c>
      <c r="B14" s="127" t="s">
        <v>474</v>
      </c>
      <c r="C14" s="127" t="s">
        <v>475</v>
      </c>
      <c r="D14" s="127" t="s">
        <v>79</v>
      </c>
      <c r="E14" s="127">
        <v>0</v>
      </c>
      <c r="F14" s="127" t="s">
        <v>476</v>
      </c>
      <c r="G14" s="128" t="s">
        <v>334</v>
      </c>
      <c r="H14" s="131" t="s">
        <v>491</v>
      </c>
      <c r="I14" s="131" t="s">
        <v>492</v>
      </c>
      <c r="J14" s="137" t="s">
        <v>493</v>
      </c>
      <c r="K14" s="127"/>
      <c r="L14" s="131" t="s">
        <v>43</v>
      </c>
      <c r="M14" s="127" t="s">
        <v>106</v>
      </c>
      <c r="N14" s="127" t="s">
        <v>465</v>
      </c>
      <c r="O14" s="127" t="s">
        <v>465</v>
      </c>
      <c r="P14" s="127"/>
      <c r="Q14" s="127"/>
      <c r="R14" s="127"/>
      <c r="S14" s="127"/>
      <c r="T14" s="127" t="s">
        <v>455</v>
      </c>
      <c r="U14" s="127"/>
      <c r="V14" s="132">
        <v>43872</v>
      </c>
      <c r="W14" s="132">
        <v>43872</v>
      </c>
      <c r="X14" s="127"/>
      <c r="Y14" s="133" t="s">
        <v>456</v>
      </c>
      <c r="Z14" s="132"/>
      <c r="AA14" s="132">
        <v>43875</v>
      </c>
      <c r="AB14" s="132">
        <v>43875</v>
      </c>
      <c r="AC14" s="127"/>
      <c r="AD14" s="127"/>
      <c r="AE14" s="127"/>
      <c r="AF14" s="127"/>
      <c r="AG14" s="127"/>
      <c r="AH14" s="127"/>
      <c r="AI14" s="127"/>
      <c r="AJ14" s="127"/>
      <c r="AK14" s="127"/>
      <c r="AL14" s="127"/>
      <c r="AM14" s="127"/>
      <c r="AN14" s="127"/>
      <c r="AO14" s="127"/>
      <c r="AP14" s="127"/>
      <c r="AQ14" s="127"/>
      <c r="AR14" s="127"/>
      <c r="AS14" s="127"/>
      <c r="AT14" s="138"/>
    </row>
    <row r="15" spans="1:46" ht="16.5" customHeight="1">
      <c r="A15" s="125">
        <v>9</v>
      </c>
      <c r="B15" s="127" t="s">
        <v>474</v>
      </c>
      <c r="C15" s="127" t="s">
        <v>475</v>
      </c>
      <c r="D15" s="127" t="s">
        <v>79</v>
      </c>
      <c r="E15" s="127">
        <v>0</v>
      </c>
      <c r="F15" s="127" t="s">
        <v>476</v>
      </c>
      <c r="G15" s="128" t="s">
        <v>334</v>
      </c>
      <c r="H15" s="131" t="s">
        <v>494</v>
      </c>
      <c r="I15" s="131" t="s">
        <v>495</v>
      </c>
      <c r="J15" s="137" t="s">
        <v>496</v>
      </c>
      <c r="K15" s="127"/>
      <c r="L15" s="131" t="s">
        <v>43</v>
      </c>
      <c r="M15" s="127" t="s">
        <v>106</v>
      </c>
      <c r="N15" s="127" t="s">
        <v>465</v>
      </c>
      <c r="O15" s="127" t="s">
        <v>465</v>
      </c>
      <c r="P15" s="127"/>
      <c r="Q15" s="127"/>
      <c r="R15" s="127"/>
      <c r="S15" s="127"/>
      <c r="T15" s="127" t="s">
        <v>455</v>
      </c>
      <c r="U15" s="127"/>
      <c r="V15" s="132">
        <v>43916</v>
      </c>
      <c r="W15" s="132">
        <v>43916</v>
      </c>
      <c r="X15" s="127"/>
      <c r="Y15" s="133" t="s">
        <v>483</v>
      </c>
      <c r="Z15" s="127"/>
      <c r="AA15" s="132">
        <v>43916</v>
      </c>
      <c r="AB15" s="132">
        <v>43916</v>
      </c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38"/>
    </row>
    <row r="16" spans="1:46" ht="16.5" customHeight="1">
      <c r="A16" s="125">
        <v>10</v>
      </c>
      <c r="B16" s="127" t="s">
        <v>474</v>
      </c>
      <c r="C16" s="127" t="s">
        <v>475</v>
      </c>
      <c r="D16" s="127" t="s">
        <v>79</v>
      </c>
      <c r="E16" s="127">
        <v>0</v>
      </c>
      <c r="F16" s="127" t="s">
        <v>476</v>
      </c>
      <c r="G16" s="128" t="s">
        <v>334</v>
      </c>
      <c r="H16" s="131" t="s">
        <v>497</v>
      </c>
      <c r="I16" s="131" t="s">
        <v>498</v>
      </c>
      <c r="J16" s="137" t="s">
        <v>499</v>
      </c>
      <c r="K16" s="127"/>
      <c r="L16" s="131" t="s">
        <v>43</v>
      </c>
      <c r="M16" s="127" t="s">
        <v>106</v>
      </c>
      <c r="N16" s="127" t="s">
        <v>465</v>
      </c>
      <c r="O16" s="127" t="s">
        <v>465</v>
      </c>
      <c r="P16" s="127"/>
      <c r="Q16" s="127"/>
      <c r="R16" s="127"/>
      <c r="S16" s="127"/>
      <c r="T16" s="127" t="s">
        <v>455</v>
      </c>
      <c r="U16" s="127"/>
      <c r="V16" s="132">
        <v>43916</v>
      </c>
      <c r="W16" s="132">
        <v>43916</v>
      </c>
      <c r="X16" s="127"/>
      <c r="Y16" s="133" t="s">
        <v>483</v>
      </c>
      <c r="Z16" s="127"/>
      <c r="AA16" s="132">
        <v>43916</v>
      </c>
      <c r="AB16" s="132">
        <v>43916</v>
      </c>
      <c r="AC16" s="127"/>
      <c r="AD16" s="127"/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38"/>
    </row>
    <row r="17" spans="1:46" ht="16.5" customHeight="1">
      <c r="A17" s="125">
        <v>11</v>
      </c>
      <c r="B17" s="127" t="s">
        <v>474</v>
      </c>
      <c r="C17" s="127" t="s">
        <v>475</v>
      </c>
      <c r="D17" s="127" t="s">
        <v>79</v>
      </c>
      <c r="E17" s="127">
        <v>0</v>
      </c>
      <c r="F17" s="127" t="s">
        <v>476</v>
      </c>
      <c r="G17" s="128" t="s">
        <v>334</v>
      </c>
      <c r="H17" s="131" t="s">
        <v>500</v>
      </c>
      <c r="I17" s="131" t="s">
        <v>501</v>
      </c>
      <c r="J17" s="137" t="s">
        <v>502</v>
      </c>
      <c r="K17" s="127"/>
      <c r="L17" s="131" t="s">
        <v>43</v>
      </c>
      <c r="M17" s="127" t="s">
        <v>45</v>
      </c>
      <c r="N17" s="127" t="s">
        <v>454</v>
      </c>
      <c r="O17" s="127" t="s">
        <v>454</v>
      </c>
      <c r="P17" s="127"/>
      <c r="Q17" s="127"/>
      <c r="R17" s="127"/>
      <c r="S17" s="127"/>
      <c r="T17" s="127" t="s">
        <v>455</v>
      </c>
      <c r="U17" s="127"/>
      <c r="V17" s="132">
        <v>43893</v>
      </c>
      <c r="W17" s="132">
        <v>43894</v>
      </c>
      <c r="X17" s="127"/>
      <c r="Y17" s="133" t="s">
        <v>483</v>
      </c>
      <c r="Z17" s="127"/>
      <c r="AA17" s="132">
        <v>43895</v>
      </c>
      <c r="AB17" s="132">
        <v>43899</v>
      </c>
      <c r="AC17" s="127"/>
      <c r="AD17" s="127"/>
      <c r="AE17" s="127"/>
      <c r="AF17" s="127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38"/>
    </row>
    <row r="18" spans="1:46" ht="16.5" customHeight="1">
      <c r="A18" s="125">
        <v>12</v>
      </c>
      <c r="B18" s="127" t="s">
        <v>474</v>
      </c>
      <c r="C18" s="127" t="s">
        <v>475</v>
      </c>
      <c r="D18" s="127" t="s">
        <v>79</v>
      </c>
      <c r="E18" s="127">
        <v>0</v>
      </c>
      <c r="F18" s="127" t="s">
        <v>476</v>
      </c>
      <c r="G18" s="128" t="s">
        <v>334</v>
      </c>
      <c r="H18" s="131" t="s">
        <v>503</v>
      </c>
      <c r="I18" s="131" t="s">
        <v>504</v>
      </c>
      <c r="J18" s="137" t="s">
        <v>505</v>
      </c>
      <c r="K18" s="127"/>
      <c r="L18" s="131" t="s">
        <v>43</v>
      </c>
      <c r="M18" s="127" t="s">
        <v>45</v>
      </c>
      <c r="N18" s="127" t="s">
        <v>454</v>
      </c>
      <c r="O18" s="127" t="s">
        <v>453</v>
      </c>
      <c r="P18" s="127"/>
      <c r="Q18" s="127"/>
      <c r="R18" s="127"/>
      <c r="S18" s="127"/>
      <c r="T18" s="127" t="s">
        <v>455</v>
      </c>
      <c r="U18" s="132"/>
      <c r="V18" s="132">
        <v>43872</v>
      </c>
      <c r="W18" s="132">
        <v>43872</v>
      </c>
      <c r="X18" s="127"/>
      <c r="Y18" s="133" t="s">
        <v>506</v>
      </c>
      <c r="Z18" s="132"/>
      <c r="AA18" s="132">
        <v>43879</v>
      </c>
      <c r="AB18" s="132">
        <v>43879</v>
      </c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38"/>
    </row>
    <row r="19" spans="1:46" ht="24.75" customHeight="1">
      <c r="A19" s="125">
        <v>13</v>
      </c>
      <c r="B19" s="127" t="s">
        <v>474</v>
      </c>
      <c r="C19" s="127" t="s">
        <v>475</v>
      </c>
      <c r="D19" s="127" t="s">
        <v>79</v>
      </c>
      <c r="E19" s="127">
        <v>0</v>
      </c>
      <c r="F19" s="127" t="s">
        <v>476</v>
      </c>
      <c r="G19" s="128"/>
      <c r="H19" s="131" t="s">
        <v>507</v>
      </c>
      <c r="I19" s="131" t="s">
        <v>508</v>
      </c>
      <c r="J19" s="137" t="s">
        <v>505</v>
      </c>
      <c r="K19" s="127"/>
      <c r="L19" s="131" t="s">
        <v>43</v>
      </c>
      <c r="M19" s="127" t="s">
        <v>45</v>
      </c>
      <c r="N19" s="127" t="s">
        <v>454</v>
      </c>
      <c r="O19" s="127" t="s">
        <v>453</v>
      </c>
      <c r="P19" s="127"/>
      <c r="Q19" s="127"/>
      <c r="R19" s="127"/>
      <c r="S19" s="127"/>
      <c r="T19" s="127" t="s">
        <v>455</v>
      </c>
      <c r="U19" s="132"/>
      <c r="V19" s="132"/>
      <c r="W19" s="132"/>
      <c r="X19" s="127"/>
      <c r="Y19" s="133" t="s">
        <v>487</v>
      </c>
      <c r="Z19" s="132"/>
      <c r="AA19" s="132"/>
      <c r="AB19" s="132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38"/>
    </row>
    <row r="20" spans="1:46" ht="16.5" customHeight="1">
      <c r="A20" s="125">
        <v>14</v>
      </c>
      <c r="B20" s="127" t="s">
        <v>474</v>
      </c>
      <c r="C20" s="127" t="s">
        <v>475</v>
      </c>
      <c r="D20" s="127" t="s">
        <v>79</v>
      </c>
      <c r="E20" s="127">
        <v>0</v>
      </c>
      <c r="F20" s="127" t="s">
        <v>476</v>
      </c>
      <c r="G20" s="128"/>
      <c r="H20" s="131" t="s">
        <v>509</v>
      </c>
      <c r="I20" s="131" t="s">
        <v>510</v>
      </c>
      <c r="J20" s="137" t="s">
        <v>505</v>
      </c>
      <c r="K20" s="127"/>
      <c r="L20" s="131" t="s">
        <v>43</v>
      </c>
      <c r="M20" s="127" t="s">
        <v>45</v>
      </c>
      <c r="N20" s="127" t="s">
        <v>454</v>
      </c>
      <c r="O20" s="127" t="s">
        <v>453</v>
      </c>
      <c r="P20" s="127"/>
      <c r="Q20" s="127"/>
      <c r="R20" s="127"/>
      <c r="S20" s="127"/>
      <c r="T20" s="127" t="s">
        <v>455</v>
      </c>
      <c r="U20" s="132"/>
      <c r="V20" s="132"/>
      <c r="W20" s="132"/>
      <c r="X20" s="127"/>
      <c r="Y20" s="133" t="s">
        <v>487</v>
      </c>
      <c r="Z20" s="132"/>
      <c r="AA20" s="132"/>
      <c r="AB20" s="132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38"/>
    </row>
    <row r="21" spans="1:46" ht="16.5" customHeight="1">
      <c r="A21" s="125">
        <v>15</v>
      </c>
      <c r="B21" s="127" t="s">
        <v>474</v>
      </c>
      <c r="C21" s="127" t="s">
        <v>475</v>
      </c>
      <c r="D21" s="127" t="s">
        <v>79</v>
      </c>
      <c r="E21" s="127">
        <v>0</v>
      </c>
      <c r="F21" s="127" t="s">
        <v>476</v>
      </c>
      <c r="G21" s="128" t="s">
        <v>334</v>
      </c>
      <c r="H21" s="131" t="s">
        <v>511</v>
      </c>
      <c r="I21" s="131" t="s">
        <v>512</v>
      </c>
      <c r="J21" s="137" t="s">
        <v>513</v>
      </c>
      <c r="K21" s="127"/>
      <c r="L21" s="131" t="s">
        <v>43</v>
      </c>
      <c r="M21" s="127" t="s">
        <v>45</v>
      </c>
      <c r="N21" s="127" t="s">
        <v>454</v>
      </c>
      <c r="O21" s="127" t="s">
        <v>454</v>
      </c>
      <c r="P21" s="127"/>
      <c r="Q21" s="127"/>
      <c r="R21" s="127"/>
      <c r="S21" s="127"/>
      <c r="T21" s="127" t="s">
        <v>455</v>
      </c>
      <c r="U21" s="132"/>
      <c r="V21" s="132">
        <v>43873</v>
      </c>
      <c r="W21" s="132">
        <v>43874</v>
      </c>
      <c r="X21" s="127"/>
      <c r="Y21" s="133" t="s">
        <v>461</v>
      </c>
      <c r="Z21" s="132"/>
      <c r="AA21" s="132">
        <v>43878</v>
      </c>
      <c r="AB21" s="132">
        <v>43882</v>
      </c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38"/>
    </row>
    <row r="22" spans="1:46" ht="16.5" hidden="1" customHeight="1">
      <c r="A22" s="125">
        <v>16</v>
      </c>
      <c r="B22" s="127" t="s">
        <v>474</v>
      </c>
      <c r="C22" s="127" t="s">
        <v>514</v>
      </c>
      <c r="D22" s="127" t="s">
        <v>79</v>
      </c>
      <c r="E22" s="127">
        <v>1</v>
      </c>
      <c r="F22" s="127" t="s">
        <v>515</v>
      </c>
      <c r="G22" s="127"/>
      <c r="H22" s="131" t="s">
        <v>516</v>
      </c>
      <c r="I22" s="131" t="s">
        <v>517</v>
      </c>
      <c r="J22" s="137" t="s">
        <v>518</v>
      </c>
      <c r="K22" s="127"/>
      <c r="L22" s="131" t="s">
        <v>43</v>
      </c>
      <c r="M22" s="127" t="s">
        <v>45</v>
      </c>
      <c r="N22" s="127" t="s">
        <v>454</v>
      </c>
      <c r="O22" s="127" t="s">
        <v>453</v>
      </c>
      <c r="P22" s="127"/>
      <c r="Q22" s="127"/>
      <c r="R22" s="127"/>
      <c r="S22" s="127"/>
      <c r="T22" s="127" t="s">
        <v>455</v>
      </c>
      <c r="U22" s="132"/>
      <c r="V22" s="132">
        <v>43953</v>
      </c>
      <c r="W22" s="132">
        <v>43953</v>
      </c>
      <c r="X22" s="127"/>
      <c r="Y22" s="133" t="s">
        <v>471</v>
      </c>
      <c r="Z22" s="127"/>
      <c r="AA22" s="132"/>
      <c r="AB22" s="132">
        <v>43972</v>
      </c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7"/>
      <c r="AT22" s="138"/>
    </row>
    <row r="23" spans="1:46" ht="16.5" customHeight="1">
      <c r="A23" s="125">
        <v>17</v>
      </c>
      <c r="B23" s="64" t="s">
        <v>474</v>
      </c>
      <c r="C23" s="64" t="s">
        <v>514</v>
      </c>
      <c r="D23" s="64" t="s">
        <v>79</v>
      </c>
      <c r="E23" s="64">
        <v>1</v>
      </c>
      <c r="F23" s="64" t="s">
        <v>515</v>
      </c>
      <c r="G23" s="128"/>
      <c r="H23" s="139" t="s">
        <v>519</v>
      </c>
      <c r="I23" s="139" t="s">
        <v>520</v>
      </c>
      <c r="J23" s="140" t="s">
        <v>521</v>
      </c>
      <c r="K23" s="64"/>
      <c r="L23" s="64"/>
      <c r="M23" s="64" t="s">
        <v>522</v>
      </c>
      <c r="N23" s="64" t="s">
        <v>454</v>
      </c>
      <c r="O23" s="64" t="s">
        <v>453</v>
      </c>
      <c r="P23" s="64"/>
      <c r="Q23" s="64"/>
      <c r="R23" s="64"/>
      <c r="S23" s="64"/>
      <c r="T23" s="64" t="s">
        <v>455</v>
      </c>
      <c r="U23" s="65"/>
      <c r="V23" s="64"/>
      <c r="W23" s="64"/>
      <c r="X23" s="64"/>
      <c r="Y23" s="56"/>
      <c r="Z23" s="64"/>
      <c r="AA23" s="65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141"/>
    </row>
    <row r="24" spans="1:46" ht="16.5" customHeight="1">
      <c r="A24" s="125">
        <v>18</v>
      </c>
      <c r="B24" s="127" t="s">
        <v>474</v>
      </c>
      <c r="C24" s="127" t="s">
        <v>523</v>
      </c>
      <c r="D24" s="127" t="s">
        <v>79</v>
      </c>
      <c r="E24" s="127">
        <v>0</v>
      </c>
      <c r="F24" s="127" t="s">
        <v>524</v>
      </c>
      <c r="G24" s="127" t="s">
        <v>334</v>
      </c>
      <c r="H24" s="131" t="s">
        <v>525</v>
      </c>
      <c r="I24" s="131" t="s">
        <v>526</v>
      </c>
      <c r="J24" s="142" t="s">
        <v>527</v>
      </c>
      <c r="K24" s="127"/>
      <c r="L24" s="131" t="s">
        <v>43</v>
      </c>
      <c r="M24" s="127" t="s">
        <v>45</v>
      </c>
      <c r="N24" s="127" t="s">
        <v>454</v>
      </c>
      <c r="O24" s="127" t="s">
        <v>454</v>
      </c>
      <c r="P24" s="127"/>
      <c r="Q24" s="127"/>
      <c r="R24" s="127"/>
      <c r="S24" s="127"/>
      <c r="T24" s="127" t="s">
        <v>455</v>
      </c>
      <c r="U24" s="132"/>
      <c r="V24" s="132">
        <v>43885</v>
      </c>
      <c r="W24" s="132">
        <v>43886</v>
      </c>
      <c r="X24" s="127"/>
      <c r="Y24" s="133" t="s">
        <v>528</v>
      </c>
      <c r="Z24" s="127"/>
      <c r="AA24" s="132">
        <v>43893</v>
      </c>
      <c r="AB24" s="132">
        <v>43896</v>
      </c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  <c r="AP24" s="127"/>
      <c r="AQ24" s="127"/>
      <c r="AR24" s="127"/>
      <c r="AS24" s="127"/>
      <c r="AT24" s="138"/>
    </row>
    <row r="25" spans="1:46" ht="16.5" customHeight="1">
      <c r="A25" s="125">
        <v>19</v>
      </c>
      <c r="B25" s="127" t="s">
        <v>474</v>
      </c>
      <c r="C25" s="127" t="s">
        <v>523</v>
      </c>
      <c r="D25" s="127" t="s">
        <v>79</v>
      </c>
      <c r="E25" s="127">
        <v>0</v>
      </c>
      <c r="F25" s="127" t="s">
        <v>524</v>
      </c>
      <c r="G25" s="127" t="s">
        <v>334</v>
      </c>
      <c r="H25" s="131" t="s">
        <v>529</v>
      </c>
      <c r="I25" s="131" t="s">
        <v>530</v>
      </c>
      <c r="J25" s="142" t="s">
        <v>531</v>
      </c>
      <c r="K25" s="127"/>
      <c r="L25" s="131" t="s">
        <v>43</v>
      </c>
      <c r="M25" s="127" t="s">
        <v>45</v>
      </c>
      <c r="N25" s="127" t="s">
        <v>454</v>
      </c>
      <c r="O25" s="127" t="s">
        <v>454</v>
      </c>
      <c r="P25" s="127"/>
      <c r="Q25" s="127"/>
      <c r="R25" s="127"/>
      <c r="S25" s="127"/>
      <c r="T25" s="127" t="s">
        <v>455</v>
      </c>
      <c r="U25" s="132"/>
      <c r="V25" s="132">
        <v>43885</v>
      </c>
      <c r="W25" s="132">
        <v>43886</v>
      </c>
      <c r="X25" s="127"/>
      <c r="Y25" s="133" t="s">
        <v>528</v>
      </c>
      <c r="Z25" s="127"/>
      <c r="AA25" s="132">
        <v>43893</v>
      </c>
      <c r="AB25" s="132">
        <v>43896</v>
      </c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38"/>
    </row>
    <row r="26" spans="1:46" ht="16.5" customHeight="1">
      <c r="A26" s="125">
        <v>20</v>
      </c>
      <c r="B26" s="127" t="s">
        <v>532</v>
      </c>
      <c r="C26" s="127" t="s">
        <v>533</v>
      </c>
      <c r="D26" s="127" t="s">
        <v>79</v>
      </c>
      <c r="E26" s="127">
        <v>1</v>
      </c>
      <c r="F26" s="127" t="s">
        <v>534</v>
      </c>
      <c r="G26" s="127" t="s">
        <v>334</v>
      </c>
      <c r="H26" s="131" t="s">
        <v>535</v>
      </c>
      <c r="I26" s="131" t="s">
        <v>536</v>
      </c>
      <c r="J26" s="137" t="s">
        <v>537</v>
      </c>
      <c r="K26" s="127"/>
      <c r="L26" s="131" t="s">
        <v>43</v>
      </c>
      <c r="M26" s="127" t="s">
        <v>45</v>
      </c>
      <c r="N26" s="127" t="s">
        <v>453</v>
      </c>
      <c r="O26" s="127" t="s">
        <v>465</v>
      </c>
      <c r="P26" s="127"/>
      <c r="Q26" s="127"/>
      <c r="R26" s="127"/>
      <c r="S26" s="127"/>
      <c r="T26" s="127" t="s">
        <v>455</v>
      </c>
      <c r="U26" s="127"/>
      <c r="V26" s="132">
        <v>43899</v>
      </c>
      <c r="W26" s="132">
        <v>43900</v>
      </c>
      <c r="X26" s="127"/>
      <c r="Y26" s="133" t="s">
        <v>483</v>
      </c>
      <c r="Z26" s="127"/>
      <c r="AA26" s="132">
        <v>43902</v>
      </c>
      <c r="AB26" s="132">
        <v>43909</v>
      </c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27"/>
      <c r="AP26" s="127"/>
      <c r="AQ26" s="127"/>
      <c r="AR26" s="127"/>
      <c r="AS26" s="127"/>
      <c r="AT26" s="138" t="s">
        <v>538</v>
      </c>
    </row>
    <row r="27" spans="1:46" ht="16.5" customHeight="1">
      <c r="A27" s="125">
        <v>21</v>
      </c>
      <c r="B27" s="127" t="s">
        <v>532</v>
      </c>
      <c r="C27" s="127" t="s">
        <v>533</v>
      </c>
      <c r="D27" s="127" t="s">
        <v>79</v>
      </c>
      <c r="E27" s="127">
        <v>0</v>
      </c>
      <c r="F27" s="127" t="s">
        <v>534</v>
      </c>
      <c r="G27" s="127" t="s">
        <v>334</v>
      </c>
      <c r="H27" s="131" t="s">
        <v>539</v>
      </c>
      <c r="I27" s="131" t="s">
        <v>540</v>
      </c>
      <c r="J27" s="130" t="s">
        <v>541</v>
      </c>
      <c r="K27" s="127"/>
      <c r="L27" s="131" t="s">
        <v>43</v>
      </c>
      <c r="M27" s="127" t="s">
        <v>106</v>
      </c>
      <c r="N27" s="127" t="s">
        <v>453</v>
      </c>
      <c r="O27" s="127" t="s">
        <v>465</v>
      </c>
      <c r="P27" s="127"/>
      <c r="Q27" s="127"/>
      <c r="R27" s="127"/>
      <c r="S27" s="127"/>
      <c r="T27" s="127" t="s">
        <v>455</v>
      </c>
      <c r="U27" s="127"/>
      <c r="V27" s="132">
        <v>43896</v>
      </c>
      <c r="W27" s="132">
        <v>43896</v>
      </c>
      <c r="X27" s="127"/>
      <c r="Y27" s="133" t="s">
        <v>542</v>
      </c>
      <c r="Z27" s="127"/>
      <c r="AA27" s="132">
        <v>43896</v>
      </c>
      <c r="AB27" s="132">
        <v>43900</v>
      </c>
      <c r="AC27" s="127"/>
      <c r="AD27" s="127"/>
      <c r="AE27" s="127"/>
      <c r="AF27" s="127"/>
      <c r="AG27" s="127"/>
      <c r="AH27" s="127"/>
      <c r="AI27" s="127"/>
      <c r="AJ27" s="127"/>
      <c r="AK27" s="127"/>
      <c r="AL27" s="127"/>
      <c r="AM27" s="127"/>
      <c r="AN27" s="127"/>
      <c r="AO27" s="127"/>
      <c r="AP27" s="127"/>
      <c r="AQ27" s="127"/>
      <c r="AR27" s="127"/>
      <c r="AS27" s="127"/>
      <c r="AT27" s="138"/>
    </row>
    <row r="28" spans="1:46" ht="16.5" customHeight="1">
      <c r="A28" s="125">
        <v>22</v>
      </c>
      <c r="B28" s="127" t="s">
        <v>532</v>
      </c>
      <c r="C28" s="127" t="s">
        <v>543</v>
      </c>
      <c r="D28" s="127" t="s">
        <v>79</v>
      </c>
      <c r="E28" s="127">
        <v>0</v>
      </c>
      <c r="F28" s="127" t="s">
        <v>544</v>
      </c>
      <c r="G28" s="127" t="s">
        <v>334</v>
      </c>
      <c r="H28" s="131" t="s">
        <v>545</v>
      </c>
      <c r="I28" s="131" t="s">
        <v>546</v>
      </c>
      <c r="J28" s="137" t="s">
        <v>547</v>
      </c>
      <c r="K28" s="127"/>
      <c r="L28" s="131" t="s">
        <v>43</v>
      </c>
      <c r="M28" s="127" t="s">
        <v>45</v>
      </c>
      <c r="N28" s="127" t="s">
        <v>453</v>
      </c>
      <c r="O28" s="127" t="s">
        <v>453</v>
      </c>
      <c r="P28" s="127"/>
      <c r="Q28" s="127"/>
      <c r="R28" s="127"/>
      <c r="S28" s="127"/>
      <c r="T28" s="127" t="s">
        <v>455</v>
      </c>
      <c r="U28" s="127"/>
      <c r="V28" s="132">
        <v>43882</v>
      </c>
      <c r="W28" s="132">
        <v>43885</v>
      </c>
      <c r="X28" s="127"/>
      <c r="Y28" s="133" t="s">
        <v>528</v>
      </c>
      <c r="Z28" s="127"/>
      <c r="AA28" s="132">
        <v>43885</v>
      </c>
      <c r="AB28" s="132">
        <v>43887</v>
      </c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27"/>
      <c r="AP28" s="127"/>
      <c r="AQ28" s="127"/>
      <c r="AR28" s="127"/>
      <c r="AS28" s="127"/>
      <c r="AT28" s="138"/>
    </row>
    <row r="29" spans="1:46" ht="16.5" customHeight="1">
      <c r="A29" s="125">
        <v>23</v>
      </c>
      <c r="B29" s="64" t="s">
        <v>532</v>
      </c>
      <c r="C29" s="64" t="s">
        <v>543</v>
      </c>
      <c r="D29" s="64" t="s">
        <v>79</v>
      </c>
      <c r="E29" s="64">
        <v>0</v>
      </c>
      <c r="F29" s="64" t="s">
        <v>544</v>
      </c>
      <c r="G29" s="64"/>
      <c r="H29" s="139" t="s">
        <v>548</v>
      </c>
      <c r="I29" s="139" t="s">
        <v>549</v>
      </c>
      <c r="J29" s="140" t="s">
        <v>550</v>
      </c>
      <c r="K29" s="64"/>
      <c r="L29" s="64"/>
      <c r="M29" s="64" t="s">
        <v>522</v>
      </c>
      <c r="N29" s="64" t="s">
        <v>454</v>
      </c>
      <c r="O29" s="64" t="s">
        <v>551</v>
      </c>
      <c r="P29" s="64"/>
      <c r="Q29" s="64"/>
      <c r="R29" s="64"/>
      <c r="S29" s="64"/>
      <c r="T29" s="64" t="s">
        <v>455</v>
      </c>
      <c r="U29" s="64"/>
      <c r="V29" s="64"/>
      <c r="W29" s="64"/>
      <c r="X29" s="64"/>
      <c r="Y29" s="56"/>
      <c r="Z29" s="64"/>
      <c r="AA29" s="65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141"/>
    </row>
    <row r="30" spans="1:46" ht="16.5" customHeight="1">
      <c r="A30" s="125">
        <v>24</v>
      </c>
      <c r="B30" s="64" t="s">
        <v>532</v>
      </c>
      <c r="C30" s="64" t="s">
        <v>543</v>
      </c>
      <c r="D30" s="64" t="s">
        <v>79</v>
      </c>
      <c r="E30" s="64"/>
      <c r="F30" s="64"/>
      <c r="G30" s="64"/>
      <c r="H30" s="139"/>
      <c r="I30" s="139" t="s">
        <v>552</v>
      </c>
      <c r="J30" s="140" t="s">
        <v>553</v>
      </c>
      <c r="K30" s="64"/>
      <c r="L30" s="64"/>
      <c r="M30" s="64" t="s">
        <v>106</v>
      </c>
      <c r="N30" s="64" t="s">
        <v>453</v>
      </c>
      <c r="O30" s="64" t="s">
        <v>453</v>
      </c>
      <c r="P30" s="64"/>
      <c r="Q30" s="64"/>
      <c r="R30" s="64"/>
      <c r="S30" s="64"/>
      <c r="T30" s="64" t="s">
        <v>455</v>
      </c>
      <c r="U30" s="64"/>
      <c r="V30" s="64"/>
      <c r="W30" s="64"/>
      <c r="X30" s="64"/>
      <c r="Y30" s="56"/>
      <c r="Z30" s="64"/>
      <c r="AA30" s="65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141"/>
    </row>
    <row r="31" spans="1:46" ht="16.5" customHeight="1">
      <c r="A31" s="125">
        <v>25</v>
      </c>
      <c r="B31" s="127" t="s">
        <v>554</v>
      </c>
      <c r="C31" s="127" t="s">
        <v>555</v>
      </c>
      <c r="D31" s="127" t="s">
        <v>79</v>
      </c>
      <c r="E31" s="127">
        <v>0</v>
      </c>
      <c r="F31" s="127" t="s">
        <v>556</v>
      </c>
      <c r="G31" s="127" t="s">
        <v>334</v>
      </c>
      <c r="H31" s="131" t="s">
        <v>557</v>
      </c>
      <c r="I31" s="137" t="s">
        <v>558</v>
      </c>
      <c r="J31" s="137" t="s">
        <v>559</v>
      </c>
      <c r="K31" s="127"/>
      <c r="L31" s="131" t="s">
        <v>43</v>
      </c>
      <c r="M31" s="127" t="s">
        <v>45</v>
      </c>
      <c r="N31" s="127" t="s">
        <v>454</v>
      </c>
      <c r="O31" s="127" t="s">
        <v>454</v>
      </c>
      <c r="P31" s="127"/>
      <c r="Q31" s="127"/>
      <c r="R31" s="127"/>
      <c r="S31" s="127"/>
      <c r="T31" s="127" t="s">
        <v>455</v>
      </c>
      <c r="U31" s="132"/>
      <c r="V31" s="132">
        <v>43874</v>
      </c>
      <c r="W31" s="132">
        <v>43878</v>
      </c>
      <c r="X31" s="127"/>
      <c r="Y31" s="133" t="s">
        <v>542</v>
      </c>
      <c r="Z31" s="132"/>
      <c r="AA31" s="132">
        <v>43879</v>
      </c>
      <c r="AB31" s="132">
        <v>43888</v>
      </c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7"/>
      <c r="AT31" s="138"/>
    </row>
    <row r="32" spans="1:46" ht="16.5" customHeight="1">
      <c r="A32" s="125">
        <v>26</v>
      </c>
      <c r="B32" s="64" t="s">
        <v>554</v>
      </c>
      <c r="C32" s="64" t="s">
        <v>555</v>
      </c>
      <c r="D32" s="64" t="s">
        <v>79</v>
      </c>
      <c r="E32" s="64">
        <v>1</v>
      </c>
      <c r="F32" s="64" t="s">
        <v>556</v>
      </c>
      <c r="G32" s="64"/>
      <c r="H32" s="139" t="s">
        <v>560</v>
      </c>
      <c r="I32" s="140" t="s">
        <v>561</v>
      </c>
      <c r="J32" s="140" t="s">
        <v>562</v>
      </c>
      <c r="K32" s="64"/>
      <c r="L32" s="139"/>
      <c r="M32" s="64" t="s">
        <v>106</v>
      </c>
      <c r="N32" s="64" t="s">
        <v>453</v>
      </c>
      <c r="O32" s="64" t="s">
        <v>453</v>
      </c>
      <c r="P32" s="64"/>
      <c r="Q32" s="64"/>
      <c r="R32" s="64"/>
      <c r="S32" s="64"/>
      <c r="T32" s="64"/>
      <c r="U32" s="65"/>
      <c r="V32" s="65"/>
      <c r="W32" s="65"/>
      <c r="X32" s="64"/>
      <c r="Y32" s="56"/>
      <c r="Z32" s="65"/>
      <c r="AA32" s="65"/>
      <c r="AB32" s="65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141"/>
    </row>
    <row r="33" spans="1:46" ht="16.5" customHeight="1">
      <c r="A33" s="125">
        <v>27</v>
      </c>
      <c r="B33" s="127" t="s">
        <v>554</v>
      </c>
      <c r="C33" s="127" t="s">
        <v>555</v>
      </c>
      <c r="D33" s="127" t="s">
        <v>79</v>
      </c>
      <c r="E33" s="127">
        <v>0</v>
      </c>
      <c r="F33" s="127" t="s">
        <v>563</v>
      </c>
      <c r="G33" s="127" t="s">
        <v>334</v>
      </c>
      <c r="H33" s="131" t="s">
        <v>564</v>
      </c>
      <c r="I33" s="137" t="s">
        <v>565</v>
      </c>
      <c r="J33" s="137" t="s">
        <v>566</v>
      </c>
      <c r="K33" s="127"/>
      <c r="L33" s="131" t="s">
        <v>43</v>
      </c>
      <c r="M33" s="127" t="s">
        <v>45</v>
      </c>
      <c r="N33" s="127" t="s">
        <v>454</v>
      </c>
      <c r="O33" s="127" t="s">
        <v>453</v>
      </c>
      <c r="P33" s="127"/>
      <c r="Q33" s="127"/>
      <c r="R33" s="127"/>
      <c r="S33" s="127"/>
      <c r="T33" s="127" t="s">
        <v>455</v>
      </c>
      <c r="U33" s="127"/>
      <c r="V33" s="132">
        <v>43879</v>
      </c>
      <c r="W33" s="132">
        <v>43880</v>
      </c>
      <c r="X33" s="127"/>
      <c r="Y33" s="133" t="s">
        <v>483</v>
      </c>
      <c r="Z33" s="127"/>
      <c r="AA33" s="132">
        <v>43881</v>
      </c>
      <c r="AB33" s="132">
        <v>43886</v>
      </c>
      <c r="AC33" s="127"/>
      <c r="AD33" s="127"/>
      <c r="AE33" s="127"/>
      <c r="AF33" s="127"/>
      <c r="AG33" s="127"/>
      <c r="AH33" s="127"/>
      <c r="AI33" s="127"/>
      <c r="AJ33" s="127"/>
      <c r="AK33" s="127"/>
      <c r="AL33" s="127"/>
      <c r="AM33" s="127"/>
      <c r="AN33" s="127"/>
      <c r="AO33" s="127"/>
      <c r="AP33" s="127"/>
      <c r="AQ33" s="127"/>
      <c r="AR33" s="127"/>
      <c r="AS33" s="127"/>
      <c r="AT33" s="138"/>
    </row>
    <row r="34" spans="1:46" ht="16.5" customHeight="1">
      <c r="A34" s="125">
        <v>28</v>
      </c>
      <c r="B34" s="127" t="s">
        <v>554</v>
      </c>
      <c r="C34" s="127" t="s">
        <v>555</v>
      </c>
      <c r="D34" s="127" t="s">
        <v>79</v>
      </c>
      <c r="E34" s="127">
        <v>0</v>
      </c>
      <c r="F34" s="127" t="s">
        <v>563</v>
      </c>
      <c r="G34" s="127" t="s">
        <v>334</v>
      </c>
      <c r="H34" s="131" t="s">
        <v>567</v>
      </c>
      <c r="I34" s="131" t="s">
        <v>568</v>
      </c>
      <c r="J34" s="137" t="s">
        <v>569</v>
      </c>
      <c r="K34" s="127"/>
      <c r="L34" s="131" t="s">
        <v>43</v>
      </c>
      <c r="M34" s="127" t="s">
        <v>143</v>
      </c>
      <c r="N34" s="127" t="s">
        <v>454</v>
      </c>
      <c r="O34" s="127" t="s">
        <v>454</v>
      </c>
      <c r="P34" s="127"/>
      <c r="Q34" s="127"/>
      <c r="R34" s="127"/>
      <c r="S34" s="127"/>
      <c r="T34" s="127" t="s">
        <v>455</v>
      </c>
      <c r="U34" s="127"/>
      <c r="V34" s="132">
        <v>43880</v>
      </c>
      <c r="W34" s="132">
        <v>43880</v>
      </c>
      <c r="X34" s="127"/>
      <c r="Y34" s="133" t="s">
        <v>483</v>
      </c>
      <c r="Z34" s="127"/>
      <c r="AA34" s="132">
        <v>43881</v>
      </c>
      <c r="AB34" s="132">
        <v>43886</v>
      </c>
      <c r="AC34" s="127"/>
      <c r="AD34" s="127"/>
      <c r="AE34" s="127"/>
      <c r="AF34" s="127"/>
      <c r="AG34" s="127"/>
      <c r="AH34" s="127"/>
      <c r="AI34" s="127"/>
      <c r="AJ34" s="127"/>
      <c r="AK34" s="127"/>
      <c r="AL34" s="127"/>
      <c r="AM34" s="127"/>
      <c r="AN34" s="127"/>
      <c r="AO34" s="127"/>
      <c r="AP34" s="127"/>
      <c r="AQ34" s="127"/>
      <c r="AR34" s="127"/>
      <c r="AS34" s="127"/>
      <c r="AT34" s="138"/>
    </row>
    <row r="35" spans="1:46" ht="16.5" hidden="1" customHeight="1">
      <c r="A35" s="125">
        <v>29</v>
      </c>
      <c r="B35" s="127" t="s">
        <v>554</v>
      </c>
      <c r="C35" s="127" t="s">
        <v>555</v>
      </c>
      <c r="D35" s="127" t="s">
        <v>79</v>
      </c>
      <c r="E35" s="127">
        <v>0</v>
      </c>
      <c r="F35" s="127" t="s">
        <v>563</v>
      </c>
      <c r="G35" s="127"/>
      <c r="H35" s="131" t="s">
        <v>570</v>
      </c>
      <c r="I35" s="131" t="s">
        <v>571</v>
      </c>
      <c r="J35" s="137" t="s">
        <v>572</v>
      </c>
      <c r="K35" s="127"/>
      <c r="L35" s="131" t="s">
        <v>43</v>
      </c>
      <c r="M35" s="127" t="s">
        <v>45</v>
      </c>
      <c r="N35" s="127" t="s">
        <v>454</v>
      </c>
      <c r="O35" s="127" t="s">
        <v>454</v>
      </c>
      <c r="P35" s="127"/>
      <c r="Q35" s="127"/>
      <c r="R35" s="127"/>
      <c r="S35" s="127"/>
      <c r="T35" s="127" t="s">
        <v>455</v>
      </c>
      <c r="U35" s="127"/>
      <c r="V35" s="132">
        <v>43958</v>
      </c>
      <c r="W35" s="132">
        <v>43962</v>
      </c>
      <c r="X35" s="127"/>
      <c r="Y35" s="133" t="s">
        <v>542</v>
      </c>
      <c r="Z35" s="127"/>
      <c r="AA35" s="132">
        <v>43963</v>
      </c>
      <c r="AB35" s="132">
        <v>43976</v>
      </c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38"/>
    </row>
    <row r="36" spans="1:46" ht="16.5" customHeight="1">
      <c r="A36" s="125">
        <v>30</v>
      </c>
      <c r="B36" s="127" t="s">
        <v>554</v>
      </c>
      <c r="C36" s="127" t="s">
        <v>555</v>
      </c>
      <c r="D36" s="127" t="s">
        <v>79</v>
      </c>
      <c r="E36" s="127">
        <v>0</v>
      </c>
      <c r="F36" s="127" t="s">
        <v>563</v>
      </c>
      <c r="G36" s="127"/>
      <c r="H36" s="131" t="s">
        <v>573</v>
      </c>
      <c r="I36" s="131" t="s">
        <v>574</v>
      </c>
      <c r="J36" s="137" t="s">
        <v>575</v>
      </c>
      <c r="K36" s="127"/>
      <c r="L36" s="131" t="s">
        <v>43</v>
      </c>
      <c r="M36" s="127" t="s">
        <v>45</v>
      </c>
      <c r="N36" s="127" t="s">
        <v>454</v>
      </c>
      <c r="O36" s="127" t="s">
        <v>454</v>
      </c>
      <c r="P36" s="127"/>
      <c r="Q36" s="127"/>
      <c r="R36" s="127"/>
      <c r="S36" s="127"/>
      <c r="T36" s="127" t="s">
        <v>455</v>
      </c>
      <c r="U36" s="127"/>
      <c r="V36" s="132"/>
      <c r="W36" s="132">
        <v>43985</v>
      </c>
      <c r="X36" s="127"/>
      <c r="Y36" s="133" t="s">
        <v>576</v>
      </c>
      <c r="Z36" s="127"/>
      <c r="AA36" s="132"/>
      <c r="AB36" s="132">
        <v>43992</v>
      </c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38"/>
    </row>
    <row r="37" spans="1:46" ht="16.5" customHeight="1">
      <c r="A37" s="125">
        <v>31</v>
      </c>
      <c r="B37" s="127" t="s">
        <v>554</v>
      </c>
      <c r="C37" s="127" t="s">
        <v>555</v>
      </c>
      <c r="D37" s="127" t="s">
        <v>79</v>
      </c>
      <c r="E37" s="127">
        <v>0</v>
      </c>
      <c r="F37" s="127" t="s">
        <v>563</v>
      </c>
      <c r="G37" s="127" t="s">
        <v>334</v>
      </c>
      <c r="H37" s="129" t="s">
        <v>577</v>
      </c>
      <c r="I37" s="143" t="s">
        <v>578</v>
      </c>
      <c r="J37" s="137" t="s">
        <v>579</v>
      </c>
      <c r="K37" s="129"/>
      <c r="L37" s="131" t="s">
        <v>43</v>
      </c>
      <c r="M37" s="127" t="s">
        <v>143</v>
      </c>
      <c r="N37" s="127" t="s">
        <v>454</v>
      </c>
      <c r="O37" s="127" t="s">
        <v>453</v>
      </c>
      <c r="P37" s="127"/>
      <c r="Q37" s="129"/>
      <c r="R37" s="129"/>
      <c r="S37" s="129"/>
      <c r="T37" s="127" t="s">
        <v>455</v>
      </c>
      <c r="U37" s="129"/>
      <c r="V37" s="132">
        <v>43888</v>
      </c>
      <c r="W37" s="132">
        <v>43888</v>
      </c>
      <c r="X37" s="129"/>
      <c r="Y37" s="127" t="s">
        <v>483</v>
      </c>
      <c r="Z37" s="129"/>
      <c r="AA37" s="132">
        <v>43893</v>
      </c>
      <c r="AB37" s="132">
        <v>43894</v>
      </c>
      <c r="AC37" s="129"/>
      <c r="AD37" s="129"/>
      <c r="AE37" s="129"/>
      <c r="AF37" s="129"/>
      <c r="AG37" s="127"/>
      <c r="AH37" s="129"/>
      <c r="AI37" s="129"/>
      <c r="AJ37" s="129"/>
      <c r="AK37" s="129"/>
      <c r="AL37" s="129"/>
      <c r="AM37" s="129"/>
      <c r="AN37" s="129"/>
      <c r="AO37" s="129"/>
      <c r="AP37" s="129"/>
      <c r="AQ37" s="129"/>
      <c r="AR37" s="129"/>
      <c r="AS37" s="129"/>
      <c r="AT37" s="134"/>
    </row>
    <row r="38" spans="1:46" ht="16.5" customHeight="1">
      <c r="A38" s="125">
        <v>32</v>
      </c>
      <c r="B38" s="127" t="s">
        <v>554</v>
      </c>
      <c r="C38" s="127" t="s">
        <v>555</v>
      </c>
      <c r="D38" s="127" t="s">
        <v>79</v>
      </c>
      <c r="E38" s="127">
        <v>0</v>
      </c>
      <c r="F38" s="127" t="s">
        <v>563</v>
      </c>
      <c r="G38" s="127" t="s">
        <v>334</v>
      </c>
      <c r="H38" s="129" t="s">
        <v>580</v>
      </c>
      <c r="I38" s="143" t="s">
        <v>581</v>
      </c>
      <c r="J38" s="137" t="s">
        <v>582</v>
      </c>
      <c r="K38" s="129"/>
      <c r="L38" s="131" t="s">
        <v>43</v>
      </c>
      <c r="M38" s="127" t="s">
        <v>45</v>
      </c>
      <c r="N38" s="127" t="s">
        <v>454</v>
      </c>
      <c r="O38" s="127" t="s">
        <v>453</v>
      </c>
      <c r="P38" s="127"/>
      <c r="Q38" s="129"/>
      <c r="R38" s="129"/>
      <c r="S38" s="129"/>
      <c r="T38" s="127" t="s">
        <v>455</v>
      </c>
      <c r="U38" s="129"/>
      <c r="V38" s="132">
        <v>43882</v>
      </c>
      <c r="W38" s="132">
        <v>43885</v>
      </c>
      <c r="X38" s="129"/>
      <c r="Y38" s="127" t="s">
        <v>471</v>
      </c>
      <c r="Z38" s="129"/>
      <c r="AA38" s="132">
        <v>43892</v>
      </c>
      <c r="AB38" s="132">
        <v>43896</v>
      </c>
      <c r="AC38" s="129"/>
      <c r="AD38" s="129"/>
      <c r="AE38" s="129"/>
      <c r="AF38" s="129"/>
      <c r="AG38" s="127"/>
      <c r="AH38" s="129"/>
      <c r="AI38" s="129"/>
      <c r="AJ38" s="129"/>
      <c r="AK38" s="129"/>
      <c r="AL38" s="129"/>
      <c r="AM38" s="129"/>
      <c r="AN38" s="129"/>
      <c r="AO38" s="129"/>
      <c r="AP38" s="129"/>
      <c r="AQ38" s="129"/>
      <c r="AR38" s="129"/>
      <c r="AS38" s="129"/>
      <c r="AT38" s="134"/>
    </row>
    <row r="39" spans="1:46" ht="16.5" customHeight="1">
      <c r="A39" s="125">
        <v>33</v>
      </c>
      <c r="B39" s="127" t="s">
        <v>554</v>
      </c>
      <c r="C39" s="127" t="s">
        <v>555</v>
      </c>
      <c r="D39" s="127" t="s">
        <v>79</v>
      </c>
      <c r="E39" s="127">
        <v>0</v>
      </c>
      <c r="F39" s="127" t="s">
        <v>563</v>
      </c>
      <c r="G39" s="127"/>
      <c r="H39" s="129" t="s">
        <v>583</v>
      </c>
      <c r="I39" s="143" t="s">
        <v>584</v>
      </c>
      <c r="J39" s="137" t="s">
        <v>585</v>
      </c>
      <c r="K39" s="129"/>
      <c r="L39" s="131" t="s">
        <v>43</v>
      </c>
      <c r="M39" s="127" t="s">
        <v>45</v>
      </c>
      <c r="N39" s="127" t="s">
        <v>454</v>
      </c>
      <c r="O39" s="127" t="s">
        <v>453</v>
      </c>
      <c r="P39" s="127"/>
      <c r="Q39" s="129"/>
      <c r="R39" s="129"/>
      <c r="S39" s="129"/>
      <c r="T39" s="127" t="s">
        <v>455</v>
      </c>
      <c r="U39" s="129"/>
      <c r="V39" s="132">
        <v>43983</v>
      </c>
      <c r="W39" s="132">
        <v>43983</v>
      </c>
      <c r="X39" s="129"/>
      <c r="Y39" s="127" t="s">
        <v>471</v>
      </c>
      <c r="Z39" s="129"/>
      <c r="AA39" s="132">
        <v>43985</v>
      </c>
      <c r="AB39" s="132">
        <v>43985</v>
      </c>
      <c r="AC39" s="129"/>
      <c r="AD39" s="129"/>
      <c r="AE39" s="129"/>
      <c r="AF39" s="129"/>
      <c r="AG39" s="127"/>
      <c r="AH39" s="129"/>
      <c r="AI39" s="129"/>
      <c r="AJ39" s="129"/>
      <c r="AK39" s="129"/>
      <c r="AL39" s="129"/>
      <c r="AM39" s="129"/>
      <c r="AN39" s="129"/>
      <c r="AO39" s="129"/>
      <c r="AP39" s="129"/>
      <c r="AQ39" s="129"/>
      <c r="AR39" s="129"/>
      <c r="AS39" s="129"/>
      <c r="AT39" s="134"/>
    </row>
    <row r="40" spans="1:46" ht="16.5" customHeight="1">
      <c r="A40" s="125">
        <v>34</v>
      </c>
      <c r="B40" s="64" t="s">
        <v>554</v>
      </c>
      <c r="C40" s="64" t="s">
        <v>555</v>
      </c>
      <c r="D40" s="64" t="s">
        <v>79</v>
      </c>
      <c r="E40" s="64">
        <v>1</v>
      </c>
      <c r="F40" s="64" t="s">
        <v>563</v>
      </c>
      <c r="G40" s="128"/>
      <c r="H40" s="21" t="s">
        <v>586</v>
      </c>
      <c r="I40" s="144" t="s">
        <v>587</v>
      </c>
      <c r="J40" s="140" t="s">
        <v>588</v>
      </c>
      <c r="K40" s="21"/>
      <c r="L40" s="21"/>
      <c r="M40" s="64" t="s">
        <v>45</v>
      </c>
      <c r="N40" s="64" t="s">
        <v>453</v>
      </c>
      <c r="O40" s="64" t="s">
        <v>465</v>
      </c>
      <c r="P40" s="64"/>
      <c r="Q40" s="21"/>
      <c r="R40" s="21"/>
      <c r="S40" s="21"/>
      <c r="T40" s="64" t="s">
        <v>455</v>
      </c>
      <c r="U40" s="21"/>
      <c r="V40" s="64"/>
      <c r="W40" s="64"/>
      <c r="X40" s="21"/>
      <c r="Y40" s="64"/>
      <c r="Z40" s="21"/>
      <c r="AA40" s="64"/>
      <c r="AB40" s="64"/>
      <c r="AC40" s="21"/>
      <c r="AD40" s="21"/>
      <c r="AE40" s="21"/>
      <c r="AF40" s="21"/>
      <c r="AG40" s="64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145"/>
    </row>
    <row r="41" spans="1:46" ht="16.5" customHeight="1">
      <c r="A41" s="125">
        <v>35</v>
      </c>
      <c r="B41" s="127" t="s">
        <v>589</v>
      </c>
      <c r="C41" s="127" t="s">
        <v>590</v>
      </c>
      <c r="D41" s="127" t="s">
        <v>79</v>
      </c>
      <c r="E41" s="127">
        <v>1</v>
      </c>
      <c r="F41" s="127" t="s">
        <v>591</v>
      </c>
      <c r="G41" s="127"/>
      <c r="H41" s="129" t="s">
        <v>592</v>
      </c>
      <c r="I41" s="143" t="s">
        <v>593</v>
      </c>
      <c r="J41" s="137" t="s">
        <v>594</v>
      </c>
      <c r="K41" s="129"/>
      <c r="L41" s="131" t="s">
        <v>43</v>
      </c>
      <c r="M41" s="127" t="s">
        <v>45</v>
      </c>
      <c r="N41" s="127" t="s">
        <v>453</v>
      </c>
      <c r="O41" s="127" t="s">
        <v>454</v>
      </c>
      <c r="P41" s="127"/>
      <c r="Q41" s="129"/>
      <c r="R41" s="129"/>
      <c r="S41" s="129"/>
      <c r="T41" s="127" t="s">
        <v>455</v>
      </c>
      <c r="U41" s="132">
        <v>43934</v>
      </c>
      <c r="V41" s="132">
        <v>43934</v>
      </c>
      <c r="W41" s="132">
        <v>43936</v>
      </c>
      <c r="X41" s="129"/>
      <c r="Y41" s="127" t="s">
        <v>483</v>
      </c>
      <c r="Z41" s="129"/>
      <c r="AA41" s="127"/>
      <c r="AB41" s="132">
        <v>43945</v>
      </c>
      <c r="AC41" s="129"/>
      <c r="AD41" s="129"/>
      <c r="AE41" s="129"/>
      <c r="AF41" s="129"/>
      <c r="AG41" s="127"/>
      <c r="AH41" s="129"/>
      <c r="AI41" s="129"/>
      <c r="AJ41" s="129"/>
      <c r="AK41" s="129"/>
      <c r="AL41" s="129"/>
      <c r="AM41" s="129"/>
      <c r="AN41" s="129"/>
      <c r="AO41" s="129"/>
      <c r="AP41" s="129"/>
      <c r="AQ41" s="129"/>
      <c r="AR41" s="129"/>
      <c r="AS41" s="129"/>
      <c r="AT41" s="134"/>
    </row>
    <row r="42" spans="1:46" ht="16.5" customHeight="1">
      <c r="A42" s="125">
        <v>36</v>
      </c>
      <c r="B42" s="127" t="s">
        <v>589</v>
      </c>
      <c r="C42" s="127" t="s">
        <v>590</v>
      </c>
      <c r="D42" s="127" t="s">
        <v>79</v>
      </c>
      <c r="E42" s="127">
        <v>1</v>
      </c>
      <c r="F42" s="127" t="s">
        <v>591</v>
      </c>
      <c r="G42" s="127"/>
      <c r="H42" s="129" t="s">
        <v>595</v>
      </c>
      <c r="I42" s="143" t="s">
        <v>596</v>
      </c>
      <c r="J42" s="137" t="s">
        <v>597</v>
      </c>
      <c r="K42" s="129"/>
      <c r="L42" s="131" t="s">
        <v>43</v>
      </c>
      <c r="M42" s="127" t="s">
        <v>45</v>
      </c>
      <c r="N42" s="127" t="s">
        <v>453</v>
      </c>
      <c r="O42" s="127" t="s">
        <v>453</v>
      </c>
      <c r="P42" s="127"/>
      <c r="Q42" s="129"/>
      <c r="R42" s="129"/>
      <c r="S42" s="129"/>
      <c r="T42" s="127" t="s">
        <v>455</v>
      </c>
      <c r="U42" s="132">
        <v>43920</v>
      </c>
      <c r="V42" s="132">
        <v>43920</v>
      </c>
      <c r="W42" s="132">
        <v>43920</v>
      </c>
      <c r="X42" s="129"/>
      <c r="Y42" s="127" t="s">
        <v>471</v>
      </c>
      <c r="Z42" s="129"/>
      <c r="AA42" s="127"/>
      <c r="AB42" s="132">
        <v>43934</v>
      </c>
      <c r="AC42" s="129"/>
      <c r="AD42" s="129"/>
      <c r="AE42" s="129"/>
      <c r="AF42" s="129"/>
      <c r="AG42" s="127"/>
      <c r="AH42" s="129"/>
      <c r="AI42" s="129"/>
      <c r="AJ42" s="129"/>
      <c r="AK42" s="129"/>
      <c r="AL42" s="129"/>
      <c r="AM42" s="129"/>
      <c r="AN42" s="129"/>
      <c r="AO42" s="129"/>
      <c r="AP42" s="129"/>
      <c r="AQ42" s="129"/>
      <c r="AR42" s="129"/>
      <c r="AS42" s="129"/>
      <c r="AT42" s="134"/>
    </row>
    <row r="43" spans="1:46" ht="16.5" customHeight="1">
      <c r="A43" s="125">
        <v>37</v>
      </c>
      <c r="B43" s="127" t="s">
        <v>589</v>
      </c>
      <c r="C43" s="127" t="s">
        <v>590</v>
      </c>
      <c r="D43" s="127" t="s">
        <v>79</v>
      </c>
      <c r="E43" s="127">
        <v>1</v>
      </c>
      <c r="F43" s="127" t="s">
        <v>591</v>
      </c>
      <c r="G43" s="127"/>
      <c r="H43" s="129" t="s">
        <v>598</v>
      </c>
      <c r="I43" s="143" t="s">
        <v>599</v>
      </c>
      <c r="J43" s="137" t="s">
        <v>600</v>
      </c>
      <c r="K43" s="129"/>
      <c r="L43" s="131" t="s">
        <v>43</v>
      </c>
      <c r="M43" s="127" t="s">
        <v>45</v>
      </c>
      <c r="N43" s="127" t="s">
        <v>453</v>
      </c>
      <c r="O43" s="127" t="s">
        <v>453</v>
      </c>
      <c r="P43" s="127"/>
      <c r="Q43" s="129"/>
      <c r="R43" s="129"/>
      <c r="S43" s="129"/>
      <c r="T43" s="127" t="s">
        <v>455</v>
      </c>
      <c r="U43" s="132">
        <v>43920</v>
      </c>
      <c r="V43" s="132">
        <v>43920</v>
      </c>
      <c r="W43" s="132">
        <v>43920</v>
      </c>
      <c r="X43" s="129"/>
      <c r="Y43" s="127" t="s">
        <v>471</v>
      </c>
      <c r="Z43" s="129"/>
      <c r="AA43" s="127"/>
      <c r="AB43" s="132">
        <v>43934</v>
      </c>
      <c r="AC43" s="129"/>
      <c r="AD43" s="129"/>
      <c r="AE43" s="129"/>
      <c r="AF43" s="129"/>
      <c r="AG43" s="127"/>
      <c r="AH43" s="129"/>
      <c r="AI43" s="129"/>
      <c r="AJ43" s="129"/>
      <c r="AK43" s="129"/>
      <c r="AL43" s="129"/>
      <c r="AM43" s="129"/>
      <c r="AN43" s="129"/>
      <c r="AO43" s="129"/>
      <c r="AP43" s="129"/>
      <c r="AQ43" s="129"/>
      <c r="AR43" s="129"/>
      <c r="AS43" s="129"/>
      <c r="AT43" s="134"/>
    </row>
    <row r="44" spans="1:46" ht="16.5" customHeight="1">
      <c r="A44" s="146">
        <v>38</v>
      </c>
      <c r="B44" s="127" t="s">
        <v>532</v>
      </c>
      <c r="C44" s="127" t="s">
        <v>601</v>
      </c>
      <c r="D44" s="127" t="s">
        <v>79</v>
      </c>
      <c r="E44" s="127">
        <v>1</v>
      </c>
      <c r="F44" s="127" t="s">
        <v>602</v>
      </c>
      <c r="G44" s="127"/>
      <c r="H44" s="129" t="s">
        <v>603</v>
      </c>
      <c r="I44" s="143" t="s">
        <v>604</v>
      </c>
      <c r="J44" s="137" t="s">
        <v>605</v>
      </c>
      <c r="K44" s="129"/>
      <c r="L44" s="131" t="s">
        <v>43</v>
      </c>
      <c r="M44" s="127" t="s">
        <v>45</v>
      </c>
      <c r="N44" s="127" t="s">
        <v>453</v>
      </c>
      <c r="O44" s="127" t="s">
        <v>453</v>
      </c>
      <c r="P44" s="127"/>
      <c r="Q44" s="129"/>
      <c r="R44" s="129"/>
      <c r="S44" s="129"/>
      <c r="T44" s="127" t="s">
        <v>455</v>
      </c>
      <c r="U44" s="132"/>
      <c r="V44" s="132">
        <v>43989</v>
      </c>
      <c r="W44" s="132">
        <v>43989</v>
      </c>
      <c r="X44" s="129"/>
      <c r="Y44" s="127" t="s">
        <v>606</v>
      </c>
      <c r="Z44" s="129"/>
      <c r="AA44" s="127"/>
      <c r="AB44" s="132"/>
      <c r="AC44" s="129"/>
      <c r="AD44" s="129"/>
      <c r="AE44" s="129"/>
      <c r="AF44" s="129"/>
      <c r="AG44" s="127"/>
      <c r="AH44" s="129"/>
      <c r="AI44" s="129"/>
      <c r="AJ44" s="129"/>
      <c r="AK44" s="129"/>
      <c r="AL44" s="129"/>
      <c r="AM44" s="129"/>
      <c r="AN44" s="129"/>
      <c r="AO44" s="129"/>
      <c r="AP44" s="129"/>
      <c r="AQ44" s="129"/>
      <c r="AR44" s="129"/>
      <c r="AS44" s="129"/>
      <c r="AT44" s="134"/>
    </row>
    <row r="45" spans="1:46" ht="16.5" customHeight="1">
      <c r="A45" s="125"/>
      <c r="B45" s="64" t="s">
        <v>532</v>
      </c>
      <c r="C45" s="64" t="s">
        <v>601</v>
      </c>
      <c r="D45" s="64" t="s">
        <v>79</v>
      </c>
      <c r="E45" s="64">
        <v>1</v>
      </c>
      <c r="F45" s="64" t="s">
        <v>602</v>
      </c>
      <c r="G45" s="64"/>
      <c r="H45" s="21"/>
      <c r="I45" s="144" t="s">
        <v>607</v>
      </c>
      <c r="J45" s="140" t="s">
        <v>608</v>
      </c>
      <c r="K45" s="21"/>
      <c r="L45" s="139"/>
      <c r="M45" s="64" t="s">
        <v>106</v>
      </c>
      <c r="N45" s="64" t="s">
        <v>453</v>
      </c>
      <c r="O45" s="64" t="s">
        <v>453</v>
      </c>
      <c r="P45" s="64"/>
      <c r="Q45" s="21"/>
      <c r="R45" s="21"/>
      <c r="S45" s="21"/>
      <c r="T45" s="64" t="s">
        <v>455</v>
      </c>
      <c r="U45" s="65"/>
      <c r="V45" s="65"/>
      <c r="W45" s="65"/>
      <c r="X45" s="21"/>
      <c r="Y45" s="64"/>
      <c r="Z45" s="21"/>
      <c r="AA45" s="64"/>
      <c r="AB45" s="65"/>
      <c r="AC45" s="21"/>
      <c r="AD45" s="21"/>
      <c r="AE45" s="21"/>
      <c r="AF45" s="21"/>
      <c r="AG45" s="64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145"/>
    </row>
    <row r="46" spans="1:46" ht="16.5" hidden="1" customHeight="1">
      <c r="A46" s="125">
        <v>39</v>
      </c>
      <c r="B46" s="64" t="s">
        <v>609</v>
      </c>
      <c r="C46" s="64" t="s">
        <v>610</v>
      </c>
      <c r="D46" s="64" t="s">
        <v>79</v>
      </c>
      <c r="E46" s="64">
        <v>1</v>
      </c>
      <c r="F46" s="64" t="s">
        <v>611</v>
      </c>
      <c r="G46" s="64" t="s">
        <v>334</v>
      </c>
      <c r="H46" s="139" t="s">
        <v>612</v>
      </c>
      <c r="I46" s="139" t="s">
        <v>613</v>
      </c>
      <c r="J46" s="147" t="s">
        <v>614</v>
      </c>
      <c r="K46" s="64"/>
      <c r="L46" s="64"/>
      <c r="M46" s="64" t="s">
        <v>45</v>
      </c>
      <c r="N46" s="64" t="s">
        <v>454</v>
      </c>
      <c r="O46" s="64" t="s">
        <v>465</v>
      </c>
      <c r="P46" s="64"/>
      <c r="Q46" s="64"/>
      <c r="R46" s="64"/>
      <c r="S46" s="64"/>
      <c r="T46" s="64" t="s">
        <v>424</v>
      </c>
      <c r="U46" s="65">
        <v>43873</v>
      </c>
      <c r="V46" s="65">
        <v>43873</v>
      </c>
      <c r="W46" s="65">
        <v>43874</v>
      </c>
      <c r="X46" s="64"/>
      <c r="Y46" s="56" t="s">
        <v>576</v>
      </c>
      <c r="Z46" s="64"/>
      <c r="AA46" s="65">
        <v>43879</v>
      </c>
      <c r="AB46" s="65">
        <v>43880</v>
      </c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141"/>
    </row>
    <row r="47" spans="1:46" ht="16.5" hidden="1" customHeight="1">
      <c r="A47" s="125">
        <v>40</v>
      </c>
      <c r="B47" s="64" t="s">
        <v>609</v>
      </c>
      <c r="C47" s="64" t="s">
        <v>610</v>
      </c>
      <c r="D47" s="64" t="s">
        <v>79</v>
      </c>
      <c r="E47" s="64">
        <v>1</v>
      </c>
      <c r="F47" s="64" t="s">
        <v>611</v>
      </c>
      <c r="G47" s="64" t="s">
        <v>334</v>
      </c>
      <c r="H47" s="139" t="s">
        <v>615</v>
      </c>
      <c r="I47" s="139" t="s">
        <v>616</v>
      </c>
      <c r="J47" s="147" t="s">
        <v>614</v>
      </c>
      <c r="K47" s="64"/>
      <c r="L47" s="64"/>
      <c r="M47" s="64" t="s">
        <v>45</v>
      </c>
      <c r="N47" s="64" t="s">
        <v>454</v>
      </c>
      <c r="O47" s="64" t="s">
        <v>465</v>
      </c>
      <c r="P47" s="64"/>
      <c r="Q47" s="64"/>
      <c r="R47" s="64"/>
      <c r="S47" s="64"/>
      <c r="T47" s="64" t="s">
        <v>424</v>
      </c>
      <c r="U47" s="65">
        <v>43874</v>
      </c>
      <c r="V47" s="65">
        <v>43874</v>
      </c>
      <c r="W47" s="65">
        <v>43874</v>
      </c>
      <c r="X47" s="64"/>
      <c r="Y47" s="56" t="s">
        <v>576</v>
      </c>
      <c r="Z47" s="64"/>
      <c r="AA47" s="65">
        <v>43880</v>
      </c>
      <c r="AB47" s="65">
        <v>43881</v>
      </c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141"/>
    </row>
    <row r="48" spans="1:46" ht="16.5" hidden="1" customHeight="1">
      <c r="A48" s="125">
        <v>41</v>
      </c>
      <c r="B48" s="127" t="s">
        <v>609</v>
      </c>
      <c r="C48" s="127" t="s">
        <v>610</v>
      </c>
      <c r="D48" s="127" t="s">
        <v>79</v>
      </c>
      <c r="E48" s="127">
        <v>1</v>
      </c>
      <c r="F48" s="127" t="s">
        <v>611</v>
      </c>
      <c r="G48" s="127"/>
      <c r="H48" s="131" t="s">
        <v>617</v>
      </c>
      <c r="I48" s="131" t="s">
        <v>618</v>
      </c>
      <c r="J48" s="142" t="s">
        <v>619</v>
      </c>
      <c r="K48" s="127"/>
      <c r="L48" s="131" t="s">
        <v>43</v>
      </c>
      <c r="M48" s="127" t="s">
        <v>45</v>
      </c>
      <c r="N48" s="127" t="s">
        <v>453</v>
      </c>
      <c r="O48" s="127" t="s">
        <v>454</v>
      </c>
      <c r="P48" s="127"/>
      <c r="Q48" s="127"/>
      <c r="R48" s="127"/>
      <c r="S48" s="127"/>
      <c r="T48" s="127" t="s">
        <v>455</v>
      </c>
      <c r="U48" s="132">
        <v>43955</v>
      </c>
      <c r="V48" s="132">
        <v>43955</v>
      </c>
      <c r="W48" s="132">
        <v>43956</v>
      </c>
      <c r="X48" s="127"/>
      <c r="Y48" s="133" t="s">
        <v>606</v>
      </c>
      <c r="Z48" s="127"/>
      <c r="AA48" s="132"/>
      <c r="AB48" s="132">
        <v>43972</v>
      </c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38"/>
    </row>
    <row r="49" spans="1:46" ht="16.5" hidden="1" customHeight="1">
      <c r="A49" s="125">
        <v>42</v>
      </c>
      <c r="B49" s="127" t="s">
        <v>609</v>
      </c>
      <c r="C49" s="127" t="s">
        <v>610</v>
      </c>
      <c r="D49" s="127" t="s">
        <v>79</v>
      </c>
      <c r="E49" s="127"/>
      <c r="F49" s="127" t="s">
        <v>611</v>
      </c>
      <c r="G49" s="127"/>
      <c r="H49" s="131" t="s">
        <v>620</v>
      </c>
      <c r="I49" s="131" t="s">
        <v>621</v>
      </c>
      <c r="J49" s="130" t="s">
        <v>622</v>
      </c>
      <c r="K49" s="127"/>
      <c r="L49" s="131" t="s">
        <v>43</v>
      </c>
      <c r="M49" s="127" t="s">
        <v>45</v>
      </c>
      <c r="N49" s="127" t="s">
        <v>465</v>
      </c>
      <c r="O49" s="127" t="s">
        <v>453</v>
      </c>
      <c r="P49" s="127"/>
      <c r="Q49" s="127"/>
      <c r="R49" s="127"/>
      <c r="S49" s="127"/>
      <c r="T49" s="127" t="s">
        <v>455</v>
      </c>
      <c r="U49" s="132">
        <v>43969</v>
      </c>
      <c r="V49" s="132">
        <v>43969</v>
      </c>
      <c r="W49" s="132">
        <v>43969</v>
      </c>
      <c r="X49" s="127"/>
      <c r="Y49" s="133" t="s">
        <v>606</v>
      </c>
      <c r="Z49" s="127"/>
      <c r="AA49" s="132"/>
      <c r="AB49" s="132">
        <v>43976</v>
      </c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  <c r="AS49" s="127"/>
      <c r="AT49" s="138"/>
    </row>
    <row r="50" spans="1:46" ht="16.5" hidden="1" customHeight="1">
      <c r="A50" s="125">
        <v>43</v>
      </c>
      <c r="B50" s="57" t="s">
        <v>609</v>
      </c>
      <c r="C50" s="57" t="s">
        <v>623</v>
      </c>
      <c r="D50" s="57" t="s">
        <v>79</v>
      </c>
      <c r="E50" s="57"/>
      <c r="F50" s="57" t="s">
        <v>624</v>
      </c>
      <c r="G50" s="128"/>
      <c r="H50" s="61" t="s">
        <v>625</v>
      </c>
      <c r="I50" s="61" t="s">
        <v>626</v>
      </c>
      <c r="J50" s="101" t="s">
        <v>627</v>
      </c>
      <c r="K50" s="57"/>
      <c r="L50" s="57"/>
      <c r="M50" s="57" t="s">
        <v>45</v>
      </c>
      <c r="N50" s="57" t="s">
        <v>454</v>
      </c>
      <c r="O50" s="57" t="s">
        <v>453</v>
      </c>
      <c r="P50" s="57"/>
      <c r="Q50" s="57"/>
      <c r="R50" s="57"/>
      <c r="S50" s="57"/>
      <c r="T50" s="57" t="s">
        <v>424</v>
      </c>
      <c r="U50" s="65">
        <v>43961</v>
      </c>
      <c r="V50" s="65">
        <v>43961</v>
      </c>
      <c r="W50" s="65">
        <v>43961</v>
      </c>
      <c r="X50" s="64"/>
      <c r="Y50" s="148" t="s">
        <v>542</v>
      </c>
      <c r="Z50" s="64"/>
      <c r="AA50" s="65">
        <v>43962</v>
      </c>
      <c r="AB50" s="65">
        <v>43964</v>
      </c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141"/>
    </row>
    <row r="51" spans="1:46" ht="16.5" hidden="1" customHeight="1">
      <c r="A51" s="125">
        <v>44</v>
      </c>
      <c r="B51" s="57" t="s">
        <v>628</v>
      </c>
      <c r="C51" s="57"/>
      <c r="D51" s="57" t="s">
        <v>79</v>
      </c>
      <c r="E51" s="57"/>
      <c r="F51" s="57"/>
      <c r="G51" s="128"/>
      <c r="H51" s="61"/>
      <c r="I51" s="61" t="s">
        <v>629</v>
      </c>
      <c r="J51" s="61"/>
      <c r="K51" s="57"/>
      <c r="L51" s="57"/>
      <c r="M51" s="57" t="s">
        <v>106</v>
      </c>
      <c r="N51" s="57"/>
      <c r="O51" s="57"/>
      <c r="P51" s="57"/>
      <c r="Q51" s="57"/>
      <c r="R51" s="57"/>
      <c r="S51" s="57"/>
      <c r="T51" s="57" t="s">
        <v>424</v>
      </c>
      <c r="U51" s="64"/>
      <c r="V51" s="65">
        <v>43927</v>
      </c>
      <c r="W51" s="65">
        <v>43927</v>
      </c>
      <c r="X51" s="64"/>
      <c r="Y51" s="148"/>
      <c r="Z51" s="64"/>
      <c r="AA51" s="65">
        <v>43971</v>
      </c>
      <c r="AB51" s="65">
        <v>43977</v>
      </c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141"/>
    </row>
    <row r="52" spans="1:46" ht="16.5" hidden="1" customHeight="1">
      <c r="A52" s="125">
        <v>45</v>
      </c>
      <c r="B52" s="149" t="s">
        <v>628</v>
      </c>
      <c r="C52" s="149" t="s">
        <v>71</v>
      </c>
      <c r="D52" s="149" t="s">
        <v>79</v>
      </c>
      <c r="E52" s="149"/>
      <c r="F52" s="149" t="s">
        <v>630</v>
      </c>
      <c r="G52" s="149" t="s">
        <v>334</v>
      </c>
      <c r="H52" s="150" t="s">
        <v>631</v>
      </c>
      <c r="I52" s="150" t="s">
        <v>632</v>
      </c>
      <c r="J52" s="150" t="s">
        <v>633</v>
      </c>
      <c r="K52" s="149"/>
      <c r="L52" s="64" t="s">
        <v>43</v>
      </c>
      <c r="M52" s="149" t="s">
        <v>45</v>
      </c>
      <c r="N52" s="149" t="s">
        <v>454</v>
      </c>
      <c r="O52" s="149" t="s">
        <v>465</v>
      </c>
      <c r="P52" s="149"/>
      <c r="Q52" s="149"/>
      <c r="R52" s="149"/>
      <c r="S52" s="149"/>
      <c r="T52" s="149" t="s">
        <v>424</v>
      </c>
      <c r="U52" s="151">
        <v>43882</v>
      </c>
      <c r="V52" s="151">
        <v>43882</v>
      </c>
      <c r="W52" s="151">
        <v>43882</v>
      </c>
      <c r="X52" s="149"/>
      <c r="Y52" s="152" t="s">
        <v>471</v>
      </c>
      <c r="Z52" s="149"/>
      <c r="AA52" s="151">
        <v>43882</v>
      </c>
      <c r="AB52" s="151">
        <v>43885</v>
      </c>
      <c r="AC52" s="149"/>
      <c r="AD52" s="149"/>
      <c r="AE52" s="149"/>
      <c r="AF52" s="149"/>
      <c r="AG52" s="149"/>
      <c r="AH52" s="149"/>
      <c r="AI52" s="149"/>
      <c r="AJ52" s="149"/>
      <c r="AK52" s="149"/>
      <c r="AL52" s="149"/>
      <c r="AM52" s="149"/>
      <c r="AN52" s="149"/>
      <c r="AO52" s="149"/>
      <c r="AP52" s="149"/>
      <c r="AQ52" s="149"/>
      <c r="AR52" s="149"/>
      <c r="AS52" s="149"/>
      <c r="AT52" s="153"/>
    </row>
    <row r="53" spans="1:46" ht="16.5" hidden="1" customHeight="1">
      <c r="A53" s="125">
        <v>46</v>
      </c>
      <c r="B53" s="149" t="s">
        <v>628</v>
      </c>
      <c r="C53" s="149" t="s">
        <v>634</v>
      </c>
      <c r="D53" s="149" t="s">
        <v>125</v>
      </c>
      <c r="E53" s="149"/>
      <c r="F53" s="149"/>
      <c r="G53" s="154"/>
      <c r="H53" s="150" t="s">
        <v>635</v>
      </c>
      <c r="I53" s="150" t="s">
        <v>636</v>
      </c>
      <c r="J53" s="150" t="s">
        <v>637</v>
      </c>
      <c r="K53" s="149"/>
      <c r="L53" s="64" t="s">
        <v>43</v>
      </c>
      <c r="M53" s="149" t="s">
        <v>143</v>
      </c>
      <c r="N53" s="149" t="s">
        <v>453</v>
      </c>
      <c r="O53" s="149" t="s">
        <v>453</v>
      </c>
      <c r="P53" s="149"/>
      <c r="Q53" s="149"/>
      <c r="R53" s="149"/>
      <c r="S53" s="149"/>
      <c r="T53" s="149" t="s">
        <v>424</v>
      </c>
      <c r="U53" s="151">
        <v>43901</v>
      </c>
      <c r="V53" s="151">
        <v>43901</v>
      </c>
      <c r="W53" s="151">
        <v>43901</v>
      </c>
      <c r="X53" s="149"/>
      <c r="Y53" s="152" t="s">
        <v>483</v>
      </c>
      <c r="Z53" s="149"/>
      <c r="AA53" s="151">
        <v>43915</v>
      </c>
      <c r="AB53" s="151">
        <v>43920</v>
      </c>
      <c r="AC53" s="151"/>
      <c r="AD53" s="149"/>
      <c r="AE53" s="149"/>
      <c r="AF53" s="149"/>
      <c r="AG53" s="149"/>
      <c r="AH53" s="149"/>
      <c r="AI53" s="149"/>
      <c r="AJ53" s="149"/>
      <c r="AK53" s="149"/>
      <c r="AL53" s="149"/>
      <c r="AM53" s="149"/>
      <c r="AN53" s="149"/>
      <c r="AO53" s="149"/>
      <c r="AP53" s="149"/>
      <c r="AQ53" s="149"/>
      <c r="AR53" s="149"/>
      <c r="AS53" s="149"/>
      <c r="AT53" s="153"/>
    </row>
    <row r="54" spans="1:46" ht="16.5" hidden="1" customHeight="1">
      <c r="A54" s="125">
        <v>47</v>
      </c>
      <c r="B54" s="149" t="s">
        <v>628</v>
      </c>
      <c r="C54" s="149" t="s">
        <v>634</v>
      </c>
      <c r="D54" s="149" t="s">
        <v>125</v>
      </c>
      <c r="E54" s="149"/>
      <c r="F54" s="149"/>
      <c r="G54" s="154"/>
      <c r="H54" s="150" t="s">
        <v>638</v>
      </c>
      <c r="I54" s="150" t="s">
        <v>639</v>
      </c>
      <c r="J54" s="150" t="s">
        <v>640</v>
      </c>
      <c r="K54" s="149"/>
      <c r="L54" s="64" t="s">
        <v>43</v>
      </c>
      <c r="M54" s="149" t="s">
        <v>143</v>
      </c>
      <c r="N54" s="149" t="s">
        <v>453</v>
      </c>
      <c r="O54" s="149" t="s">
        <v>453</v>
      </c>
      <c r="P54" s="149"/>
      <c r="Q54" s="149"/>
      <c r="R54" s="149"/>
      <c r="S54" s="149"/>
      <c r="T54" s="149" t="s">
        <v>424</v>
      </c>
      <c r="U54" s="151">
        <v>43901</v>
      </c>
      <c r="V54" s="151">
        <v>43901</v>
      </c>
      <c r="W54" s="151">
        <v>43901</v>
      </c>
      <c r="X54" s="149"/>
      <c r="Y54" s="152" t="s">
        <v>483</v>
      </c>
      <c r="Z54" s="149"/>
      <c r="AA54" s="151">
        <v>43915</v>
      </c>
      <c r="AB54" s="151">
        <v>43920</v>
      </c>
      <c r="AC54" s="151"/>
      <c r="AD54" s="149"/>
      <c r="AE54" s="149"/>
      <c r="AF54" s="149"/>
      <c r="AG54" s="149"/>
      <c r="AH54" s="149"/>
      <c r="AI54" s="149"/>
      <c r="AJ54" s="149"/>
      <c r="AK54" s="149"/>
      <c r="AL54" s="149"/>
      <c r="AM54" s="149"/>
      <c r="AN54" s="149"/>
      <c r="AO54" s="149"/>
      <c r="AP54" s="149"/>
      <c r="AQ54" s="149"/>
      <c r="AR54" s="149"/>
      <c r="AS54" s="149"/>
      <c r="AT54" s="155"/>
    </row>
    <row r="55" spans="1:46" ht="16.5" hidden="1" customHeight="1">
      <c r="A55" s="125">
        <v>48</v>
      </c>
      <c r="B55" s="149" t="s">
        <v>628</v>
      </c>
      <c r="C55" s="149" t="s">
        <v>634</v>
      </c>
      <c r="D55" s="149" t="s">
        <v>125</v>
      </c>
      <c r="E55" s="149"/>
      <c r="F55" s="149"/>
      <c r="G55" s="154"/>
      <c r="H55" s="150" t="s">
        <v>641</v>
      </c>
      <c r="I55" s="150" t="s">
        <v>642</v>
      </c>
      <c r="J55" s="150" t="s">
        <v>637</v>
      </c>
      <c r="K55" s="149"/>
      <c r="L55" s="64" t="s">
        <v>43</v>
      </c>
      <c r="M55" s="149" t="s">
        <v>143</v>
      </c>
      <c r="N55" s="149" t="s">
        <v>453</v>
      </c>
      <c r="O55" s="149" t="s">
        <v>453</v>
      </c>
      <c r="P55" s="149"/>
      <c r="Q55" s="149"/>
      <c r="R55" s="149"/>
      <c r="S55" s="149"/>
      <c r="T55" s="149" t="s">
        <v>424</v>
      </c>
      <c r="U55" s="151">
        <v>43901</v>
      </c>
      <c r="V55" s="151">
        <v>43901</v>
      </c>
      <c r="W55" s="151">
        <v>43901</v>
      </c>
      <c r="X55" s="149"/>
      <c r="Y55" s="152" t="s">
        <v>483</v>
      </c>
      <c r="Z55" s="149"/>
      <c r="AA55" s="151">
        <v>43915</v>
      </c>
      <c r="AB55" s="151">
        <v>43920</v>
      </c>
      <c r="AC55" s="151"/>
      <c r="AD55" s="149"/>
      <c r="AE55" s="149"/>
      <c r="AF55" s="149"/>
      <c r="AG55" s="149"/>
      <c r="AH55" s="149"/>
      <c r="AI55" s="149"/>
      <c r="AJ55" s="149"/>
      <c r="AK55" s="149"/>
      <c r="AL55" s="149"/>
      <c r="AM55" s="149"/>
      <c r="AN55" s="149"/>
      <c r="AO55" s="149"/>
      <c r="AP55" s="149"/>
      <c r="AQ55" s="149"/>
      <c r="AR55" s="149"/>
      <c r="AS55" s="149"/>
      <c r="AT55" s="155"/>
    </row>
    <row r="56" spans="1:46" ht="16.5" hidden="1" customHeight="1">
      <c r="A56" s="125">
        <v>49</v>
      </c>
      <c r="B56" s="149" t="s">
        <v>628</v>
      </c>
      <c r="C56" s="149" t="s">
        <v>634</v>
      </c>
      <c r="D56" s="149" t="s">
        <v>125</v>
      </c>
      <c r="E56" s="149"/>
      <c r="F56" s="149"/>
      <c r="G56" s="154"/>
      <c r="H56" s="150" t="s">
        <v>643</v>
      </c>
      <c r="I56" s="150" t="s">
        <v>644</v>
      </c>
      <c r="J56" s="150" t="s">
        <v>640</v>
      </c>
      <c r="K56" s="149"/>
      <c r="L56" s="64" t="s">
        <v>43</v>
      </c>
      <c r="M56" s="149" t="s">
        <v>143</v>
      </c>
      <c r="N56" s="149" t="s">
        <v>453</v>
      </c>
      <c r="O56" s="149" t="s">
        <v>453</v>
      </c>
      <c r="P56" s="149"/>
      <c r="Q56" s="149"/>
      <c r="R56" s="149"/>
      <c r="S56" s="149"/>
      <c r="T56" s="149" t="s">
        <v>424</v>
      </c>
      <c r="U56" s="151">
        <v>43901</v>
      </c>
      <c r="V56" s="151">
        <v>43901</v>
      </c>
      <c r="W56" s="151">
        <v>43901</v>
      </c>
      <c r="X56" s="149"/>
      <c r="Y56" s="152" t="s">
        <v>483</v>
      </c>
      <c r="Z56" s="149"/>
      <c r="AA56" s="151">
        <v>43915</v>
      </c>
      <c r="AB56" s="151">
        <v>43920</v>
      </c>
      <c r="AC56" s="151"/>
      <c r="AD56" s="149"/>
      <c r="AE56" s="149"/>
      <c r="AF56" s="149"/>
      <c r="AG56" s="149"/>
      <c r="AH56" s="149"/>
      <c r="AI56" s="149"/>
      <c r="AJ56" s="149"/>
      <c r="AK56" s="149"/>
      <c r="AL56" s="149"/>
      <c r="AM56" s="149"/>
      <c r="AN56" s="149"/>
      <c r="AO56" s="149"/>
      <c r="AP56" s="149"/>
      <c r="AQ56" s="149"/>
      <c r="AR56" s="149"/>
      <c r="AS56" s="149"/>
      <c r="AT56" s="155"/>
    </row>
    <row r="57" spans="1:46" ht="16.5" hidden="1" customHeight="1">
      <c r="A57" s="125">
        <v>50</v>
      </c>
      <c r="B57" s="64" t="s">
        <v>628</v>
      </c>
      <c r="C57" s="64" t="s">
        <v>645</v>
      </c>
      <c r="D57" s="64" t="s">
        <v>79</v>
      </c>
      <c r="E57" s="64">
        <v>1</v>
      </c>
      <c r="F57" s="57" t="s">
        <v>646</v>
      </c>
      <c r="G57" s="128"/>
      <c r="H57" s="21" t="s">
        <v>647</v>
      </c>
      <c r="I57" s="144" t="s">
        <v>648</v>
      </c>
      <c r="J57" s="140" t="s">
        <v>649</v>
      </c>
      <c r="K57" s="21"/>
      <c r="L57" s="64" t="s">
        <v>43</v>
      </c>
      <c r="M57" s="64" t="s">
        <v>45</v>
      </c>
      <c r="N57" s="64" t="s">
        <v>454</v>
      </c>
      <c r="O57" s="64" t="s">
        <v>453</v>
      </c>
      <c r="P57" s="64"/>
      <c r="Q57" s="21"/>
      <c r="R57" s="21"/>
      <c r="S57" s="21"/>
      <c r="T57" s="64" t="s">
        <v>424</v>
      </c>
      <c r="U57" s="65">
        <v>43916</v>
      </c>
      <c r="V57" s="65">
        <v>43916</v>
      </c>
      <c r="W57" s="65">
        <v>43917</v>
      </c>
      <c r="X57" s="21"/>
      <c r="Y57" s="64" t="s">
        <v>542</v>
      </c>
      <c r="Z57" s="21"/>
      <c r="AA57" s="65">
        <v>43956</v>
      </c>
      <c r="AB57" s="65">
        <v>43962</v>
      </c>
      <c r="AC57" s="21"/>
      <c r="AD57" s="21"/>
      <c r="AE57" s="21"/>
      <c r="AF57" s="21"/>
      <c r="AG57" s="64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</row>
    <row r="58" spans="1:46" ht="16.5" hidden="1" customHeight="1">
      <c r="A58" s="125">
        <v>51</v>
      </c>
      <c r="B58" s="64" t="s">
        <v>628</v>
      </c>
      <c r="C58" s="64" t="s">
        <v>645</v>
      </c>
      <c r="D58" s="64" t="s">
        <v>79</v>
      </c>
      <c r="E58" s="64">
        <v>1</v>
      </c>
      <c r="F58" s="57" t="s">
        <v>646</v>
      </c>
      <c r="G58" s="128" t="s">
        <v>334</v>
      </c>
      <c r="H58" s="21" t="s">
        <v>650</v>
      </c>
      <c r="I58" s="144" t="s">
        <v>651</v>
      </c>
      <c r="J58" s="140" t="s">
        <v>652</v>
      </c>
      <c r="K58" s="21"/>
      <c r="L58" s="64" t="s">
        <v>43</v>
      </c>
      <c r="M58" s="57" t="s">
        <v>522</v>
      </c>
      <c r="N58" s="64" t="s">
        <v>454</v>
      </c>
      <c r="O58" s="64"/>
      <c r="P58" s="64"/>
      <c r="Q58" s="21"/>
      <c r="R58" s="21"/>
      <c r="S58" s="21"/>
      <c r="T58" s="64" t="s">
        <v>424</v>
      </c>
      <c r="U58" s="65">
        <v>43917</v>
      </c>
      <c r="V58" s="65">
        <v>43917</v>
      </c>
      <c r="W58" s="65">
        <v>43917</v>
      </c>
      <c r="X58" s="21"/>
      <c r="Y58" s="152" t="s">
        <v>483</v>
      </c>
      <c r="Z58" s="21"/>
      <c r="AA58" s="65">
        <v>43927</v>
      </c>
      <c r="AB58" s="65">
        <v>43927</v>
      </c>
      <c r="AC58" s="21"/>
      <c r="AD58" s="21"/>
      <c r="AE58" s="21"/>
      <c r="AF58" s="21"/>
      <c r="AG58" s="64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</row>
    <row r="59" spans="1:46" ht="16.5" hidden="1" customHeight="1">
      <c r="A59" s="125">
        <v>52</v>
      </c>
      <c r="B59" s="64" t="s">
        <v>628</v>
      </c>
      <c r="C59" s="64" t="s">
        <v>645</v>
      </c>
      <c r="D59" s="64" t="s">
        <v>79</v>
      </c>
      <c r="E59" s="64">
        <v>1</v>
      </c>
      <c r="F59" s="57" t="s">
        <v>646</v>
      </c>
      <c r="G59" s="128" t="s">
        <v>334</v>
      </c>
      <c r="H59" s="21" t="s">
        <v>653</v>
      </c>
      <c r="I59" s="144" t="s">
        <v>654</v>
      </c>
      <c r="J59" s="140" t="s">
        <v>655</v>
      </c>
      <c r="K59" s="21"/>
      <c r="L59" s="64" t="s">
        <v>43</v>
      </c>
      <c r="M59" s="57" t="s">
        <v>522</v>
      </c>
      <c r="N59" s="64" t="s">
        <v>454</v>
      </c>
      <c r="O59" s="21"/>
      <c r="P59" s="64"/>
      <c r="Q59" s="21"/>
      <c r="R59" s="21"/>
      <c r="S59" s="21"/>
      <c r="T59" s="64" t="s">
        <v>424</v>
      </c>
      <c r="U59" s="65">
        <v>43917</v>
      </c>
      <c r="V59" s="65">
        <v>43917</v>
      </c>
      <c r="W59" s="65">
        <v>43917</v>
      </c>
      <c r="X59" s="21"/>
      <c r="Y59" s="152" t="s">
        <v>483</v>
      </c>
      <c r="Z59" s="21"/>
      <c r="AA59" s="65">
        <v>43927</v>
      </c>
      <c r="AB59" s="65">
        <v>43927</v>
      </c>
      <c r="AC59" s="21"/>
      <c r="AD59" s="21"/>
      <c r="AE59" s="21"/>
      <c r="AF59" s="21"/>
      <c r="AG59" s="64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</row>
    <row r="60" spans="1:46" ht="16.5" hidden="1" customHeight="1">
      <c r="A60" s="125">
        <v>53</v>
      </c>
      <c r="B60" s="64" t="s">
        <v>628</v>
      </c>
      <c r="C60" s="64" t="s">
        <v>656</v>
      </c>
      <c r="D60" s="64" t="s">
        <v>79</v>
      </c>
      <c r="E60" s="64">
        <v>1</v>
      </c>
      <c r="F60" s="57" t="s">
        <v>646</v>
      </c>
      <c r="G60" s="128" t="s">
        <v>334</v>
      </c>
      <c r="H60" s="21" t="s">
        <v>657</v>
      </c>
      <c r="I60" s="144" t="s">
        <v>658</v>
      </c>
      <c r="J60" s="140" t="s">
        <v>659</v>
      </c>
      <c r="K60" s="21"/>
      <c r="L60" s="64" t="s">
        <v>43</v>
      </c>
      <c r="M60" s="57" t="s">
        <v>45</v>
      </c>
      <c r="N60" s="64" t="s">
        <v>454</v>
      </c>
      <c r="O60" s="64" t="s">
        <v>453</v>
      </c>
      <c r="P60" s="64"/>
      <c r="Q60" s="21"/>
      <c r="R60" s="21"/>
      <c r="S60" s="21"/>
      <c r="T60" s="64" t="s">
        <v>424</v>
      </c>
      <c r="U60" s="65">
        <v>43955</v>
      </c>
      <c r="V60" s="65">
        <v>43955</v>
      </c>
      <c r="W60" s="65">
        <v>43957</v>
      </c>
      <c r="X60" s="21"/>
      <c r="Y60" s="152" t="s">
        <v>528</v>
      </c>
      <c r="Z60" s="21"/>
      <c r="AA60" s="65">
        <v>43958</v>
      </c>
      <c r="AB60" s="65">
        <v>43959</v>
      </c>
      <c r="AC60" s="21"/>
      <c r="AD60" s="21"/>
      <c r="AE60" s="21"/>
      <c r="AF60" s="21"/>
      <c r="AG60" s="64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</row>
    <row r="61" spans="1:46" ht="16.5" hidden="1" customHeight="1">
      <c r="A61" s="125">
        <v>54</v>
      </c>
      <c r="B61" s="64" t="s">
        <v>628</v>
      </c>
      <c r="C61" s="64" t="s">
        <v>634</v>
      </c>
      <c r="D61" s="21" t="s">
        <v>79</v>
      </c>
      <c r="E61" s="21"/>
      <c r="F61" s="21"/>
      <c r="G61" s="156"/>
      <c r="H61" s="21" t="s">
        <v>660</v>
      </c>
      <c r="I61" s="144" t="s">
        <v>661</v>
      </c>
      <c r="J61" s="140" t="s">
        <v>662</v>
      </c>
      <c r="K61" s="21"/>
      <c r="L61" s="64" t="s">
        <v>43</v>
      </c>
      <c r="M61" s="64" t="s">
        <v>143</v>
      </c>
      <c r="N61" s="64" t="s">
        <v>453</v>
      </c>
      <c r="O61" s="64" t="s">
        <v>465</v>
      </c>
      <c r="P61" s="64"/>
      <c r="Q61" s="21"/>
      <c r="R61" s="21"/>
      <c r="S61" s="21"/>
      <c r="T61" s="64" t="s">
        <v>424</v>
      </c>
      <c r="U61" s="65">
        <v>43972</v>
      </c>
      <c r="V61" s="65">
        <v>43972</v>
      </c>
      <c r="W61" s="65">
        <v>43972</v>
      </c>
      <c r="X61" s="21"/>
      <c r="Y61" s="64" t="s">
        <v>483</v>
      </c>
      <c r="Z61" s="21"/>
      <c r="AA61" s="65">
        <v>43974</v>
      </c>
      <c r="AB61" s="65">
        <v>43974</v>
      </c>
      <c r="AC61" s="21"/>
      <c r="AD61" s="21"/>
      <c r="AE61" s="21"/>
      <c r="AF61" s="21"/>
      <c r="AG61" s="64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</row>
    <row r="62" spans="1:46" ht="16.5" hidden="1" customHeight="1">
      <c r="A62" s="125">
        <v>55</v>
      </c>
      <c r="B62" s="64" t="s">
        <v>628</v>
      </c>
      <c r="C62" s="64" t="s">
        <v>634</v>
      </c>
      <c r="D62" s="21" t="s">
        <v>79</v>
      </c>
      <c r="E62" s="21"/>
      <c r="F62" s="21"/>
      <c r="G62" s="156"/>
      <c r="H62" s="21" t="s">
        <v>663</v>
      </c>
      <c r="I62" s="144" t="s">
        <v>664</v>
      </c>
      <c r="J62" s="140" t="s">
        <v>662</v>
      </c>
      <c r="K62" s="21"/>
      <c r="L62" s="64" t="s">
        <v>43</v>
      </c>
      <c r="M62" s="64" t="s">
        <v>143</v>
      </c>
      <c r="N62" s="64" t="s">
        <v>453</v>
      </c>
      <c r="O62" s="64" t="s">
        <v>465</v>
      </c>
      <c r="P62" s="64"/>
      <c r="Q62" s="21"/>
      <c r="R62" s="21"/>
      <c r="S62" s="21"/>
      <c r="T62" s="64" t="s">
        <v>424</v>
      </c>
      <c r="U62" s="65">
        <v>43972</v>
      </c>
      <c r="V62" s="65">
        <v>43972</v>
      </c>
      <c r="W62" s="65">
        <v>43972</v>
      </c>
      <c r="X62" s="21"/>
      <c r="Y62" s="64" t="s">
        <v>483</v>
      </c>
      <c r="Z62" s="21"/>
      <c r="AA62" s="65">
        <v>43974</v>
      </c>
      <c r="AB62" s="65">
        <v>43974</v>
      </c>
      <c r="AC62" s="21"/>
      <c r="AD62" s="21"/>
      <c r="AE62" s="21"/>
      <c r="AF62" s="21"/>
      <c r="AG62" s="64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</row>
    <row r="63" spans="1:46" ht="16.5" customHeight="1">
      <c r="A63" s="1"/>
      <c r="G63" s="113"/>
      <c r="I63" s="5"/>
      <c r="J63" s="6"/>
      <c r="K63" s="7"/>
      <c r="L63" s="7"/>
      <c r="M63" s="7"/>
      <c r="N63" s="7"/>
      <c r="O63" s="7"/>
      <c r="P63" s="9"/>
      <c r="Q63" s="7"/>
      <c r="R63" s="7"/>
      <c r="S63" s="7"/>
      <c r="T63" s="7"/>
      <c r="U63" s="7"/>
      <c r="V63" s="9"/>
      <c r="W63" s="9"/>
      <c r="X63" s="7"/>
      <c r="Y63" s="9"/>
      <c r="Z63" s="7"/>
      <c r="AA63" s="9"/>
      <c r="AB63" s="9"/>
      <c r="AC63" s="7"/>
      <c r="AD63" s="7"/>
      <c r="AE63" s="7"/>
      <c r="AF63" s="7"/>
      <c r="AG63" s="9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</row>
    <row r="64" spans="1:46" ht="16.5" customHeight="1">
      <c r="A64" s="1"/>
      <c r="G64" s="113"/>
      <c r="I64" s="5"/>
      <c r="J64" s="6"/>
      <c r="K64" s="7"/>
      <c r="L64" s="7"/>
      <c r="M64" s="7"/>
      <c r="N64" s="7"/>
      <c r="O64" s="7"/>
      <c r="P64" s="9"/>
      <c r="Q64" s="7"/>
      <c r="R64" s="7"/>
      <c r="S64" s="7"/>
      <c r="T64" s="7"/>
      <c r="U64" s="7"/>
      <c r="V64" s="9"/>
      <c r="W64" s="9"/>
      <c r="X64" s="7"/>
      <c r="Y64" s="9"/>
      <c r="Z64" s="7"/>
      <c r="AA64" s="9"/>
      <c r="AB64" s="9"/>
      <c r="AC64" s="7"/>
      <c r="AD64" s="7"/>
      <c r="AE64" s="7"/>
      <c r="AF64" s="7"/>
      <c r="AG64" s="9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</row>
    <row r="65" spans="1:46" ht="16.5" customHeight="1">
      <c r="A65" s="1"/>
      <c r="G65" s="113"/>
      <c r="I65" s="5"/>
      <c r="J65" s="6"/>
      <c r="K65" s="7"/>
      <c r="L65" s="7"/>
      <c r="M65" s="7"/>
      <c r="N65" s="7"/>
      <c r="O65" s="7"/>
      <c r="P65" s="9"/>
      <c r="Q65" s="7"/>
      <c r="R65" s="7"/>
      <c r="S65" s="7"/>
      <c r="T65" s="7"/>
      <c r="U65" s="7"/>
      <c r="V65" s="9"/>
      <c r="W65" s="9"/>
      <c r="X65" s="7"/>
      <c r="Y65" s="9"/>
      <c r="Z65" s="7"/>
      <c r="AA65" s="9"/>
      <c r="AB65" s="9"/>
      <c r="AC65" s="7"/>
      <c r="AD65" s="7"/>
      <c r="AE65" s="7"/>
      <c r="AF65" s="7"/>
      <c r="AG65" s="9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</row>
    <row r="66" spans="1:46" ht="16.5" customHeight="1">
      <c r="A66" s="1"/>
      <c r="G66" s="113"/>
      <c r="I66" s="5"/>
      <c r="J66" s="6"/>
      <c r="K66" s="7"/>
      <c r="L66" s="7"/>
      <c r="M66" s="7"/>
      <c r="N66" s="7"/>
      <c r="O66" s="7"/>
      <c r="P66" s="9"/>
      <c r="Q66" s="7"/>
      <c r="R66" s="7"/>
      <c r="S66" s="7"/>
      <c r="T66" s="7"/>
      <c r="U66" s="7"/>
      <c r="V66" s="9"/>
      <c r="W66" s="9"/>
      <c r="X66" s="7"/>
      <c r="Y66" s="9"/>
      <c r="Z66" s="7"/>
      <c r="AA66" s="9"/>
      <c r="AB66" s="9"/>
      <c r="AC66" s="7"/>
      <c r="AD66" s="7"/>
      <c r="AE66" s="7"/>
      <c r="AF66" s="7"/>
      <c r="AG66" s="9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</row>
    <row r="67" spans="1:46" ht="16.5" customHeight="1">
      <c r="A67" s="1"/>
      <c r="G67" s="113"/>
      <c r="I67" s="5"/>
      <c r="J67" s="6"/>
      <c r="K67" s="7"/>
      <c r="L67" s="7"/>
      <c r="M67" s="7"/>
      <c r="N67" s="7"/>
      <c r="O67" s="7"/>
      <c r="P67" s="9"/>
      <c r="Q67" s="7"/>
      <c r="R67" s="7"/>
      <c r="S67" s="7"/>
      <c r="T67" s="7"/>
      <c r="U67" s="7"/>
      <c r="V67" s="9"/>
      <c r="W67" s="9"/>
      <c r="X67" s="7"/>
      <c r="Y67" s="9"/>
      <c r="Z67" s="7"/>
      <c r="AA67" s="9"/>
      <c r="AB67" s="9"/>
      <c r="AC67" s="7"/>
      <c r="AD67" s="7"/>
      <c r="AE67" s="7"/>
      <c r="AF67" s="7"/>
      <c r="AG67" s="9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</row>
    <row r="68" spans="1:46" ht="16.5" customHeight="1">
      <c r="A68" s="1"/>
      <c r="G68" s="113"/>
      <c r="I68" s="5"/>
      <c r="J68" s="6"/>
      <c r="K68" s="7"/>
      <c r="L68" s="7"/>
      <c r="M68" s="7"/>
      <c r="N68" s="7"/>
      <c r="O68" s="7"/>
      <c r="P68" s="9"/>
      <c r="Q68" s="7"/>
      <c r="R68" s="7"/>
      <c r="S68" s="7"/>
      <c r="T68" s="7"/>
      <c r="U68" s="7"/>
      <c r="V68" s="9"/>
      <c r="W68" s="9"/>
      <c r="X68" s="7"/>
      <c r="Y68" s="9"/>
      <c r="Z68" s="7"/>
      <c r="AA68" s="9"/>
      <c r="AB68" s="9"/>
      <c r="AC68" s="7"/>
      <c r="AD68" s="7"/>
      <c r="AE68" s="7"/>
      <c r="AF68" s="7"/>
      <c r="AG68" s="9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</row>
    <row r="69" spans="1:46" ht="16.5" customHeight="1">
      <c r="A69" s="1"/>
      <c r="G69" s="113"/>
      <c r="I69" s="5"/>
      <c r="J69" s="6"/>
      <c r="K69" s="7"/>
      <c r="L69" s="7"/>
      <c r="M69" s="7"/>
      <c r="N69" s="7"/>
      <c r="O69" s="7"/>
      <c r="P69" s="9"/>
      <c r="Q69" s="7"/>
      <c r="R69" s="7"/>
      <c r="S69" s="7"/>
      <c r="T69" s="7"/>
      <c r="U69" s="7"/>
      <c r="V69" s="9"/>
      <c r="W69" s="9"/>
      <c r="X69" s="7"/>
      <c r="Y69" s="9"/>
      <c r="Z69" s="7"/>
      <c r="AA69" s="9"/>
      <c r="AB69" s="9"/>
      <c r="AC69" s="7"/>
      <c r="AD69" s="7"/>
      <c r="AE69" s="7"/>
      <c r="AF69" s="7"/>
      <c r="AG69" s="9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</row>
    <row r="70" spans="1:46" ht="16.5" customHeight="1">
      <c r="A70" s="1"/>
      <c r="G70" s="113"/>
      <c r="I70" s="5"/>
      <c r="J70" s="6"/>
      <c r="K70" s="7"/>
      <c r="L70" s="7"/>
      <c r="M70" s="7"/>
      <c r="N70" s="7"/>
      <c r="O70" s="7"/>
      <c r="P70" s="9"/>
      <c r="Q70" s="7"/>
      <c r="R70" s="7"/>
      <c r="S70" s="7"/>
      <c r="T70" s="7"/>
      <c r="U70" s="7"/>
      <c r="V70" s="9"/>
      <c r="W70" s="9"/>
      <c r="X70" s="7"/>
      <c r="Y70" s="9"/>
      <c r="Z70" s="7"/>
      <c r="AA70" s="9"/>
      <c r="AB70" s="9"/>
      <c r="AC70" s="7"/>
      <c r="AD70" s="7"/>
      <c r="AE70" s="7"/>
      <c r="AF70" s="7"/>
      <c r="AG70" s="9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</row>
    <row r="71" spans="1:46" ht="16.5" customHeight="1">
      <c r="A71" s="1"/>
      <c r="G71" s="113"/>
      <c r="I71" s="5"/>
      <c r="J71" s="6"/>
      <c r="K71" s="7"/>
      <c r="L71" s="7"/>
      <c r="M71" s="7"/>
      <c r="N71" s="7"/>
      <c r="O71" s="7"/>
      <c r="P71" s="9"/>
      <c r="Q71" s="7"/>
      <c r="R71" s="7"/>
      <c r="S71" s="7"/>
      <c r="T71" s="7"/>
      <c r="U71" s="7"/>
      <c r="V71" s="9"/>
      <c r="W71" s="9"/>
      <c r="X71" s="7"/>
      <c r="Y71" s="9"/>
      <c r="Z71" s="7"/>
      <c r="AA71" s="9"/>
      <c r="AB71" s="9"/>
      <c r="AC71" s="7"/>
      <c r="AD71" s="7"/>
      <c r="AE71" s="7"/>
      <c r="AF71" s="7"/>
      <c r="AG71" s="9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</row>
    <row r="72" spans="1:46" ht="16.5" customHeight="1">
      <c r="A72" s="1"/>
      <c r="G72" s="113"/>
      <c r="I72" s="5"/>
      <c r="J72" s="6"/>
      <c r="K72" s="7"/>
      <c r="L72" s="7"/>
      <c r="M72" s="7"/>
      <c r="N72" s="7"/>
      <c r="O72" s="7"/>
      <c r="P72" s="9"/>
      <c r="Q72" s="7"/>
      <c r="R72" s="7"/>
      <c r="S72" s="7"/>
      <c r="T72" s="7"/>
      <c r="U72" s="7"/>
      <c r="V72" s="9"/>
      <c r="W72" s="9"/>
      <c r="X72" s="7"/>
      <c r="Y72" s="9"/>
      <c r="Z72" s="7"/>
      <c r="AA72" s="9"/>
      <c r="AB72" s="9"/>
      <c r="AC72" s="7"/>
      <c r="AD72" s="7"/>
      <c r="AE72" s="7"/>
      <c r="AF72" s="7"/>
      <c r="AG72" s="9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r="73" spans="1:46" ht="16.5" customHeight="1">
      <c r="A73" s="1"/>
      <c r="G73" s="113"/>
      <c r="I73" s="5"/>
      <c r="J73" s="6"/>
      <c r="K73" s="7"/>
      <c r="L73" s="7"/>
      <c r="M73" s="7"/>
      <c r="N73" s="7"/>
      <c r="O73" s="7"/>
      <c r="P73" s="9"/>
      <c r="Q73" s="7"/>
      <c r="R73" s="7"/>
      <c r="S73" s="7"/>
      <c r="T73" s="7"/>
      <c r="U73" s="7"/>
      <c r="V73" s="9"/>
      <c r="W73" s="9"/>
      <c r="X73" s="7"/>
      <c r="Y73" s="9"/>
      <c r="Z73" s="7"/>
      <c r="AA73" s="9"/>
      <c r="AB73" s="9"/>
      <c r="AC73" s="7"/>
      <c r="AD73" s="7"/>
      <c r="AE73" s="7"/>
      <c r="AF73" s="7"/>
      <c r="AG73" s="9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</row>
    <row r="74" spans="1:46" ht="16.5" customHeight="1">
      <c r="A74" s="1"/>
      <c r="G74" s="113"/>
      <c r="I74" s="5"/>
      <c r="J74" s="6"/>
      <c r="K74" s="7"/>
      <c r="L74" s="7"/>
      <c r="M74" s="7"/>
      <c r="N74" s="7"/>
      <c r="O74" s="7"/>
      <c r="P74" s="9"/>
      <c r="Q74" s="7"/>
      <c r="R74" s="7"/>
      <c r="S74" s="7"/>
      <c r="T74" s="7"/>
      <c r="U74" s="7"/>
      <c r="V74" s="9"/>
      <c r="W74" s="9"/>
      <c r="X74" s="7"/>
      <c r="Y74" s="9"/>
      <c r="Z74" s="7"/>
      <c r="AA74" s="9"/>
      <c r="AB74" s="9"/>
      <c r="AC74" s="7"/>
      <c r="AD74" s="7"/>
      <c r="AE74" s="7"/>
      <c r="AF74" s="7"/>
      <c r="AG74" s="9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</row>
    <row r="75" spans="1:46" ht="16.5" customHeight="1">
      <c r="A75" s="1"/>
      <c r="G75" s="113"/>
      <c r="I75" s="5"/>
      <c r="J75" s="6"/>
      <c r="K75" s="7"/>
      <c r="L75" s="7"/>
      <c r="M75" s="7"/>
      <c r="N75" s="7"/>
      <c r="O75" s="7"/>
      <c r="P75" s="9"/>
      <c r="Q75" s="7"/>
      <c r="R75" s="7"/>
      <c r="S75" s="7"/>
      <c r="T75" s="7"/>
      <c r="U75" s="7"/>
      <c r="V75" s="9"/>
      <c r="W75" s="9"/>
      <c r="X75" s="7"/>
      <c r="Y75" s="9"/>
      <c r="Z75" s="7"/>
      <c r="AA75" s="9"/>
      <c r="AB75" s="9"/>
      <c r="AC75" s="7"/>
      <c r="AD75" s="7"/>
      <c r="AE75" s="7"/>
      <c r="AF75" s="7"/>
      <c r="AG75" s="9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</row>
    <row r="76" spans="1:46" ht="16.5" customHeight="1">
      <c r="A76" s="1"/>
      <c r="G76" s="113"/>
      <c r="I76" s="5"/>
      <c r="J76" s="6"/>
      <c r="K76" s="7"/>
      <c r="L76" s="7"/>
      <c r="M76" s="7"/>
      <c r="N76" s="7"/>
      <c r="O76" s="7"/>
      <c r="P76" s="9"/>
      <c r="Q76" s="7"/>
      <c r="R76" s="7"/>
      <c r="S76" s="7"/>
      <c r="T76" s="7"/>
      <c r="U76" s="7"/>
      <c r="V76" s="9"/>
      <c r="W76" s="9"/>
      <c r="X76" s="7"/>
      <c r="Y76" s="9"/>
      <c r="Z76" s="7"/>
      <c r="AA76" s="9"/>
      <c r="AB76" s="9"/>
      <c r="AC76" s="7"/>
      <c r="AD76" s="7"/>
      <c r="AE76" s="7"/>
      <c r="AF76" s="7"/>
      <c r="AG76" s="9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</row>
    <row r="77" spans="1:46" ht="16.5" customHeight="1">
      <c r="A77" s="1"/>
      <c r="G77" s="113"/>
      <c r="I77" s="5"/>
      <c r="J77" s="6"/>
      <c r="K77" s="7"/>
      <c r="L77" s="7"/>
      <c r="M77" s="7"/>
      <c r="N77" s="7"/>
      <c r="O77" s="7"/>
      <c r="P77" s="9"/>
      <c r="Q77" s="7"/>
      <c r="R77" s="7"/>
      <c r="S77" s="7"/>
      <c r="T77" s="7"/>
      <c r="U77" s="7"/>
      <c r="V77" s="9"/>
      <c r="W77" s="9"/>
      <c r="X77" s="7"/>
      <c r="Y77" s="9"/>
      <c r="Z77" s="7"/>
      <c r="AA77" s="9"/>
      <c r="AB77" s="9"/>
      <c r="AC77" s="7"/>
      <c r="AD77" s="7"/>
      <c r="AE77" s="7"/>
      <c r="AF77" s="7"/>
      <c r="AG77" s="9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</row>
    <row r="78" spans="1:46" ht="16.5" customHeight="1">
      <c r="A78" s="1"/>
      <c r="G78" s="113"/>
      <c r="I78" s="5"/>
      <c r="J78" s="6"/>
      <c r="K78" s="7"/>
      <c r="L78" s="7"/>
      <c r="M78" s="7"/>
      <c r="N78" s="7"/>
      <c r="O78" s="7"/>
      <c r="P78" s="9"/>
      <c r="Q78" s="7"/>
      <c r="R78" s="7"/>
      <c r="S78" s="7"/>
      <c r="T78" s="7"/>
      <c r="U78" s="7"/>
      <c r="V78" s="9"/>
      <c r="W78" s="9"/>
      <c r="X78" s="7"/>
      <c r="Y78" s="9"/>
      <c r="Z78" s="7"/>
      <c r="AA78" s="9"/>
      <c r="AB78" s="9"/>
      <c r="AC78" s="7"/>
      <c r="AD78" s="7"/>
      <c r="AE78" s="7"/>
      <c r="AF78" s="7"/>
      <c r="AG78" s="9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</row>
    <row r="79" spans="1:46" ht="16.5" customHeight="1">
      <c r="A79" s="1"/>
      <c r="G79" s="113"/>
      <c r="I79" s="5"/>
      <c r="J79" s="6"/>
      <c r="K79" s="7"/>
      <c r="L79" s="7"/>
      <c r="M79" s="7"/>
      <c r="N79" s="7"/>
      <c r="O79" s="7"/>
      <c r="P79" s="9"/>
      <c r="Q79" s="7"/>
      <c r="R79" s="7"/>
      <c r="S79" s="7"/>
      <c r="T79" s="7"/>
      <c r="U79" s="7"/>
      <c r="V79" s="9"/>
      <c r="W79" s="9"/>
      <c r="X79" s="7"/>
      <c r="Y79" s="9"/>
      <c r="Z79" s="7"/>
      <c r="AA79" s="9"/>
      <c r="AB79" s="9"/>
      <c r="AC79" s="7"/>
      <c r="AD79" s="7"/>
      <c r="AE79" s="7"/>
      <c r="AF79" s="7"/>
      <c r="AG79" s="9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r="80" spans="1:46" ht="16.5" customHeight="1">
      <c r="A80" s="1"/>
      <c r="G80" s="113"/>
      <c r="I80" s="5"/>
      <c r="J80" s="6"/>
      <c r="K80" s="7"/>
      <c r="L80" s="7"/>
      <c r="M80" s="7"/>
      <c r="N80" s="7"/>
      <c r="O80" s="7"/>
      <c r="P80" s="9"/>
      <c r="Q80" s="7"/>
      <c r="R80" s="7"/>
      <c r="S80" s="7"/>
      <c r="T80" s="7"/>
      <c r="U80" s="7"/>
      <c r="V80" s="9"/>
      <c r="W80" s="9"/>
      <c r="X80" s="7"/>
      <c r="Y80" s="9"/>
      <c r="Z80" s="7"/>
      <c r="AA80" s="9"/>
      <c r="AB80" s="9"/>
      <c r="AC80" s="7"/>
      <c r="AD80" s="7"/>
      <c r="AE80" s="7"/>
      <c r="AF80" s="7"/>
      <c r="AG80" s="9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</row>
    <row r="81" spans="1:46" ht="16.5" customHeight="1">
      <c r="A81" s="1"/>
      <c r="G81" s="113"/>
      <c r="I81" s="5"/>
      <c r="J81" s="6"/>
      <c r="K81" s="7"/>
      <c r="L81" s="7"/>
      <c r="M81" s="7"/>
      <c r="N81" s="7"/>
      <c r="O81" s="7"/>
      <c r="P81" s="9"/>
      <c r="Q81" s="7"/>
      <c r="R81" s="7"/>
      <c r="S81" s="7"/>
      <c r="T81" s="7"/>
      <c r="U81" s="7"/>
      <c r="V81" s="9"/>
      <c r="W81" s="9"/>
      <c r="X81" s="7"/>
      <c r="Y81" s="9"/>
      <c r="Z81" s="7"/>
      <c r="AA81" s="9"/>
      <c r="AB81" s="9"/>
      <c r="AC81" s="7"/>
      <c r="AD81" s="7"/>
      <c r="AE81" s="7"/>
      <c r="AF81" s="7"/>
      <c r="AG81" s="9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r="82" spans="1:46" ht="16.5" customHeight="1">
      <c r="A82" s="1"/>
      <c r="G82" s="113"/>
      <c r="I82" s="5"/>
      <c r="J82" s="6"/>
      <c r="K82" s="7"/>
      <c r="L82" s="7"/>
      <c r="M82" s="7"/>
      <c r="N82" s="7"/>
      <c r="O82" s="7"/>
      <c r="P82" s="9"/>
      <c r="Q82" s="7"/>
      <c r="R82" s="7"/>
      <c r="S82" s="7"/>
      <c r="T82" s="7"/>
      <c r="U82" s="7"/>
      <c r="V82" s="9"/>
      <c r="W82" s="9"/>
      <c r="X82" s="7"/>
      <c r="Y82" s="9"/>
      <c r="Z82" s="7"/>
      <c r="AA82" s="9"/>
      <c r="AB82" s="9"/>
      <c r="AC82" s="7"/>
      <c r="AD82" s="7"/>
      <c r="AE82" s="7"/>
      <c r="AF82" s="7"/>
      <c r="AG82" s="9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spans="1:46" ht="16.5" customHeight="1">
      <c r="A83" s="1"/>
      <c r="G83" s="113"/>
      <c r="I83" s="5"/>
      <c r="J83" s="6"/>
      <c r="K83" s="7"/>
      <c r="L83" s="7"/>
      <c r="M83" s="7"/>
      <c r="N83" s="7"/>
      <c r="O83" s="7"/>
      <c r="P83" s="9"/>
      <c r="Q83" s="7"/>
      <c r="R83" s="7"/>
      <c r="S83" s="7"/>
      <c r="T83" s="7"/>
      <c r="U83" s="7"/>
      <c r="V83" s="9"/>
      <c r="W83" s="9"/>
      <c r="X83" s="7"/>
      <c r="Y83" s="9"/>
      <c r="Z83" s="7"/>
      <c r="AA83" s="9"/>
      <c r="AB83" s="9"/>
      <c r="AC83" s="7"/>
      <c r="AD83" s="7"/>
      <c r="AE83" s="7"/>
      <c r="AF83" s="7"/>
      <c r="AG83" s="9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r="84" spans="1:46" ht="16.5" customHeight="1">
      <c r="A84" s="1"/>
      <c r="G84" s="113"/>
      <c r="I84" s="5"/>
      <c r="J84" s="6"/>
      <c r="K84" s="7"/>
      <c r="L84" s="7"/>
      <c r="M84" s="7"/>
      <c r="N84" s="7"/>
      <c r="O84" s="7"/>
      <c r="P84" s="9"/>
      <c r="Q84" s="7"/>
      <c r="R84" s="7"/>
      <c r="S84" s="7"/>
      <c r="T84" s="7"/>
      <c r="U84" s="7"/>
      <c r="V84" s="9"/>
      <c r="W84" s="9"/>
      <c r="X84" s="7"/>
      <c r="Y84" s="9"/>
      <c r="Z84" s="7"/>
      <c r="AA84" s="9"/>
      <c r="AB84" s="9"/>
      <c r="AC84" s="7"/>
      <c r="AD84" s="7"/>
      <c r="AE84" s="7"/>
      <c r="AF84" s="7"/>
      <c r="AG84" s="9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 spans="1:46" ht="16.5" customHeight="1">
      <c r="A85" s="1"/>
      <c r="G85" s="113"/>
      <c r="I85" s="5"/>
      <c r="J85" s="6"/>
      <c r="K85" s="7"/>
      <c r="L85" s="7"/>
      <c r="M85" s="7"/>
      <c r="N85" s="7"/>
      <c r="O85" s="7"/>
      <c r="P85" s="9"/>
      <c r="Q85" s="7"/>
      <c r="R85" s="7"/>
      <c r="S85" s="7"/>
      <c r="T85" s="7"/>
      <c r="U85" s="7"/>
      <c r="V85" s="9"/>
      <c r="W85" s="9"/>
      <c r="X85" s="7"/>
      <c r="Y85" s="9"/>
      <c r="Z85" s="7"/>
      <c r="AA85" s="9"/>
      <c r="AB85" s="9"/>
      <c r="AC85" s="7"/>
      <c r="AD85" s="7"/>
      <c r="AE85" s="7"/>
      <c r="AF85" s="7"/>
      <c r="AG85" s="9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 spans="1:46" ht="16.5" customHeight="1">
      <c r="A86" s="1"/>
      <c r="G86" s="113"/>
      <c r="I86" s="5"/>
      <c r="J86" s="6"/>
      <c r="K86" s="7"/>
      <c r="L86" s="7"/>
      <c r="M86" s="7"/>
      <c r="N86" s="7"/>
      <c r="O86" s="7"/>
      <c r="P86" s="9"/>
      <c r="Q86" s="7"/>
      <c r="R86" s="7"/>
      <c r="S86" s="7"/>
      <c r="T86" s="7"/>
      <c r="U86" s="7"/>
      <c r="V86" s="9"/>
      <c r="W86" s="9"/>
      <c r="X86" s="7"/>
      <c r="Y86" s="9"/>
      <c r="Z86" s="7"/>
      <c r="AA86" s="9"/>
      <c r="AB86" s="9"/>
      <c r="AC86" s="7"/>
      <c r="AD86" s="7"/>
      <c r="AE86" s="7"/>
      <c r="AF86" s="7"/>
      <c r="AG86" s="9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 spans="1:46" ht="16.5" customHeight="1">
      <c r="A87" s="1"/>
      <c r="G87" s="113"/>
      <c r="I87" s="5"/>
      <c r="J87" s="6"/>
      <c r="K87" s="7"/>
      <c r="L87" s="7"/>
      <c r="M87" s="7"/>
      <c r="N87" s="7"/>
      <c r="O87" s="7"/>
      <c r="P87" s="9"/>
      <c r="Q87" s="7"/>
      <c r="R87" s="7"/>
      <c r="S87" s="7"/>
      <c r="T87" s="7"/>
      <c r="U87" s="7"/>
      <c r="V87" s="9"/>
      <c r="W87" s="9"/>
      <c r="X87" s="7"/>
      <c r="Y87" s="9"/>
      <c r="Z87" s="7"/>
      <c r="AA87" s="9"/>
      <c r="AB87" s="9"/>
      <c r="AC87" s="7"/>
      <c r="AD87" s="7"/>
      <c r="AE87" s="7"/>
      <c r="AF87" s="7"/>
      <c r="AG87" s="9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 spans="1:46" ht="16.5" customHeight="1">
      <c r="A88" s="1"/>
      <c r="G88" s="113"/>
      <c r="I88" s="5"/>
      <c r="J88" s="6"/>
      <c r="K88" s="7"/>
      <c r="L88" s="7"/>
      <c r="M88" s="7"/>
      <c r="N88" s="7"/>
      <c r="O88" s="7"/>
      <c r="P88" s="9"/>
      <c r="Q88" s="7"/>
      <c r="R88" s="7"/>
      <c r="S88" s="7"/>
      <c r="T88" s="7"/>
      <c r="U88" s="7"/>
      <c r="V88" s="9"/>
      <c r="W88" s="9"/>
      <c r="X88" s="7"/>
      <c r="Y88" s="9"/>
      <c r="Z88" s="7"/>
      <c r="AA88" s="9"/>
      <c r="AB88" s="9"/>
      <c r="AC88" s="7"/>
      <c r="AD88" s="7"/>
      <c r="AE88" s="7"/>
      <c r="AF88" s="7"/>
      <c r="AG88" s="9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spans="1:46" ht="16.5" customHeight="1">
      <c r="A89" s="1"/>
      <c r="G89" s="113"/>
      <c r="I89" s="5"/>
      <c r="J89" s="6"/>
      <c r="K89" s="7"/>
      <c r="L89" s="7"/>
      <c r="M89" s="7"/>
      <c r="N89" s="7"/>
      <c r="O89" s="7"/>
      <c r="P89" s="9"/>
      <c r="Q89" s="7"/>
      <c r="R89" s="7"/>
      <c r="S89" s="7"/>
      <c r="T89" s="7"/>
      <c r="U89" s="7"/>
      <c r="V89" s="9"/>
      <c r="W89" s="9"/>
      <c r="X89" s="7"/>
      <c r="Y89" s="9"/>
      <c r="Z89" s="7"/>
      <c r="AA89" s="9"/>
      <c r="AB89" s="9"/>
      <c r="AC89" s="7"/>
      <c r="AD89" s="7"/>
      <c r="AE89" s="7"/>
      <c r="AF89" s="7"/>
      <c r="AG89" s="9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 spans="1:46" ht="16.5" customHeight="1">
      <c r="A90" s="1"/>
      <c r="G90" s="113"/>
      <c r="I90" s="5"/>
      <c r="J90" s="6"/>
      <c r="K90" s="7"/>
      <c r="L90" s="7"/>
      <c r="M90" s="7"/>
      <c r="N90" s="7"/>
      <c r="O90" s="7"/>
      <c r="P90" s="9"/>
      <c r="Q90" s="7"/>
      <c r="R90" s="7"/>
      <c r="S90" s="7"/>
      <c r="T90" s="7"/>
      <c r="U90" s="7"/>
      <c r="V90" s="9"/>
      <c r="W90" s="9"/>
      <c r="X90" s="7"/>
      <c r="Y90" s="9"/>
      <c r="Z90" s="7"/>
      <c r="AA90" s="9"/>
      <c r="AB90" s="9"/>
      <c r="AC90" s="7"/>
      <c r="AD90" s="7"/>
      <c r="AE90" s="7"/>
      <c r="AF90" s="7"/>
      <c r="AG90" s="9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r="91" spans="1:46" ht="16.5" customHeight="1">
      <c r="A91" s="1"/>
      <c r="G91" s="113"/>
      <c r="I91" s="5"/>
      <c r="J91" s="6"/>
      <c r="K91" s="7"/>
      <c r="L91" s="7"/>
      <c r="M91" s="7"/>
      <c r="N91" s="7"/>
      <c r="O91" s="7"/>
      <c r="P91" s="9"/>
      <c r="Q91" s="7"/>
      <c r="R91" s="7"/>
      <c r="S91" s="7"/>
      <c r="T91" s="7"/>
      <c r="U91" s="7"/>
      <c r="V91" s="9"/>
      <c r="W91" s="9"/>
      <c r="X91" s="7"/>
      <c r="Y91" s="9"/>
      <c r="Z91" s="7"/>
      <c r="AA91" s="9"/>
      <c r="AB91" s="9"/>
      <c r="AC91" s="7"/>
      <c r="AD91" s="7"/>
      <c r="AE91" s="7"/>
      <c r="AF91" s="7"/>
      <c r="AG91" s="9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  <row r="92" spans="1:46" ht="16.5" customHeight="1">
      <c r="A92" s="1"/>
      <c r="G92" s="113"/>
      <c r="I92" s="5"/>
      <c r="J92" s="6"/>
      <c r="K92" s="7"/>
      <c r="L92" s="7"/>
      <c r="M92" s="7"/>
      <c r="N92" s="7"/>
      <c r="O92" s="7"/>
      <c r="P92" s="9"/>
      <c r="Q92" s="7"/>
      <c r="R92" s="7"/>
      <c r="S92" s="7"/>
      <c r="T92" s="7"/>
      <c r="U92" s="7"/>
      <c r="V92" s="9"/>
      <c r="W92" s="9"/>
      <c r="X92" s="7"/>
      <c r="Y92" s="9"/>
      <c r="Z92" s="7"/>
      <c r="AA92" s="9"/>
      <c r="AB92" s="9"/>
      <c r="AC92" s="7"/>
      <c r="AD92" s="7"/>
      <c r="AE92" s="7"/>
      <c r="AF92" s="7"/>
      <c r="AG92" s="9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</row>
    <row r="93" spans="1:46" ht="16.5" customHeight="1">
      <c r="A93" s="1"/>
      <c r="G93" s="113"/>
      <c r="I93" s="5"/>
      <c r="J93" s="6"/>
      <c r="K93" s="7"/>
      <c r="L93" s="7"/>
      <c r="M93" s="7"/>
      <c r="N93" s="7"/>
      <c r="O93" s="7"/>
      <c r="P93" s="9"/>
      <c r="Q93" s="7"/>
      <c r="R93" s="7"/>
      <c r="S93" s="7"/>
      <c r="T93" s="7"/>
      <c r="U93" s="7"/>
      <c r="V93" s="9"/>
      <c r="W93" s="9"/>
      <c r="X93" s="7"/>
      <c r="Y93" s="9"/>
      <c r="Z93" s="7"/>
      <c r="AA93" s="9"/>
      <c r="AB93" s="9"/>
      <c r="AC93" s="7"/>
      <c r="AD93" s="7"/>
      <c r="AE93" s="7"/>
      <c r="AF93" s="7"/>
      <c r="AG93" s="9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 spans="1:46" ht="16.5" customHeight="1">
      <c r="A94" s="1"/>
      <c r="G94" s="113"/>
      <c r="I94" s="5"/>
      <c r="J94" s="6"/>
      <c r="K94" s="7"/>
      <c r="L94" s="7"/>
      <c r="M94" s="7"/>
      <c r="N94" s="7"/>
      <c r="O94" s="7"/>
      <c r="P94" s="9"/>
      <c r="Q94" s="7"/>
      <c r="R94" s="7"/>
      <c r="S94" s="7"/>
      <c r="T94" s="7"/>
      <c r="U94" s="7"/>
      <c r="V94" s="9"/>
      <c r="W94" s="9"/>
      <c r="X94" s="7"/>
      <c r="Y94" s="9"/>
      <c r="Z94" s="7"/>
      <c r="AA94" s="9"/>
      <c r="AB94" s="9"/>
      <c r="AC94" s="7"/>
      <c r="AD94" s="7"/>
      <c r="AE94" s="7"/>
      <c r="AF94" s="7"/>
      <c r="AG94" s="9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</row>
    <row r="95" spans="1:46" ht="16.5" customHeight="1">
      <c r="A95" s="1"/>
      <c r="G95" s="113"/>
      <c r="I95" s="5"/>
      <c r="J95" s="6"/>
      <c r="K95" s="7"/>
      <c r="L95" s="7"/>
      <c r="M95" s="7"/>
      <c r="N95" s="7"/>
      <c r="O95" s="7"/>
      <c r="P95" s="9"/>
      <c r="Q95" s="7"/>
      <c r="R95" s="7"/>
      <c r="S95" s="7"/>
      <c r="T95" s="7"/>
      <c r="U95" s="7"/>
      <c r="V95" s="9"/>
      <c r="W95" s="9"/>
      <c r="X95" s="7"/>
      <c r="Y95" s="9"/>
      <c r="Z95" s="7"/>
      <c r="AA95" s="9"/>
      <c r="AB95" s="9"/>
      <c r="AC95" s="7"/>
      <c r="AD95" s="7"/>
      <c r="AE95" s="7"/>
      <c r="AF95" s="7"/>
      <c r="AG95" s="9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 spans="1:46" ht="16.5" customHeight="1">
      <c r="A96" s="1"/>
      <c r="G96" s="113"/>
      <c r="I96" s="5"/>
      <c r="J96" s="6"/>
      <c r="K96" s="7"/>
      <c r="L96" s="7"/>
      <c r="M96" s="7"/>
      <c r="N96" s="7"/>
      <c r="O96" s="7"/>
      <c r="P96" s="9"/>
      <c r="Q96" s="7"/>
      <c r="R96" s="7"/>
      <c r="S96" s="7"/>
      <c r="T96" s="7"/>
      <c r="U96" s="7"/>
      <c r="V96" s="9"/>
      <c r="W96" s="9"/>
      <c r="X96" s="7"/>
      <c r="Y96" s="9"/>
      <c r="Z96" s="7"/>
      <c r="AA96" s="9"/>
      <c r="AB96" s="9"/>
      <c r="AC96" s="7"/>
      <c r="AD96" s="7"/>
      <c r="AE96" s="7"/>
      <c r="AF96" s="7"/>
      <c r="AG96" s="9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 spans="1:46" ht="16.5" customHeight="1">
      <c r="A97" s="1"/>
      <c r="G97" s="113"/>
      <c r="I97" s="5"/>
      <c r="J97" s="6"/>
      <c r="K97" s="7"/>
      <c r="L97" s="7"/>
      <c r="M97" s="7"/>
      <c r="N97" s="7"/>
      <c r="O97" s="7"/>
      <c r="P97" s="9"/>
      <c r="Q97" s="7"/>
      <c r="R97" s="7"/>
      <c r="S97" s="7"/>
      <c r="T97" s="7"/>
      <c r="U97" s="7"/>
      <c r="V97" s="9"/>
      <c r="W97" s="9"/>
      <c r="X97" s="7"/>
      <c r="Y97" s="9"/>
      <c r="Z97" s="7"/>
      <c r="AA97" s="9"/>
      <c r="AB97" s="9"/>
      <c r="AC97" s="7"/>
      <c r="AD97" s="7"/>
      <c r="AE97" s="7"/>
      <c r="AF97" s="7"/>
      <c r="AG97" s="9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 spans="1:46" ht="16.5" customHeight="1">
      <c r="A98" s="1"/>
      <c r="G98" s="113"/>
      <c r="I98" s="5"/>
      <c r="J98" s="6"/>
      <c r="K98" s="7"/>
      <c r="L98" s="7"/>
      <c r="M98" s="7"/>
      <c r="N98" s="7"/>
      <c r="O98" s="7"/>
      <c r="P98" s="9"/>
      <c r="Q98" s="7"/>
      <c r="R98" s="7"/>
      <c r="S98" s="7"/>
      <c r="T98" s="7"/>
      <c r="U98" s="7"/>
      <c r="V98" s="9"/>
      <c r="W98" s="9"/>
      <c r="X98" s="7"/>
      <c r="Y98" s="9"/>
      <c r="Z98" s="7"/>
      <c r="AA98" s="9"/>
      <c r="AB98" s="9"/>
      <c r="AC98" s="7"/>
      <c r="AD98" s="7"/>
      <c r="AE98" s="7"/>
      <c r="AF98" s="7"/>
      <c r="AG98" s="9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 spans="1:46" ht="16.5" customHeight="1">
      <c r="A99" s="1"/>
      <c r="G99" s="113"/>
      <c r="I99" s="5"/>
      <c r="J99" s="6"/>
      <c r="K99" s="7"/>
      <c r="L99" s="7"/>
      <c r="M99" s="7"/>
      <c r="N99" s="7"/>
      <c r="O99" s="7"/>
      <c r="P99" s="9"/>
      <c r="Q99" s="7"/>
      <c r="R99" s="7"/>
      <c r="S99" s="7"/>
      <c r="T99" s="7"/>
      <c r="U99" s="7"/>
      <c r="V99" s="9"/>
      <c r="W99" s="9"/>
      <c r="X99" s="7"/>
      <c r="Y99" s="9"/>
      <c r="Z99" s="7"/>
      <c r="AA99" s="9"/>
      <c r="AB99" s="9"/>
      <c r="AC99" s="7"/>
      <c r="AD99" s="7"/>
      <c r="AE99" s="7"/>
      <c r="AF99" s="7"/>
      <c r="AG99" s="9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 spans="1:46" ht="16.5" customHeight="1">
      <c r="A100" s="1"/>
      <c r="G100" s="113"/>
      <c r="I100" s="5"/>
      <c r="J100" s="6"/>
      <c r="K100" s="7"/>
      <c r="L100" s="7"/>
      <c r="M100" s="7"/>
      <c r="N100" s="7"/>
      <c r="O100" s="7"/>
      <c r="P100" s="9"/>
      <c r="Q100" s="7"/>
      <c r="R100" s="7"/>
      <c r="S100" s="7"/>
      <c r="T100" s="7"/>
      <c r="U100" s="7"/>
      <c r="V100" s="9"/>
      <c r="W100" s="9"/>
      <c r="X100" s="7"/>
      <c r="Y100" s="9"/>
      <c r="Z100" s="7"/>
      <c r="AA100" s="9"/>
      <c r="AB100" s="9"/>
      <c r="AC100" s="7"/>
      <c r="AD100" s="7"/>
      <c r="AE100" s="7"/>
      <c r="AF100" s="7"/>
      <c r="AG100" s="9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spans="1:46" ht="16.5" customHeight="1">
      <c r="A101" s="1"/>
      <c r="G101" s="113"/>
      <c r="I101" s="5"/>
      <c r="J101" s="6"/>
      <c r="K101" s="7"/>
      <c r="L101" s="7"/>
      <c r="M101" s="7"/>
      <c r="N101" s="7"/>
      <c r="O101" s="7"/>
      <c r="P101" s="9"/>
      <c r="Q101" s="7"/>
      <c r="R101" s="7"/>
      <c r="S101" s="7"/>
      <c r="T101" s="7"/>
      <c r="U101" s="7"/>
      <c r="V101" s="9"/>
      <c r="W101" s="9"/>
      <c r="X101" s="7"/>
      <c r="Y101" s="9"/>
      <c r="Z101" s="7"/>
      <c r="AA101" s="9"/>
      <c r="AB101" s="9"/>
      <c r="AC101" s="7"/>
      <c r="AD101" s="7"/>
      <c r="AE101" s="7"/>
      <c r="AF101" s="7"/>
      <c r="AG101" s="9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 spans="1:46" ht="16.5" customHeight="1">
      <c r="A102" s="1"/>
      <c r="G102" s="113"/>
      <c r="I102" s="5"/>
      <c r="J102" s="6"/>
      <c r="K102" s="7"/>
      <c r="L102" s="7"/>
      <c r="M102" s="7"/>
      <c r="N102" s="7"/>
      <c r="O102" s="7"/>
      <c r="P102" s="9"/>
      <c r="Q102" s="7"/>
      <c r="R102" s="7"/>
      <c r="S102" s="7"/>
      <c r="T102" s="7"/>
      <c r="U102" s="7"/>
      <c r="V102" s="9"/>
      <c r="W102" s="9"/>
      <c r="X102" s="7"/>
      <c r="Y102" s="9"/>
      <c r="Z102" s="7"/>
      <c r="AA102" s="9"/>
      <c r="AB102" s="9"/>
      <c r="AC102" s="7"/>
      <c r="AD102" s="7"/>
      <c r="AE102" s="7"/>
      <c r="AF102" s="7"/>
      <c r="AG102" s="9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 spans="1:46" ht="16.5" customHeight="1">
      <c r="A103" s="1"/>
      <c r="G103" s="113"/>
      <c r="I103" s="5"/>
      <c r="J103" s="6"/>
      <c r="K103" s="7"/>
      <c r="L103" s="7"/>
      <c r="M103" s="7"/>
      <c r="N103" s="7"/>
      <c r="O103" s="7"/>
      <c r="P103" s="9"/>
      <c r="Q103" s="7"/>
      <c r="R103" s="7"/>
      <c r="S103" s="7"/>
      <c r="T103" s="7"/>
      <c r="U103" s="7"/>
      <c r="V103" s="9"/>
      <c r="W103" s="9"/>
      <c r="X103" s="7"/>
      <c r="Y103" s="9"/>
      <c r="Z103" s="7"/>
      <c r="AA103" s="9"/>
      <c r="AB103" s="9"/>
      <c r="AC103" s="7"/>
      <c r="AD103" s="7"/>
      <c r="AE103" s="7"/>
      <c r="AF103" s="7"/>
      <c r="AG103" s="9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 spans="1:46" ht="16.5" customHeight="1">
      <c r="A104" s="1"/>
      <c r="G104" s="113"/>
      <c r="I104" s="5"/>
      <c r="J104" s="6"/>
      <c r="K104" s="7"/>
      <c r="L104" s="7"/>
      <c r="M104" s="7"/>
      <c r="N104" s="7"/>
      <c r="O104" s="7"/>
      <c r="P104" s="9"/>
      <c r="Q104" s="7"/>
      <c r="R104" s="7"/>
      <c r="S104" s="7"/>
      <c r="T104" s="7"/>
      <c r="U104" s="7"/>
      <c r="V104" s="9"/>
      <c r="W104" s="9"/>
      <c r="X104" s="7"/>
      <c r="Y104" s="9"/>
      <c r="Z104" s="7"/>
      <c r="AA104" s="9"/>
      <c r="AB104" s="9"/>
      <c r="AC104" s="7"/>
      <c r="AD104" s="7"/>
      <c r="AE104" s="7"/>
      <c r="AF104" s="7"/>
      <c r="AG104" s="9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spans="1:46" ht="16.5" customHeight="1">
      <c r="A105" s="1"/>
      <c r="G105" s="113"/>
      <c r="I105" s="5"/>
      <c r="J105" s="6"/>
      <c r="K105" s="7"/>
      <c r="L105" s="7"/>
      <c r="M105" s="7"/>
      <c r="N105" s="7"/>
      <c r="O105" s="7"/>
      <c r="P105" s="9"/>
      <c r="Q105" s="7"/>
      <c r="R105" s="7"/>
      <c r="S105" s="7"/>
      <c r="T105" s="7"/>
      <c r="U105" s="7"/>
      <c r="V105" s="9"/>
      <c r="W105" s="9"/>
      <c r="X105" s="7"/>
      <c r="Y105" s="9"/>
      <c r="Z105" s="7"/>
      <c r="AA105" s="9"/>
      <c r="AB105" s="9"/>
      <c r="AC105" s="7"/>
      <c r="AD105" s="7"/>
      <c r="AE105" s="7"/>
      <c r="AF105" s="7"/>
      <c r="AG105" s="9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spans="1:46" ht="16.5" customHeight="1">
      <c r="A106" s="1"/>
      <c r="G106" s="113"/>
      <c r="I106" s="5"/>
      <c r="J106" s="6"/>
      <c r="K106" s="7"/>
      <c r="L106" s="7"/>
      <c r="M106" s="7"/>
      <c r="N106" s="7"/>
      <c r="O106" s="7"/>
      <c r="P106" s="9"/>
      <c r="Q106" s="7"/>
      <c r="R106" s="7"/>
      <c r="S106" s="7"/>
      <c r="T106" s="7"/>
      <c r="U106" s="7"/>
      <c r="V106" s="9"/>
      <c r="W106" s="9"/>
      <c r="X106" s="7"/>
      <c r="Y106" s="9"/>
      <c r="Z106" s="7"/>
      <c r="AA106" s="9"/>
      <c r="AB106" s="9"/>
      <c r="AC106" s="7"/>
      <c r="AD106" s="7"/>
      <c r="AE106" s="7"/>
      <c r="AF106" s="7"/>
      <c r="AG106" s="9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spans="1:46" ht="16.5" customHeight="1">
      <c r="A107" s="1"/>
      <c r="G107" s="113"/>
      <c r="I107" s="5"/>
      <c r="J107" s="6"/>
      <c r="K107" s="7"/>
      <c r="L107" s="7"/>
      <c r="M107" s="7"/>
      <c r="N107" s="7"/>
      <c r="O107" s="7"/>
      <c r="P107" s="9"/>
      <c r="Q107" s="7"/>
      <c r="R107" s="7"/>
      <c r="S107" s="7"/>
      <c r="T107" s="7"/>
      <c r="U107" s="7"/>
      <c r="V107" s="9"/>
      <c r="W107" s="9"/>
      <c r="X107" s="7"/>
      <c r="Y107" s="9"/>
      <c r="Z107" s="7"/>
      <c r="AA107" s="9"/>
      <c r="AB107" s="9"/>
      <c r="AC107" s="7"/>
      <c r="AD107" s="7"/>
      <c r="AE107" s="7"/>
      <c r="AF107" s="7"/>
      <c r="AG107" s="9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spans="1:46" ht="16.5" customHeight="1">
      <c r="A108" s="1"/>
      <c r="G108" s="113"/>
      <c r="I108" s="5"/>
      <c r="J108" s="6"/>
      <c r="K108" s="7"/>
      <c r="L108" s="7"/>
      <c r="M108" s="7"/>
      <c r="N108" s="7"/>
      <c r="O108" s="7"/>
      <c r="P108" s="9"/>
      <c r="Q108" s="7"/>
      <c r="R108" s="7"/>
      <c r="S108" s="7"/>
      <c r="T108" s="7"/>
      <c r="U108" s="7"/>
      <c r="V108" s="9"/>
      <c r="W108" s="9"/>
      <c r="X108" s="7"/>
      <c r="Y108" s="9"/>
      <c r="Z108" s="7"/>
      <c r="AA108" s="9"/>
      <c r="AB108" s="9"/>
      <c r="AC108" s="7"/>
      <c r="AD108" s="7"/>
      <c r="AE108" s="7"/>
      <c r="AF108" s="7"/>
      <c r="AG108" s="9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spans="1:46" ht="16.5" customHeight="1">
      <c r="A109" s="1"/>
      <c r="G109" s="113"/>
      <c r="I109" s="5"/>
      <c r="J109" s="6"/>
      <c r="K109" s="7"/>
      <c r="L109" s="7"/>
      <c r="M109" s="7"/>
      <c r="N109" s="7"/>
      <c r="O109" s="7"/>
      <c r="P109" s="9"/>
      <c r="Q109" s="7"/>
      <c r="R109" s="7"/>
      <c r="S109" s="7"/>
      <c r="T109" s="7"/>
      <c r="U109" s="7"/>
      <c r="V109" s="9"/>
      <c r="W109" s="9"/>
      <c r="X109" s="7"/>
      <c r="Y109" s="9"/>
      <c r="Z109" s="7"/>
      <c r="AA109" s="9"/>
      <c r="AB109" s="9"/>
      <c r="AC109" s="7"/>
      <c r="AD109" s="7"/>
      <c r="AE109" s="7"/>
      <c r="AF109" s="7"/>
      <c r="AG109" s="9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spans="1:46" ht="16.5" customHeight="1">
      <c r="A110" s="1"/>
      <c r="G110" s="113"/>
      <c r="I110" s="5"/>
      <c r="J110" s="6"/>
      <c r="K110" s="7"/>
      <c r="L110" s="7"/>
      <c r="M110" s="7"/>
      <c r="N110" s="7"/>
      <c r="O110" s="7"/>
      <c r="P110" s="9"/>
      <c r="Q110" s="7"/>
      <c r="R110" s="7"/>
      <c r="S110" s="7"/>
      <c r="T110" s="7"/>
      <c r="U110" s="7"/>
      <c r="V110" s="9"/>
      <c r="W110" s="9"/>
      <c r="X110" s="7"/>
      <c r="Y110" s="9"/>
      <c r="Z110" s="7"/>
      <c r="AA110" s="9"/>
      <c r="AB110" s="9"/>
      <c r="AC110" s="7"/>
      <c r="AD110" s="7"/>
      <c r="AE110" s="7"/>
      <c r="AF110" s="7"/>
      <c r="AG110" s="9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spans="1:46" ht="16.5" customHeight="1">
      <c r="A111" s="1"/>
      <c r="G111" s="113"/>
      <c r="I111" s="5"/>
      <c r="J111" s="6"/>
      <c r="K111" s="7"/>
      <c r="L111" s="7"/>
      <c r="M111" s="7"/>
      <c r="N111" s="7"/>
      <c r="O111" s="7"/>
      <c r="P111" s="9"/>
      <c r="Q111" s="7"/>
      <c r="R111" s="7"/>
      <c r="S111" s="7"/>
      <c r="T111" s="7"/>
      <c r="U111" s="7"/>
      <c r="V111" s="9"/>
      <c r="W111" s="9"/>
      <c r="X111" s="7"/>
      <c r="Y111" s="9"/>
      <c r="Z111" s="7"/>
      <c r="AA111" s="9"/>
      <c r="AB111" s="9"/>
      <c r="AC111" s="7"/>
      <c r="AD111" s="7"/>
      <c r="AE111" s="7"/>
      <c r="AF111" s="7"/>
      <c r="AG111" s="9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spans="1:46" ht="16.5" customHeight="1">
      <c r="A112" s="1"/>
      <c r="G112" s="113"/>
      <c r="I112" s="5"/>
      <c r="J112" s="6"/>
      <c r="K112" s="7"/>
      <c r="L112" s="7"/>
      <c r="M112" s="7"/>
      <c r="N112" s="7"/>
      <c r="O112" s="7"/>
      <c r="P112" s="9"/>
      <c r="Q112" s="7"/>
      <c r="R112" s="7"/>
      <c r="S112" s="7"/>
      <c r="T112" s="7"/>
      <c r="U112" s="7"/>
      <c r="V112" s="9"/>
      <c r="W112" s="9"/>
      <c r="X112" s="7"/>
      <c r="Y112" s="9"/>
      <c r="Z112" s="7"/>
      <c r="AA112" s="9"/>
      <c r="AB112" s="9"/>
      <c r="AC112" s="7"/>
      <c r="AD112" s="7"/>
      <c r="AE112" s="7"/>
      <c r="AF112" s="7"/>
      <c r="AG112" s="9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spans="1:46" ht="16.5" customHeight="1">
      <c r="A113" s="1"/>
      <c r="G113" s="113"/>
      <c r="I113" s="5"/>
      <c r="J113" s="6"/>
      <c r="K113" s="7"/>
      <c r="L113" s="7"/>
      <c r="M113" s="7"/>
      <c r="N113" s="7"/>
      <c r="O113" s="7"/>
      <c r="P113" s="9"/>
      <c r="Q113" s="7"/>
      <c r="R113" s="7"/>
      <c r="S113" s="7"/>
      <c r="T113" s="7"/>
      <c r="U113" s="7"/>
      <c r="V113" s="9"/>
      <c r="W113" s="9"/>
      <c r="X113" s="7"/>
      <c r="Y113" s="9"/>
      <c r="Z113" s="7"/>
      <c r="AA113" s="9"/>
      <c r="AB113" s="9"/>
      <c r="AC113" s="7"/>
      <c r="AD113" s="7"/>
      <c r="AE113" s="7"/>
      <c r="AF113" s="7"/>
      <c r="AG113" s="9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spans="1:46" ht="16.5" customHeight="1">
      <c r="A114" s="1"/>
      <c r="G114" s="113"/>
      <c r="I114" s="5"/>
      <c r="J114" s="6"/>
      <c r="K114" s="7"/>
      <c r="L114" s="7"/>
      <c r="M114" s="7"/>
      <c r="N114" s="7"/>
      <c r="O114" s="7"/>
      <c r="P114" s="9"/>
      <c r="Q114" s="7"/>
      <c r="R114" s="7"/>
      <c r="S114" s="7"/>
      <c r="T114" s="7"/>
      <c r="U114" s="7"/>
      <c r="V114" s="9"/>
      <c r="W114" s="9"/>
      <c r="X114" s="7"/>
      <c r="Y114" s="9"/>
      <c r="Z114" s="7"/>
      <c r="AA114" s="9"/>
      <c r="AB114" s="9"/>
      <c r="AC114" s="7"/>
      <c r="AD114" s="7"/>
      <c r="AE114" s="7"/>
      <c r="AF114" s="7"/>
      <c r="AG114" s="9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spans="1:46" ht="16.5" customHeight="1">
      <c r="A115" s="1"/>
      <c r="G115" s="113"/>
      <c r="I115" s="5"/>
      <c r="J115" s="6"/>
      <c r="K115" s="7"/>
      <c r="L115" s="7"/>
      <c r="M115" s="7"/>
      <c r="N115" s="7"/>
      <c r="O115" s="7"/>
      <c r="P115" s="9"/>
      <c r="Q115" s="7"/>
      <c r="R115" s="7"/>
      <c r="S115" s="7"/>
      <c r="T115" s="7"/>
      <c r="U115" s="7"/>
      <c r="V115" s="9"/>
      <c r="W115" s="9"/>
      <c r="X115" s="7"/>
      <c r="Y115" s="9"/>
      <c r="Z115" s="7"/>
      <c r="AA115" s="9"/>
      <c r="AB115" s="9"/>
      <c r="AC115" s="7"/>
      <c r="AD115" s="7"/>
      <c r="AE115" s="7"/>
      <c r="AF115" s="7"/>
      <c r="AG115" s="9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spans="1:46" ht="16.5" customHeight="1">
      <c r="A116" s="1"/>
      <c r="G116" s="113"/>
      <c r="I116" s="5"/>
      <c r="J116" s="6"/>
      <c r="K116" s="7"/>
      <c r="L116" s="7"/>
      <c r="M116" s="7"/>
      <c r="N116" s="7"/>
      <c r="O116" s="7"/>
      <c r="P116" s="9"/>
      <c r="Q116" s="7"/>
      <c r="R116" s="7"/>
      <c r="S116" s="7"/>
      <c r="T116" s="7"/>
      <c r="U116" s="7"/>
      <c r="V116" s="9"/>
      <c r="W116" s="9"/>
      <c r="X116" s="7"/>
      <c r="Y116" s="9"/>
      <c r="Z116" s="7"/>
      <c r="AA116" s="9"/>
      <c r="AB116" s="9"/>
      <c r="AC116" s="7"/>
      <c r="AD116" s="7"/>
      <c r="AE116" s="7"/>
      <c r="AF116" s="7"/>
      <c r="AG116" s="9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spans="1:46" ht="16.5" customHeight="1">
      <c r="A117" s="1"/>
      <c r="G117" s="113"/>
      <c r="I117" s="5"/>
      <c r="J117" s="6"/>
      <c r="K117" s="7"/>
      <c r="L117" s="7"/>
      <c r="M117" s="7"/>
      <c r="N117" s="7"/>
      <c r="O117" s="7"/>
      <c r="P117" s="9"/>
      <c r="Q117" s="7"/>
      <c r="R117" s="7"/>
      <c r="S117" s="7"/>
      <c r="T117" s="7"/>
      <c r="U117" s="7"/>
      <c r="V117" s="9"/>
      <c r="W117" s="9"/>
      <c r="X117" s="7"/>
      <c r="Y117" s="9"/>
      <c r="Z117" s="7"/>
      <c r="AA117" s="9"/>
      <c r="AB117" s="9"/>
      <c r="AC117" s="7"/>
      <c r="AD117" s="7"/>
      <c r="AE117" s="7"/>
      <c r="AF117" s="7"/>
      <c r="AG117" s="9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spans="1:46" ht="16.5" customHeight="1">
      <c r="A118" s="1"/>
      <c r="G118" s="113"/>
      <c r="I118" s="5"/>
      <c r="J118" s="6"/>
      <c r="K118" s="7"/>
      <c r="L118" s="7"/>
      <c r="M118" s="7"/>
      <c r="N118" s="7"/>
      <c r="O118" s="7"/>
      <c r="P118" s="9"/>
      <c r="Q118" s="7"/>
      <c r="R118" s="7"/>
      <c r="S118" s="7"/>
      <c r="T118" s="7"/>
      <c r="U118" s="7"/>
      <c r="V118" s="9"/>
      <c r="W118" s="9"/>
      <c r="X118" s="7"/>
      <c r="Y118" s="9"/>
      <c r="Z118" s="7"/>
      <c r="AA118" s="9"/>
      <c r="AB118" s="9"/>
      <c r="AC118" s="7"/>
      <c r="AD118" s="7"/>
      <c r="AE118" s="7"/>
      <c r="AF118" s="7"/>
      <c r="AG118" s="9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spans="1:46" ht="16.5" customHeight="1">
      <c r="A119" s="1"/>
      <c r="G119" s="113"/>
      <c r="I119" s="5"/>
      <c r="J119" s="6"/>
      <c r="K119" s="7"/>
      <c r="L119" s="7"/>
      <c r="M119" s="7"/>
      <c r="N119" s="7"/>
      <c r="O119" s="7"/>
      <c r="P119" s="9"/>
      <c r="Q119" s="7"/>
      <c r="R119" s="7"/>
      <c r="S119" s="7"/>
      <c r="T119" s="7"/>
      <c r="U119" s="7"/>
      <c r="V119" s="9"/>
      <c r="W119" s="9"/>
      <c r="X119" s="7"/>
      <c r="Y119" s="9"/>
      <c r="Z119" s="7"/>
      <c r="AA119" s="9"/>
      <c r="AB119" s="9"/>
      <c r="AC119" s="7"/>
      <c r="AD119" s="7"/>
      <c r="AE119" s="7"/>
      <c r="AF119" s="7"/>
      <c r="AG119" s="9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spans="1:46" ht="16.5" customHeight="1">
      <c r="A120" s="1"/>
      <c r="G120" s="113"/>
      <c r="I120" s="5"/>
      <c r="J120" s="6"/>
      <c r="K120" s="7"/>
      <c r="L120" s="7"/>
      <c r="M120" s="7"/>
      <c r="N120" s="7"/>
      <c r="O120" s="7"/>
      <c r="P120" s="9"/>
      <c r="Q120" s="7"/>
      <c r="R120" s="7"/>
      <c r="S120" s="7"/>
      <c r="T120" s="7"/>
      <c r="U120" s="7"/>
      <c r="V120" s="9"/>
      <c r="W120" s="9"/>
      <c r="X120" s="7"/>
      <c r="Y120" s="9"/>
      <c r="Z120" s="7"/>
      <c r="AA120" s="9"/>
      <c r="AB120" s="9"/>
      <c r="AC120" s="7"/>
      <c r="AD120" s="7"/>
      <c r="AE120" s="7"/>
      <c r="AF120" s="7"/>
      <c r="AG120" s="9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spans="1:46" ht="16.5" customHeight="1">
      <c r="A121" s="1"/>
      <c r="G121" s="113"/>
      <c r="I121" s="5"/>
      <c r="J121" s="6"/>
      <c r="K121" s="7"/>
      <c r="L121" s="7"/>
      <c r="M121" s="7"/>
      <c r="N121" s="7"/>
      <c r="O121" s="7"/>
      <c r="P121" s="9"/>
      <c r="Q121" s="7"/>
      <c r="R121" s="7"/>
      <c r="S121" s="7"/>
      <c r="T121" s="7"/>
      <c r="U121" s="7"/>
      <c r="V121" s="9"/>
      <c r="W121" s="9"/>
      <c r="X121" s="7"/>
      <c r="Y121" s="9"/>
      <c r="Z121" s="7"/>
      <c r="AA121" s="9"/>
      <c r="AB121" s="9"/>
      <c r="AC121" s="7"/>
      <c r="AD121" s="7"/>
      <c r="AE121" s="7"/>
      <c r="AF121" s="7"/>
      <c r="AG121" s="9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spans="1:46" ht="16.5" customHeight="1">
      <c r="A122" s="1"/>
      <c r="G122" s="113"/>
      <c r="I122" s="5"/>
      <c r="J122" s="6"/>
      <c r="K122" s="7"/>
      <c r="L122" s="7"/>
      <c r="M122" s="7"/>
      <c r="N122" s="7"/>
      <c r="O122" s="7"/>
      <c r="P122" s="9"/>
      <c r="Q122" s="7"/>
      <c r="R122" s="7"/>
      <c r="S122" s="7"/>
      <c r="T122" s="7"/>
      <c r="U122" s="7"/>
      <c r="V122" s="9"/>
      <c r="W122" s="9"/>
      <c r="X122" s="7"/>
      <c r="Y122" s="9"/>
      <c r="Z122" s="7"/>
      <c r="AA122" s="9"/>
      <c r="AB122" s="9"/>
      <c r="AC122" s="7"/>
      <c r="AD122" s="7"/>
      <c r="AE122" s="7"/>
      <c r="AF122" s="7"/>
      <c r="AG122" s="9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spans="1:46" ht="16.5" customHeight="1">
      <c r="A123" s="1"/>
      <c r="G123" s="113"/>
      <c r="I123" s="5"/>
      <c r="J123" s="6"/>
      <c r="K123" s="7"/>
      <c r="L123" s="7"/>
      <c r="M123" s="7"/>
      <c r="N123" s="7"/>
      <c r="O123" s="7"/>
      <c r="P123" s="9"/>
      <c r="Q123" s="7"/>
      <c r="R123" s="7"/>
      <c r="S123" s="7"/>
      <c r="T123" s="7"/>
      <c r="U123" s="7"/>
      <c r="V123" s="9"/>
      <c r="W123" s="9"/>
      <c r="X123" s="7"/>
      <c r="Y123" s="9"/>
      <c r="Z123" s="7"/>
      <c r="AA123" s="9"/>
      <c r="AB123" s="9"/>
      <c r="AC123" s="7"/>
      <c r="AD123" s="7"/>
      <c r="AE123" s="7"/>
      <c r="AF123" s="7"/>
      <c r="AG123" s="9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spans="1:46" ht="16.5" customHeight="1">
      <c r="A124" s="1"/>
      <c r="G124" s="113"/>
      <c r="I124" s="5"/>
      <c r="J124" s="6"/>
      <c r="K124" s="7"/>
      <c r="L124" s="7"/>
      <c r="M124" s="7"/>
      <c r="N124" s="7"/>
      <c r="O124" s="7"/>
      <c r="P124" s="9"/>
      <c r="Q124" s="7"/>
      <c r="R124" s="7"/>
      <c r="S124" s="7"/>
      <c r="T124" s="7"/>
      <c r="U124" s="7"/>
      <c r="V124" s="9"/>
      <c r="W124" s="9"/>
      <c r="X124" s="7"/>
      <c r="Y124" s="9"/>
      <c r="Z124" s="7"/>
      <c r="AA124" s="9"/>
      <c r="AB124" s="9"/>
      <c r="AC124" s="7"/>
      <c r="AD124" s="7"/>
      <c r="AE124" s="7"/>
      <c r="AF124" s="7"/>
      <c r="AG124" s="9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spans="1:46" ht="16.5" customHeight="1">
      <c r="A125" s="1"/>
      <c r="G125" s="113"/>
      <c r="I125" s="5"/>
      <c r="J125" s="6"/>
      <c r="K125" s="7"/>
      <c r="L125" s="7"/>
      <c r="M125" s="7"/>
      <c r="N125" s="7"/>
      <c r="O125" s="7"/>
      <c r="P125" s="9"/>
      <c r="Q125" s="7"/>
      <c r="R125" s="7"/>
      <c r="S125" s="7"/>
      <c r="T125" s="7"/>
      <c r="U125" s="7"/>
      <c r="V125" s="9"/>
      <c r="W125" s="9"/>
      <c r="X125" s="7"/>
      <c r="Y125" s="9"/>
      <c r="Z125" s="7"/>
      <c r="AA125" s="9"/>
      <c r="AB125" s="9"/>
      <c r="AC125" s="7"/>
      <c r="AD125" s="7"/>
      <c r="AE125" s="7"/>
      <c r="AF125" s="7"/>
      <c r="AG125" s="9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spans="1:46" ht="16.5" customHeight="1">
      <c r="A126" s="1"/>
      <c r="G126" s="113"/>
      <c r="I126" s="5"/>
      <c r="J126" s="6"/>
      <c r="K126" s="7"/>
      <c r="L126" s="7"/>
      <c r="M126" s="7"/>
      <c r="N126" s="7"/>
      <c r="O126" s="7"/>
      <c r="P126" s="9"/>
      <c r="Q126" s="7"/>
      <c r="R126" s="7"/>
      <c r="S126" s="7"/>
      <c r="T126" s="7"/>
      <c r="U126" s="7"/>
      <c r="V126" s="9"/>
      <c r="W126" s="9"/>
      <c r="X126" s="7"/>
      <c r="Y126" s="9"/>
      <c r="Z126" s="7"/>
      <c r="AA126" s="9"/>
      <c r="AB126" s="9"/>
      <c r="AC126" s="7"/>
      <c r="AD126" s="7"/>
      <c r="AE126" s="7"/>
      <c r="AF126" s="7"/>
      <c r="AG126" s="9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spans="1:46" ht="16.5" customHeight="1">
      <c r="A127" s="1"/>
      <c r="G127" s="113"/>
      <c r="I127" s="5"/>
      <c r="J127" s="6"/>
      <c r="K127" s="7"/>
      <c r="L127" s="7"/>
      <c r="M127" s="7"/>
      <c r="N127" s="7"/>
      <c r="O127" s="7"/>
      <c r="P127" s="9"/>
      <c r="Q127" s="7"/>
      <c r="R127" s="7"/>
      <c r="S127" s="7"/>
      <c r="T127" s="7"/>
      <c r="U127" s="7"/>
      <c r="V127" s="9"/>
      <c r="W127" s="9"/>
      <c r="X127" s="7"/>
      <c r="Y127" s="9"/>
      <c r="Z127" s="7"/>
      <c r="AA127" s="9"/>
      <c r="AB127" s="9"/>
      <c r="AC127" s="7"/>
      <c r="AD127" s="7"/>
      <c r="AE127" s="7"/>
      <c r="AF127" s="7"/>
      <c r="AG127" s="9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spans="1:46" ht="16.5" customHeight="1">
      <c r="A128" s="1"/>
      <c r="G128" s="113"/>
      <c r="I128" s="5"/>
      <c r="J128" s="6"/>
      <c r="K128" s="7"/>
      <c r="L128" s="7"/>
      <c r="M128" s="7"/>
      <c r="N128" s="7"/>
      <c r="O128" s="7"/>
      <c r="P128" s="9"/>
      <c r="Q128" s="7"/>
      <c r="R128" s="7"/>
      <c r="S128" s="7"/>
      <c r="T128" s="7"/>
      <c r="U128" s="7"/>
      <c r="V128" s="9"/>
      <c r="W128" s="9"/>
      <c r="X128" s="7"/>
      <c r="Y128" s="9"/>
      <c r="Z128" s="7"/>
      <c r="AA128" s="9"/>
      <c r="AB128" s="9"/>
      <c r="AC128" s="7"/>
      <c r="AD128" s="7"/>
      <c r="AE128" s="7"/>
      <c r="AF128" s="7"/>
      <c r="AG128" s="9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spans="1:46" ht="16.5" customHeight="1">
      <c r="A129" s="1"/>
      <c r="G129" s="113"/>
      <c r="I129" s="5"/>
      <c r="J129" s="6"/>
      <c r="K129" s="7"/>
      <c r="L129" s="7"/>
      <c r="M129" s="7"/>
      <c r="N129" s="7"/>
      <c r="O129" s="7"/>
      <c r="P129" s="9"/>
      <c r="Q129" s="7"/>
      <c r="R129" s="7"/>
      <c r="S129" s="7"/>
      <c r="T129" s="7"/>
      <c r="U129" s="7"/>
      <c r="V129" s="9"/>
      <c r="W129" s="9"/>
      <c r="X129" s="7"/>
      <c r="Y129" s="9"/>
      <c r="Z129" s="7"/>
      <c r="AA129" s="9"/>
      <c r="AB129" s="9"/>
      <c r="AC129" s="7"/>
      <c r="AD129" s="7"/>
      <c r="AE129" s="7"/>
      <c r="AF129" s="7"/>
      <c r="AG129" s="9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spans="1:46" ht="16.5" customHeight="1">
      <c r="A130" s="1"/>
      <c r="G130" s="113"/>
      <c r="I130" s="5"/>
      <c r="J130" s="6"/>
      <c r="K130" s="7"/>
      <c r="L130" s="7"/>
      <c r="M130" s="7"/>
      <c r="N130" s="7"/>
      <c r="O130" s="7"/>
      <c r="P130" s="9"/>
      <c r="Q130" s="7"/>
      <c r="R130" s="7"/>
      <c r="S130" s="7"/>
      <c r="T130" s="7"/>
      <c r="U130" s="7"/>
      <c r="V130" s="9"/>
      <c r="W130" s="9"/>
      <c r="X130" s="7"/>
      <c r="Y130" s="9"/>
      <c r="Z130" s="7"/>
      <c r="AA130" s="9"/>
      <c r="AB130" s="9"/>
      <c r="AC130" s="7"/>
      <c r="AD130" s="7"/>
      <c r="AE130" s="7"/>
      <c r="AF130" s="7"/>
      <c r="AG130" s="9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spans="1:46" ht="16.5" customHeight="1">
      <c r="A131" s="1"/>
      <c r="G131" s="113"/>
      <c r="I131" s="5"/>
      <c r="J131" s="6"/>
      <c r="K131" s="7"/>
      <c r="L131" s="7"/>
      <c r="M131" s="7"/>
      <c r="N131" s="7"/>
      <c r="O131" s="7"/>
      <c r="P131" s="9"/>
      <c r="Q131" s="7"/>
      <c r="R131" s="7"/>
      <c r="S131" s="7"/>
      <c r="T131" s="7"/>
      <c r="U131" s="7"/>
      <c r="V131" s="9"/>
      <c r="W131" s="9"/>
      <c r="X131" s="7"/>
      <c r="Y131" s="9"/>
      <c r="Z131" s="7"/>
      <c r="AA131" s="9"/>
      <c r="AB131" s="9"/>
      <c r="AC131" s="7"/>
      <c r="AD131" s="7"/>
      <c r="AE131" s="7"/>
      <c r="AF131" s="7"/>
      <c r="AG131" s="9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spans="1:46" ht="16.5" customHeight="1">
      <c r="A132" s="1"/>
      <c r="G132" s="113"/>
      <c r="I132" s="5"/>
      <c r="J132" s="6"/>
      <c r="K132" s="7"/>
      <c r="L132" s="7"/>
      <c r="M132" s="7"/>
      <c r="N132" s="7"/>
      <c r="O132" s="7"/>
      <c r="P132" s="9"/>
      <c r="Q132" s="7"/>
      <c r="R132" s="7"/>
      <c r="S132" s="7"/>
      <c r="T132" s="7"/>
      <c r="U132" s="7"/>
      <c r="V132" s="9"/>
      <c r="W132" s="9"/>
      <c r="X132" s="7"/>
      <c r="Y132" s="9"/>
      <c r="Z132" s="7"/>
      <c r="AA132" s="9"/>
      <c r="AB132" s="9"/>
      <c r="AC132" s="7"/>
      <c r="AD132" s="7"/>
      <c r="AE132" s="7"/>
      <c r="AF132" s="7"/>
      <c r="AG132" s="9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spans="1:46" ht="16.5" customHeight="1">
      <c r="A133" s="1"/>
      <c r="G133" s="113"/>
      <c r="I133" s="5"/>
      <c r="J133" s="6"/>
      <c r="K133" s="7"/>
      <c r="L133" s="7"/>
      <c r="M133" s="7"/>
      <c r="N133" s="7"/>
      <c r="O133" s="7"/>
      <c r="P133" s="9"/>
      <c r="Q133" s="7"/>
      <c r="R133" s="7"/>
      <c r="S133" s="7"/>
      <c r="T133" s="7"/>
      <c r="U133" s="7"/>
      <c r="V133" s="9"/>
      <c r="W133" s="9"/>
      <c r="X133" s="7"/>
      <c r="Y133" s="9"/>
      <c r="Z133" s="7"/>
      <c r="AA133" s="9"/>
      <c r="AB133" s="9"/>
      <c r="AC133" s="7"/>
      <c r="AD133" s="7"/>
      <c r="AE133" s="7"/>
      <c r="AF133" s="7"/>
      <c r="AG133" s="9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spans="1:46" ht="16.5" customHeight="1">
      <c r="A134" s="1"/>
      <c r="G134" s="113"/>
      <c r="I134" s="5"/>
      <c r="J134" s="6"/>
      <c r="K134" s="7"/>
      <c r="L134" s="7"/>
      <c r="M134" s="7"/>
      <c r="N134" s="7"/>
      <c r="O134" s="7"/>
      <c r="P134" s="9"/>
      <c r="Q134" s="7"/>
      <c r="R134" s="7"/>
      <c r="S134" s="7"/>
      <c r="T134" s="7"/>
      <c r="U134" s="7"/>
      <c r="V134" s="9"/>
      <c r="W134" s="9"/>
      <c r="X134" s="7"/>
      <c r="Y134" s="9"/>
      <c r="Z134" s="7"/>
      <c r="AA134" s="9"/>
      <c r="AB134" s="9"/>
      <c r="AC134" s="7"/>
      <c r="AD134" s="7"/>
      <c r="AE134" s="7"/>
      <c r="AF134" s="7"/>
      <c r="AG134" s="9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spans="1:46" ht="16.5" customHeight="1">
      <c r="A135" s="1"/>
      <c r="G135" s="113"/>
      <c r="I135" s="5"/>
      <c r="J135" s="6"/>
      <c r="K135" s="7"/>
      <c r="L135" s="7"/>
      <c r="M135" s="7"/>
      <c r="N135" s="7"/>
      <c r="O135" s="7"/>
      <c r="P135" s="9"/>
      <c r="Q135" s="7"/>
      <c r="R135" s="7"/>
      <c r="S135" s="7"/>
      <c r="T135" s="7"/>
      <c r="U135" s="7"/>
      <c r="V135" s="9"/>
      <c r="W135" s="9"/>
      <c r="X135" s="7"/>
      <c r="Y135" s="9"/>
      <c r="Z135" s="7"/>
      <c r="AA135" s="9"/>
      <c r="AB135" s="9"/>
      <c r="AC135" s="7"/>
      <c r="AD135" s="7"/>
      <c r="AE135" s="7"/>
      <c r="AF135" s="7"/>
      <c r="AG135" s="9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spans="1:46" ht="16.5" customHeight="1">
      <c r="A136" s="1"/>
      <c r="G136" s="113"/>
      <c r="I136" s="5"/>
      <c r="J136" s="6"/>
      <c r="K136" s="7"/>
      <c r="L136" s="7"/>
      <c r="M136" s="7"/>
      <c r="N136" s="7"/>
      <c r="O136" s="7"/>
      <c r="P136" s="9"/>
      <c r="Q136" s="7"/>
      <c r="R136" s="7"/>
      <c r="S136" s="7"/>
      <c r="T136" s="7"/>
      <c r="U136" s="7"/>
      <c r="V136" s="9"/>
      <c r="W136" s="9"/>
      <c r="X136" s="7"/>
      <c r="Y136" s="9"/>
      <c r="Z136" s="7"/>
      <c r="AA136" s="9"/>
      <c r="AB136" s="9"/>
      <c r="AC136" s="7"/>
      <c r="AD136" s="7"/>
      <c r="AE136" s="7"/>
      <c r="AF136" s="7"/>
      <c r="AG136" s="9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spans="1:46" ht="16.5" customHeight="1">
      <c r="A137" s="1"/>
      <c r="G137" s="113"/>
      <c r="I137" s="5"/>
      <c r="J137" s="6"/>
      <c r="K137" s="7"/>
      <c r="L137" s="7"/>
      <c r="M137" s="7"/>
      <c r="N137" s="7"/>
      <c r="O137" s="7"/>
      <c r="P137" s="9"/>
      <c r="Q137" s="7"/>
      <c r="R137" s="7"/>
      <c r="S137" s="7"/>
      <c r="T137" s="7"/>
      <c r="U137" s="7"/>
      <c r="V137" s="9"/>
      <c r="W137" s="9"/>
      <c r="X137" s="7"/>
      <c r="Y137" s="9"/>
      <c r="Z137" s="7"/>
      <c r="AA137" s="9"/>
      <c r="AB137" s="9"/>
      <c r="AC137" s="7"/>
      <c r="AD137" s="7"/>
      <c r="AE137" s="7"/>
      <c r="AF137" s="7"/>
      <c r="AG137" s="9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spans="1:46" ht="16.5" customHeight="1">
      <c r="A138" s="1"/>
      <c r="G138" s="113"/>
      <c r="I138" s="5"/>
      <c r="J138" s="6"/>
      <c r="K138" s="7"/>
      <c r="L138" s="7"/>
      <c r="M138" s="7"/>
      <c r="N138" s="7"/>
      <c r="O138" s="7"/>
      <c r="P138" s="9"/>
      <c r="Q138" s="7"/>
      <c r="R138" s="7"/>
      <c r="S138" s="7"/>
      <c r="T138" s="7"/>
      <c r="U138" s="7"/>
      <c r="V138" s="9"/>
      <c r="W138" s="9"/>
      <c r="X138" s="7"/>
      <c r="Y138" s="9"/>
      <c r="Z138" s="7"/>
      <c r="AA138" s="9"/>
      <c r="AB138" s="9"/>
      <c r="AC138" s="7"/>
      <c r="AD138" s="7"/>
      <c r="AE138" s="7"/>
      <c r="AF138" s="7"/>
      <c r="AG138" s="9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spans="1:46" ht="16.5" customHeight="1">
      <c r="A139" s="1"/>
      <c r="G139" s="113"/>
      <c r="I139" s="5"/>
      <c r="J139" s="6"/>
      <c r="K139" s="7"/>
      <c r="L139" s="7"/>
      <c r="M139" s="7"/>
      <c r="N139" s="7"/>
      <c r="O139" s="7"/>
      <c r="P139" s="9"/>
      <c r="Q139" s="7"/>
      <c r="R139" s="7"/>
      <c r="S139" s="7"/>
      <c r="T139" s="7"/>
      <c r="U139" s="7"/>
      <c r="V139" s="9"/>
      <c r="W139" s="9"/>
      <c r="X139" s="7"/>
      <c r="Y139" s="9"/>
      <c r="Z139" s="7"/>
      <c r="AA139" s="9"/>
      <c r="AB139" s="9"/>
      <c r="AC139" s="7"/>
      <c r="AD139" s="7"/>
      <c r="AE139" s="7"/>
      <c r="AF139" s="7"/>
      <c r="AG139" s="9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spans="1:46" ht="16.5" customHeight="1">
      <c r="A140" s="1"/>
      <c r="G140" s="113"/>
      <c r="I140" s="5"/>
      <c r="J140" s="6"/>
      <c r="K140" s="7"/>
      <c r="L140" s="7"/>
      <c r="M140" s="7"/>
      <c r="N140" s="7"/>
      <c r="O140" s="7"/>
      <c r="P140" s="9"/>
      <c r="Q140" s="7"/>
      <c r="R140" s="7"/>
      <c r="S140" s="7"/>
      <c r="T140" s="7"/>
      <c r="U140" s="7"/>
      <c r="V140" s="9"/>
      <c r="W140" s="9"/>
      <c r="X140" s="7"/>
      <c r="Y140" s="9"/>
      <c r="Z140" s="7"/>
      <c r="AA140" s="9"/>
      <c r="AB140" s="9"/>
      <c r="AC140" s="7"/>
      <c r="AD140" s="7"/>
      <c r="AE140" s="7"/>
      <c r="AF140" s="7"/>
      <c r="AG140" s="9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spans="1:46" ht="16.5" customHeight="1">
      <c r="A141" s="1"/>
      <c r="G141" s="113"/>
      <c r="I141" s="5"/>
      <c r="J141" s="6"/>
      <c r="K141" s="7"/>
      <c r="L141" s="7"/>
      <c r="M141" s="7"/>
      <c r="N141" s="7"/>
      <c r="O141" s="7"/>
      <c r="P141" s="9"/>
      <c r="Q141" s="7"/>
      <c r="R141" s="7"/>
      <c r="S141" s="7"/>
      <c r="T141" s="7"/>
      <c r="U141" s="7"/>
      <c r="V141" s="9"/>
      <c r="W141" s="9"/>
      <c r="X141" s="7"/>
      <c r="Y141" s="9"/>
      <c r="Z141" s="7"/>
      <c r="AA141" s="9"/>
      <c r="AB141" s="9"/>
      <c r="AC141" s="7"/>
      <c r="AD141" s="7"/>
      <c r="AE141" s="7"/>
      <c r="AF141" s="7"/>
      <c r="AG141" s="9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spans="1:46" ht="16.5" customHeight="1">
      <c r="A142" s="1"/>
      <c r="G142" s="113"/>
      <c r="I142" s="5"/>
      <c r="J142" s="6"/>
      <c r="K142" s="7"/>
      <c r="L142" s="7"/>
      <c r="M142" s="7"/>
      <c r="N142" s="7"/>
      <c r="O142" s="7"/>
      <c r="P142" s="9"/>
      <c r="Q142" s="7"/>
      <c r="R142" s="7"/>
      <c r="S142" s="7"/>
      <c r="T142" s="7"/>
      <c r="U142" s="7"/>
      <c r="V142" s="9"/>
      <c r="W142" s="9"/>
      <c r="X142" s="7"/>
      <c r="Y142" s="9"/>
      <c r="Z142" s="7"/>
      <c r="AA142" s="9"/>
      <c r="AB142" s="9"/>
      <c r="AC142" s="7"/>
      <c r="AD142" s="7"/>
      <c r="AE142" s="7"/>
      <c r="AF142" s="7"/>
      <c r="AG142" s="9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spans="1:46" ht="16.5" customHeight="1">
      <c r="A143" s="1"/>
      <c r="G143" s="113"/>
      <c r="I143" s="5"/>
      <c r="J143" s="6"/>
      <c r="K143" s="7"/>
      <c r="L143" s="7"/>
      <c r="M143" s="7"/>
      <c r="N143" s="7"/>
      <c r="O143" s="7"/>
      <c r="P143" s="9"/>
      <c r="Q143" s="7"/>
      <c r="R143" s="7"/>
      <c r="S143" s="7"/>
      <c r="T143" s="7"/>
      <c r="U143" s="7"/>
      <c r="V143" s="9"/>
      <c r="W143" s="9"/>
      <c r="X143" s="7"/>
      <c r="Y143" s="9"/>
      <c r="Z143" s="7"/>
      <c r="AA143" s="9"/>
      <c r="AB143" s="9"/>
      <c r="AC143" s="7"/>
      <c r="AD143" s="7"/>
      <c r="AE143" s="7"/>
      <c r="AF143" s="7"/>
      <c r="AG143" s="9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spans="1:46" ht="16.5" customHeight="1">
      <c r="A144" s="1"/>
      <c r="G144" s="113"/>
      <c r="I144" s="5"/>
      <c r="J144" s="6"/>
      <c r="K144" s="7"/>
      <c r="L144" s="7"/>
      <c r="M144" s="7"/>
      <c r="N144" s="7"/>
      <c r="O144" s="7"/>
      <c r="P144" s="9"/>
      <c r="Q144" s="7"/>
      <c r="R144" s="7"/>
      <c r="S144" s="7"/>
      <c r="T144" s="7"/>
      <c r="U144" s="7"/>
      <c r="V144" s="9"/>
      <c r="W144" s="9"/>
      <c r="X144" s="7"/>
      <c r="Y144" s="9"/>
      <c r="Z144" s="7"/>
      <c r="AA144" s="9"/>
      <c r="AB144" s="9"/>
      <c r="AC144" s="7"/>
      <c r="AD144" s="7"/>
      <c r="AE144" s="7"/>
      <c r="AF144" s="7"/>
      <c r="AG144" s="9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spans="1:46" ht="16.5" customHeight="1">
      <c r="A145" s="1"/>
      <c r="G145" s="113"/>
      <c r="I145" s="5"/>
      <c r="J145" s="6"/>
      <c r="K145" s="7"/>
      <c r="L145" s="7"/>
      <c r="M145" s="7"/>
      <c r="N145" s="7"/>
      <c r="O145" s="7"/>
      <c r="P145" s="9"/>
      <c r="Q145" s="7"/>
      <c r="R145" s="7"/>
      <c r="S145" s="7"/>
      <c r="T145" s="7"/>
      <c r="U145" s="7"/>
      <c r="V145" s="9"/>
      <c r="W145" s="9"/>
      <c r="X145" s="7"/>
      <c r="Y145" s="9"/>
      <c r="Z145" s="7"/>
      <c r="AA145" s="9"/>
      <c r="AB145" s="9"/>
      <c r="AC145" s="7"/>
      <c r="AD145" s="7"/>
      <c r="AE145" s="7"/>
      <c r="AF145" s="7"/>
      <c r="AG145" s="9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spans="1:46" ht="16.5" customHeight="1">
      <c r="A146" s="1"/>
      <c r="G146" s="113"/>
      <c r="I146" s="5"/>
      <c r="J146" s="6"/>
      <c r="K146" s="7"/>
      <c r="L146" s="7"/>
      <c r="M146" s="7"/>
      <c r="N146" s="7"/>
      <c r="O146" s="7"/>
      <c r="P146" s="9"/>
      <c r="Q146" s="7"/>
      <c r="R146" s="7"/>
      <c r="S146" s="7"/>
      <c r="T146" s="7"/>
      <c r="U146" s="7"/>
      <c r="V146" s="9"/>
      <c r="W146" s="9"/>
      <c r="X146" s="7"/>
      <c r="Y146" s="9"/>
      <c r="Z146" s="7"/>
      <c r="AA146" s="9"/>
      <c r="AB146" s="9"/>
      <c r="AC146" s="7"/>
      <c r="AD146" s="7"/>
      <c r="AE146" s="7"/>
      <c r="AF146" s="7"/>
      <c r="AG146" s="9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spans="1:46" ht="16.5" customHeight="1">
      <c r="A147" s="1"/>
      <c r="G147" s="113"/>
      <c r="I147" s="5"/>
      <c r="J147" s="6"/>
      <c r="K147" s="7"/>
      <c r="L147" s="7"/>
      <c r="M147" s="7"/>
      <c r="N147" s="7"/>
      <c r="O147" s="7"/>
      <c r="P147" s="9"/>
      <c r="Q147" s="7"/>
      <c r="R147" s="7"/>
      <c r="S147" s="7"/>
      <c r="T147" s="7"/>
      <c r="U147" s="7"/>
      <c r="V147" s="9"/>
      <c r="W147" s="9"/>
      <c r="X147" s="7"/>
      <c r="Y147" s="9"/>
      <c r="Z147" s="7"/>
      <c r="AA147" s="9"/>
      <c r="AB147" s="9"/>
      <c r="AC147" s="7"/>
      <c r="AD147" s="7"/>
      <c r="AE147" s="7"/>
      <c r="AF147" s="7"/>
      <c r="AG147" s="9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spans="1:46" ht="16.5" customHeight="1">
      <c r="A148" s="1"/>
      <c r="G148" s="113"/>
      <c r="I148" s="5"/>
      <c r="J148" s="6"/>
      <c r="K148" s="7"/>
      <c r="L148" s="7"/>
      <c r="M148" s="7"/>
      <c r="N148" s="7"/>
      <c r="O148" s="7"/>
      <c r="P148" s="9"/>
      <c r="Q148" s="7"/>
      <c r="R148" s="7"/>
      <c r="S148" s="7"/>
      <c r="T148" s="7"/>
      <c r="U148" s="7"/>
      <c r="V148" s="9"/>
      <c r="W148" s="9"/>
      <c r="X148" s="7"/>
      <c r="Y148" s="9"/>
      <c r="Z148" s="7"/>
      <c r="AA148" s="9"/>
      <c r="AB148" s="9"/>
      <c r="AC148" s="7"/>
      <c r="AD148" s="7"/>
      <c r="AE148" s="7"/>
      <c r="AF148" s="7"/>
      <c r="AG148" s="9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spans="1:46" ht="16.5" customHeight="1">
      <c r="A149" s="1"/>
      <c r="G149" s="113"/>
      <c r="I149" s="5"/>
      <c r="J149" s="6"/>
      <c r="K149" s="7"/>
      <c r="L149" s="7"/>
      <c r="M149" s="7"/>
      <c r="N149" s="7"/>
      <c r="O149" s="7"/>
      <c r="P149" s="9"/>
      <c r="Q149" s="7"/>
      <c r="R149" s="7"/>
      <c r="S149" s="7"/>
      <c r="T149" s="7"/>
      <c r="U149" s="7"/>
      <c r="V149" s="9"/>
      <c r="W149" s="9"/>
      <c r="X149" s="7"/>
      <c r="Y149" s="9"/>
      <c r="Z149" s="7"/>
      <c r="AA149" s="9"/>
      <c r="AB149" s="9"/>
      <c r="AC149" s="7"/>
      <c r="AD149" s="7"/>
      <c r="AE149" s="7"/>
      <c r="AF149" s="7"/>
      <c r="AG149" s="9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spans="1:46" ht="16.5" customHeight="1">
      <c r="A150" s="1"/>
      <c r="G150" s="113"/>
      <c r="I150" s="5"/>
      <c r="J150" s="6"/>
      <c r="K150" s="7"/>
      <c r="L150" s="7"/>
      <c r="M150" s="7"/>
      <c r="N150" s="7"/>
      <c r="O150" s="7"/>
      <c r="P150" s="9"/>
      <c r="Q150" s="7"/>
      <c r="R150" s="7"/>
      <c r="S150" s="7"/>
      <c r="T150" s="7"/>
      <c r="U150" s="7"/>
      <c r="V150" s="9"/>
      <c r="W150" s="9"/>
      <c r="X150" s="7"/>
      <c r="Y150" s="9"/>
      <c r="Z150" s="7"/>
      <c r="AA150" s="9"/>
      <c r="AB150" s="9"/>
      <c r="AC150" s="7"/>
      <c r="AD150" s="7"/>
      <c r="AE150" s="7"/>
      <c r="AF150" s="7"/>
      <c r="AG150" s="9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spans="1:46" ht="16.5" customHeight="1">
      <c r="A151" s="1"/>
      <c r="G151" s="113"/>
      <c r="I151" s="5"/>
      <c r="J151" s="6"/>
      <c r="K151" s="7"/>
      <c r="L151" s="7"/>
      <c r="M151" s="7"/>
      <c r="N151" s="7"/>
      <c r="O151" s="7"/>
      <c r="P151" s="9"/>
      <c r="Q151" s="7"/>
      <c r="R151" s="7"/>
      <c r="S151" s="7"/>
      <c r="T151" s="7"/>
      <c r="U151" s="7"/>
      <c r="V151" s="9"/>
      <c r="W151" s="9"/>
      <c r="X151" s="7"/>
      <c r="Y151" s="9"/>
      <c r="Z151" s="7"/>
      <c r="AA151" s="9"/>
      <c r="AB151" s="9"/>
      <c r="AC151" s="7"/>
      <c r="AD151" s="7"/>
      <c r="AE151" s="7"/>
      <c r="AF151" s="7"/>
      <c r="AG151" s="9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spans="1:46" ht="16.5" customHeight="1">
      <c r="A152" s="1"/>
      <c r="G152" s="113"/>
      <c r="I152" s="5"/>
      <c r="J152" s="6"/>
      <c r="K152" s="7"/>
      <c r="L152" s="7"/>
      <c r="M152" s="7"/>
      <c r="N152" s="7"/>
      <c r="O152" s="7"/>
      <c r="P152" s="9"/>
      <c r="Q152" s="7"/>
      <c r="R152" s="7"/>
      <c r="S152" s="7"/>
      <c r="T152" s="7"/>
      <c r="U152" s="7"/>
      <c r="V152" s="9"/>
      <c r="W152" s="9"/>
      <c r="X152" s="7"/>
      <c r="Y152" s="9"/>
      <c r="Z152" s="7"/>
      <c r="AA152" s="9"/>
      <c r="AB152" s="9"/>
      <c r="AC152" s="7"/>
      <c r="AD152" s="7"/>
      <c r="AE152" s="7"/>
      <c r="AF152" s="7"/>
      <c r="AG152" s="9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spans="1:46" ht="16.5" customHeight="1">
      <c r="A153" s="1"/>
      <c r="G153" s="113"/>
      <c r="I153" s="5"/>
      <c r="J153" s="6"/>
      <c r="K153" s="7"/>
      <c r="L153" s="7"/>
      <c r="M153" s="7"/>
      <c r="N153" s="7"/>
      <c r="O153" s="7"/>
      <c r="P153" s="9"/>
      <c r="Q153" s="7"/>
      <c r="R153" s="7"/>
      <c r="S153" s="7"/>
      <c r="T153" s="7"/>
      <c r="U153" s="7"/>
      <c r="V153" s="9"/>
      <c r="W153" s="9"/>
      <c r="X153" s="7"/>
      <c r="Y153" s="9"/>
      <c r="Z153" s="7"/>
      <c r="AA153" s="9"/>
      <c r="AB153" s="9"/>
      <c r="AC153" s="7"/>
      <c r="AD153" s="7"/>
      <c r="AE153" s="7"/>
      <c r="AF153" s="7"/>
      <c r="AG153" s="9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spans="1:46" ht="16.5" customHeight="1">
      <c r="A154" s="1"/>
      <c r="G154" s="113"/>
      <c r="I154" s="5"/>
      <c r="J154" s="6"/>
      <c r="K154" s="7"/>
      <c r="L154" s="7"/>
      <c r="M154" s="7"/>
      <c r="N154" s="7"/>
      <c r="O154" s="7"/>
      <c r="P154" s="9"/>
      <c r="Q154" s="7"/>
      <c r="R154" s="7"/>
      <c r="S154" s="7"/>
      <c r="T154" s="7"/>
      <c r="U154" s="7"/>
      <c r="V154" s="9"/>
      <c r="W154" s="9"/>
      <c r="X154" s="7"/>
      <c r="Y154" s="9"/>
      <c r="Z154" s="7"/>
      <c r="AA154" s="9"/>
      <c r="AB154" s="9"/>
      <c r="AC154" s="7"/>
      <c r="AD154" s="7"/>
      <c r="AE154" s="7"/>
      <c r="AF154" s="7"/>
      <c r="AG154" s="9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spans="1:46" ht="16.5" customHeight="1">
      <c r="A155" s="1"/>
      <c r="G155" s="113"/>
      <c r="I155" s="5"/>
      <c r="J155" s="6"/>
      <c r="K155" s="7"/>
      <c r="L155" s="7"/>
      <c r="M155" s="7"/>
      <c r="N155" s="7"/>
      <c r="O155" s="7"/>
      <c r="P155" s="9"/>
      <c r="Q155" s="7"/>
      <c r="R155" s="7"/>
      <c r="S155" s="7"/>
      <c r="T155" s="7"/>
      <c r="U155" s="7"/>
      <c r="V155" s="9"/>
      <c r="W155" s="9"/>
      <c r="X155" s="7"/>
      <c r="Y155" s="9"/>
      <c r="Z155" s="7"/>
      <c r="AA155" s="9"/>
      <c r="AB155" s="9"/>
      <c r="AC155" s="7"/>
      <c r="AD155" s="7"/>
      <c r="AE155" s="7"/>
      <c r="AF155" s="7"/>
      <c r="AG155" s="9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spans="1:46" ht="16.5" customHeight="1">
      <c r="A156" s="1"/>
      <c r="G156" s="113"/>
      <c r="I156" s="5"/>
      <c r="J156" s="6"/>
      <c r="K156" s="7"/>
      <c r="L156" s="7"/>
      <c r="M156" s="7"/>
      <c r="N156" s="7"/>
      <c r="O156" s="7"/>
      <c r="P156" s="9"/>
      <c r="Q156" s="7"/>
      <c r="R156" s="7"/>
      <c r="S156" s="7"/>
      <c r="T156" s="7"/>
      <c r="U156" s="7"/>
      <c r="V156" s="9"/>
      <c r="W156" s="9"/>
      <c r="X156" s="7"/>
      <c r="Y156" s="9"/>
      <c r="Z156" s="7"/>
      <c r="AA156" s="9"/>
      <c r="AB156" s="9"/>
      <c r="AC156" s="7"/>
      <c r="AD156" s="7"/>
      <c r="AE156" s="7"/>
      <c r="AF156" s="7"/>
      <c r="AG156" s="9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spans="1:46" ht="16.5" customHeight="1">
      <c r="A157" s="1"/>
      <c r="G157" s="113"/>
      <c r="I157" s="5"/>
      <c r="J157" s="6"/>
      <c r="K157" s="7"/>
      <c r="L157" s="7"/>
      <c r="M157" s="7"/>
      <c r="N157" s="7"/>
      <c r="O157" s="7"/>
      <c r="P157" s="9"/>
      <c r="Q157" s="7"/>
      <c r="R157" s="7"/>
      <c r="S157" s="7"/>
      <c r="T157" s="7"/>
      <c r="U157" s="7"/>
      <c r="V157" s="9"/>
      <c r="W157" s="9"/>
      <c r="X157" s="7"/>
      <c r="Y157" s="9"/>
      <c r="Z157" s="7"/>
      <c r="AA157" s="9"/>
      <c r="AB157" s="9"/>
      <c r="AC157" s="7"/>
      <c r="AD157" s="7"/>
      <c r="AE157" s="7"/>
      <c r="AF157" s="7"/>
      <c r="AG157" s="9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spans="1:46" ht="16.5" customHeight="1">
      <c r="A158" s="1"/>
      <c r="G158" s="113"/>
      <c r="I158" s="5"/>
      <c r="J158" s="6"/>
      <c r="K158" s="7"/>
      <c r="L158" s="7"/>
      <c r="M158" s="7"/>
      <c r="N158" s="7"/>
      <c r="O158" s="7"/>
      <c r="P158" s="9"/>
      <c r="Q158" s="7"/>
      <c r="R158" s="7"/>
      <c r="S158" s="7"/>
      <c r="T158" s="7"/>
      <c r="U158" s="7"/>
      <c r="V158" s="9"/>
      <c r="W158" s="9"/>
      <c r="X158" s="7"/>
      <c r="Y158" s="9"/>
      <c r="Z158" s="7"/>
      <c r="AA158" s="9"/>
      <c r="AB158" s="9"/>
      <c r="AC158" s="7"/>
      <c r="AD158" s="7"/>
      <c r="AE158" s="7"/>
      <c r="AF158" s="7"/>
      <c r="AG158" s="9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spans="1:46" ht="16.5" customHeight="1">
      <c r="A159" s="1"/>
      <c r="G159" s="113"/>
      <c r="I159" s="5"/>
      <c r="J159" s="6"/>
      <c r="K159" s="7"/>
      <c r="L159" s="7"/>
      <c r="M159" s="7"/>
      <c r="N159" s="7"/>
      <c r="O159" s="7"/>
      <c r="P159" s="9"/>
      <c r="Q159" s="7"/>
      <c r="R159" s="7"/>
      <c r="S159" s="7"/>
      <c r="T159" s="7"/>
      <c r="U159" s="7"/>
      <c r="V159" s="9"/>
      <c r="W159" s="9"/>
      <c r="X159" s="7"/>
      <c r="Y159" s="9"/>
      <c r="Z159" s="7"/>
      <c r="AA159" s="9"/>
      <c r="AB159" s="9"/>
      <c r="AC159" s="7"/>
      <c r="AD159" s="7"/>
      <c r="AE159" s="7"/>
      <c r="AF159" s="7"/>
      <c r="AG159" s="9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spans="1:46" ht="16.5" customHeight="1">
      <c r="A160" s="1"/>
      <c r="G160" s="113"/>
      <c r="I160" s="5"/>
      <c r="J160" s="6"/>
      <c r="K160" s="7"/>
      <c r="L160" s="7"/>
      <c r="M160" s="7"/>
      <c r="N160" s="7"/>
      <c r="O160" s="7"/>
      <c r="P160" s="9"/>
      <c r="Q160" s="7"/>
      <c r="R160" s="7"/>
      <c r="S160" s="7"/>
      <c r="T160" s="7"/>
      <c r="U160" s="7"/>
      <c r="V160" s="9"/>
      <c r="W160" s="9"/>
      <c r="X160" s="7"/>
      <c r="Y160" s="9"/>
      <c r="Z160" s="7"/>
      <c r="AA160" s="9"/>
      <c r="AB160" s="9"/>
      <c r="AC160" s="7"/>
      <c r="AD160" s="7"/>
      <c r="AE160" s="7"/>
      <c r="AF160" s="7"/>
      <c r="AG160" s="9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spans="1:46" ht="16.5" customHeight="1">
      <c r="A161" s="1"/>
      <c r="G161" s="113"/>
      <c r="I161" s="5"/>
      <c r="J161" s="6"/>
      <c r="K161" s="7"/>
      <c r="L161" s="7"/>
      <c r="M161" s="7"/>
      <c r="N161" s="7"/>
      <c r="O161" s="7"/>
      <c r="P161" s="9"/>
      <c r="Q161" s="7"/>
      <c r="R161" s="7"/>
      <c r="S161" s="7"/>
      <c r="T161" s="7"/>
      <c r="U161" s="7"/>
      <c r="V161" s="9"/>
      <c r="W161" s="9"/>
      <c r="X161" s="7"/>
      <c r="Y161" s="9"/>
      <c r="Z161" s="7"/>
      <c r="AA161" s="9"/>
      <c r="AB161" s="9"/>
      <c r="AC161" s="7"/>
      <c r="AD161" s="7"/>
      <c r="AE161" s="7"/>
      <c r="AF161" s="7"/>
      <c r="AG161" s="9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spans="1:46" ht="16.5" customHeight="1">
      <c r="A162" s="1"/>
      <c r="G162" s="113"/>
      <c r="I162" s="5"/>
      <c r="J162" s="6"/>
      <c r="K162" s="7"/>
      <c r="L162" s="7"/>
      <c r="M162" s="7"/>
      <c r="N162" s="7"/>
      <c r="O162" s="7"/>
      <c r="P162" s="9"/>
      <c r="Q162" s="7"/>
      <c r="R162" s="7"/>
      <c r="S162" s="7"/>
      <c r="T162" s="7"/>
      <c r="U162" s="7"/>
      <c r="V162" s="9"/>
      <c r="W162" s="9"/>
      <c r="X162" s="7"/>
      <c r="Y162" s="9"/>
      <c r="Z162" s="7"/>
      <c r="AA162" s="9"/>
      <c r="AB162" s="9"/>
      <c r="AC162" s="7"/>
      <c r="AD162" s="7"/>
      <c r="AE162" s="7"/>
      <c r="AF162" s="7"/>
      <c r="AG162" s="9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spans="1:46" ht="16.5" customHeight="1">
      <c r="A163" s="1"/>
      <c r="G163" s="113"/>
      <c r="I163" s="5"/>
      <c r="J163" s="6"/>
      <c r="K163" s="7"/>
      <c r="L163" s="7"/>
      <c r="M163" s="7"/>
      <c r="N163" s="7"/>
      <c r="O163" s="7"/>
      <c r="P163" s="9"/>
      <c r="Q163" s="7"/>
      <c r="R163" s="7"/>
      <c r="S163" s="7"/>
      <c r="T163" s="7"/>
      <c r="U163" s="7"/>
      <c r="V163" s="9"/>
      <c r="W163" s="9"/>
      <c r="X163" s="7"/>
      <c r="Y163" s="9"/>
      <c r="Z163" s="7"/>
      <c r="AA163" s="9"/>
      <c r="AB163" s="9"/>
      <c r="AC163" s="7"/>
      <c r="AD163" s="7"/>
      <c r="AE163" s="7"/>
      <c r="AF163" s="7"/>
      <c r="AG163" s="9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spans="1:46" ht="16.5" customHeight="1">
      <c r="A164" s="1"/>
      <c r="G164" s="113"/>
      <c r="I164" s="5"/>
      <c r="J164" s="6"/>
      <c r="K164" s="7"/>
      <c r="L164" s="7"/>
      <c r="M164" s="7"/>
      <c r="N164" s="7"/>
      <c r="O164" s="7"/>
      <c r="P164" s="9"/>
      <c r="Q164" s="7"/>
      <c r="R164" s="7"/>
      <c r="S164" s="7"/>
      <c r="T164" s="7"/>
      <c r="U164" s="7"/>
      <c r="V164" s="9"/>
      <c r="W164" s="9"/>
      <c r="X164" s="7"/>
      <c r="Y164" s="9"/>
      <c r="Z164" s="7"/>
      <c r="AA164" s="9"/>
      <c r="AB164" s="9"/>
      <c r="AC164" s="7"/>
      <c r="AD164" s="7"/>
      <c r="AE164" s="7"/>
      <c r="AF164" s="7"/>
      <c r="AG164" s="9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spans="1:46" ht="16.5" customHeight="1">
      <c r="A165" s="1"/>
      <c r="G165" s="113"/>
      <c r="I165" s="5"/>
      <c r="J165" s="6"/>
      <c r="K165" s="7"/>
      <c r="L165" s="7"/>
      <c r="M165" s="7"/>
      <c r="N165" s="7"/>
      <c r="O165" s="7"/>
      <c r="P165" s="9"/>
      <c r="Q165" s="7"/>
      <c r="R165" s="7"/>
      <c r="S165" s="7"/>
      <c r="T165" s="7"/>
      <c r="U165" s="7"/>
      <c r="V165" s="9"/>
      <c r="W165" s="9"/>
      <c r="X165" s="7"/>
      <c r="Y165" s="9"/>
      <c r="Z165" s="7"/>
      <c r="AA165" s="9"/>
      <c r="AB165" s="9"/>
      <c r="AC165" s="7"/>
      <c r="AD165" s="7"/>
      <c r="AE165" s="7"/>
      <c r="AF165" s="7"/>
      <c r="AG165" s="9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spans="1:46" ht="16.5" customHeight="1">
      <c r="A166" s="1"/>
      <c r="G166" s="113"/>
      <c r="I166" s="5"/>
      <c r="J166" s="6"/>
      <c r="K166" s="7"/>
      <c r="L166" s="7"/>
      <c r="M166" s="7"/>
      <c r="N166" s="7"/>
      <c r="O166" s="7"/>
      <c r="P166" s="9"/>
      <c r="Q166" s="7"/>
      <c r="R166" s="7"/>
      <c r="S166" s="7"/>
      <c r="T166" s="7"/>
      <c r="U166" s="7"/>
      <c r="V166" s="9"/>
      <c r="W166" s="9"/>
      <c r="X166" s="7"/>
      <c r="Y166" s="9"/>
      <c r="Z166" s="7"/>
      <c r="AA166" s="9"/>
      <c r="AB166" s="9"/>
      <c r="AC166" s="7"/>
      <c r="AD166" s="7"/>
      <c r="AE166" s="7"/>
      <c r="AF166" s="7"/>
      <c r="AG166" s="9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spans="1:46" ht="16.5" customHeight="1">
      <c r="A167" s="1"/>
      <c r="G167" s="113"/>
      <c r="I167" s="5"/>
      <c r="J167" s="6"/>
      <c r="K167" s="7"/>
      <c r="L167" s="7"/>
      <c r="M167" s="7"/>
      <c r="N167" s="7"/>
      <c r="O167" s="7"/>
      <c r="P167" s="9"/>
      <c r="Q167" s="7"/>
      <c r="R167" s="7"/>
      <c r="S167" s="7"/>
      <c r="T167" s="7"/>
      <c r="U167" s="7"/>
      <c r="V167" s="9"/>
      <c r="W167" s="9"/>
      <c r="X167" s="7"/>
      <c r="Y167" s="9"/>
      <c r="Z167" s="7"/>
      <c r="AA167" s="9"/>
      <c r="AB167" s="9"/>
      <c r="AC167" s="7"/>
      <c r="AD167" s="7"/>
      <c r="AE167" s="7"/>
      <c r="AF167" s="7"/>
      <c r="AG167" s="9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spans="1:46" ht="16.5" customHeight="1">
      <c r="A168" s="1"/>
      <c r="G168" s="113"/>
      <c r="I168" s="5"/>
      <c r="J168" s="6"/>
      <c r="K168" s="7"/>
      <c r="L168" s="7"/>
      <c r="M168" s="7"/>
      <c r="N168" s="7"/>
      <c r="O168" s="7"/>
      <c r="P168" s="9"/>
      <c r="Q168" s="7"/>
      <c r="R168" s="7"/>
      <c r="S168" s="7"/>
      <c r="T168" s="7"/>
      <c r="U168" s="7"/>
      <c r="V168" s="9"/>
      <c r="W168" s="9"/>
      <c r="X168" s="7"/>
      <c r="Y168" s="9"/>
      <c r="Z168" s="7"/>
      <c r="AA168" s="9"/>
      <c r="AB168" s="9"/>
      <c r="AC168" s="7"/>
      <c r="AD168" s="7"/>
      <c r="AE168" s="7"/>
      <c r="AF168" s="7"/>
      <c r="AG168" s="9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spans="1:46" ht="16.5" customHeight="1">
      <c r="A169" s="1"/>
      <c r="G169" s="113"/>
      <c r="I169" s="5"/>
      <c r="J169" s="6"/>
      <c r="K169" s="7"/>
      <c r="L169" s="7"/>
      <c r="M169" s="7"/>
      <c r="N169" s="7"/>
      <c r="O169" s="7"/>
      <c r="P169" s="9"/>
      <c r="Q169" s="7"/>
      <c r="R169" s="7"/>
      <c r="S169" s="7"/>
      <c r="T169" s="7"/>
      <c r="U169" s="7"/>
      <c r="V169" s="9"/>
      <c r="W169" s="9"/>
      <c r="X169" s="7"/>
      <c r="Y169" s="9"/>
      <c r="Z169" s="7"/>
      <c r="AA169" s="9"/>
      <c r="AB169" s="9"/>
      <c r="AC169" s="7"/>
      <c r="AD169" s="7"/>
      <c r="AE169" s="7"/>
      <c r="AF169" s="7"/>
      <c r="AG169" s="9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spans="1:46" ht="16.5" customHeight="1">
      <c r="A170" s="1"/>
      <c r="G170" s="113"/>
      <c r="I170" s="5"/>
      <c r="J170" s="6"/>
      <c r="K170" s="7"/>
      <c r="L170" s="7"/>
      <c r="M170" s="7"/>
      <c r="N170" s="7"/>
      <c r="O170" s="7"/>
      <c r="P170" s="9"/>
      <c r="Q170" s="7"/>
      <c r="R170" s="7"/>
      <c r="S170" s="7"/>
      <c r="T170" s="7"/>
      <c r="U170" s="7"/>
      <c r="V170" s="9"/>
      <c r="W170" s="9"/>
      <c r="X170" s="7"/>
      <c r="Y170" s="9"/>
      <c r="Z170" s="7"/>
      <c r="AA170" s="9"/>
      <c r="AB170" s="9"/>
      <c r="AC170" s="7"/>
      <c r="AD170" s="7"/>
      <c r="AE170" s="7"/>
      <c r="AF170" s="7"/>
      <c r="AG170" s="9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spans="1:46" ht="16.5" customHeight="1">
      <c r="A171" s="1"/>
      <c r="G171" s="113"/>
      <c r="I171" s="5"/>
      <c r="J171" s="6"/>
      <c r="K171" s="7"/>
      <c r="L171" s="7"/>
      <c r="M171" s="7"/>
      <c r="N171" s="7"/>
      <c r="O171" s="7"/>
      <c r="P171" s="9"/>
      <c r="Q171" s="7"/>
      <c r="R171" s="7"/>
      <c r="S171" s="7"/>
      <c r="T171" s="7"/>
      <c r="U171" s="7"/>
      <c r="V171" s="9"/>
      <c r="W171" s="9"/>
      <c r="X171" s="7"/>
      <c r="Y171" s="9"/>
      <c r="Z171" s="7"/>
      <c r="AA171" s="9"/>
      <c r="AB171" s="9"/>
      <c r="AC171" s="7"/>
      <c r="AD171" s="7"/>
      <c r="AE171" s="7"/>
      <c r="AF171" s="7"/>
      <c r="AG171" s="9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spans="1:46" ht="16.5" customHeight="1">
      <c r="A172" s="1"/>
      <c r="G172" s="113"/>
      <c r="I172" s="5"/>
      <c r="J172" s="6"/>
      <c r="K172" s="7"/>
      <c r="L172" s="7"/>
      <c r="M172" s="7"/>
      <c r="N172" s="7"/>
      <c r="O172" s="7"/>
      <c r="P172" s="9"/>
      <c r="Q172" s="7"/>
      <c r="R172" s="7"/>
      <c r="S172" s="7"/>
      <c r="T172" s="7"/>
      <c r="U172" s="7"/>
      <c r="V172" s="9"/>
      <c r="W172" s="9"/>
      <c r="X172" s="7"/>
      <c r="Y172" s="9"/>
      <c r="Z172" s="7"/>
      <c r="AA172" s="9"/>
      <c r="AB172" s="9"/>
      <c r="AC172" s="7"/>
      <c r="AD172" s="7"/>
      <c r="AE172" s="7"/>
      <c r="AF172" s="7"/>
      <c r="AG172" s="9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spans="1:46" ht="16.5" customHeight="1">
      <c r="A173" s="1"/>
      <c r="G173" s="113"/>
      <c r="I173" s="5"/>
      <c r="J173" s="6"/>
      <c r="K173" s="7"/>
      <c r="L173" s="7"/>
      <c r="M173" s="7"/>
      <c r="N173" s="7"/>
      <c r="O173" s="7"/>
      <c r="P173" s="9"/>
      <c r="Q173" s="7"/>
      <c r="R173" s="7"/>
      <c r="S173" s="7"/>
      <c r="T173" s="7"/>
      <c r="U173" s="7"/>
      <c r="V173" s="9"/>
      <c r="W173" s="9"/>
      <c r="X173" s="7"/>
      <c r="Y173" s="9"/>
      <c r="Z173" s="7"/>
      <c r="AA173" s="9"/>
      <c r="AB173" s="9"/>
      <c r="AC173" s="7"/>
      <c r="AD173" s="7"/>
      <c r="AE173" s="7"/>
      <c r="AF173" s="7"/>
      <c r="AG173" s="9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spans="1:46" ht="16.5" customHeight="1">
      <c r="A174" s="1"/>
      <c r="G174" s="113"/>
      <c r="I174" s="5"/>
      <c r="J174" s="6"/>
      <c r="K174" s="7"/>
      <c r="L174" s="7"/>
      <c r="M174" s="7"/>
      <c r="N174" s="7"/>
      <c r="O174" s="7"/>
      <c r="P174" s="9"/>
      <c r="Q174" s="7"/>
      <c r="R174" s="7"/>
      <c r="S174" s="7"/>
      <c r="T174" s="7"/>
      <c r="U174" s="7"/>
      <c r="V174" s="9"/>
      <c r="W174" s="9"/>
      <c r="X174" s="7"/>
      <c r="Y174" s="9"/>
      <c r="Z174" s="7"/>
      <c r="AA174" s="9"/>
      <c r="AB174" s="9"/>
      <c r="AC174" s="7"/>
      <c r="AD174" s="7"/>
      <c r="AE174" s="7"/>
      <c r="AF174" s="7"/>
      <c r="AG174" s="9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spans="1:46" ht="16.5" customHeight="1">
      <c r="A175" s="1"/>
      <c r="G175" s="113"/>
      <c r="I175" s="5"/>
      <c r="J175" s="6"/>
      <c r="K175" s="7"/>
      <c r="L175" s="7"/>
      <c r="M175" s="7"/>
      <c r="N175" s="7"/>
      <c r="O175" s="7"/>
      <c r="P175" s="9"/>
      <c r="Q175" s="7"/>
      <c r="R175" s="7"/>
      <c r="S175" s="7"/>
      <c r="T175" s="7"/>
      <c r="U175" s="7"/>
      <c r="V175" s="9"/>
      <c r="W175" s="9"/>
      <c r="X175" s="7"/>
      <c r="Y175" s="9"/>
      <c r="Z175" s="7"/>
      <c r="AA175" s="9"/>
      <c r="AB175" s="9"/>
      <c r="AC175" s="7"/>
      <c r="AD175" s="7"/>
      <c r="AE175" s="7"/>
      <c r="AF175" s="7"/>
      <c r="AG175" s="9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spans="1:46" ht="16.5" customHeight="1">
      <c r="A176" s="1"/>
      <c r="G176" s="113"/>
      <c r="I176" s="5"/>
      <c r="J176" s="6"/>
      <c r="K176" s="7"/>
      <c r="L176" s="7"/>
      <c r="M176" s="7"/>
      <c r="N176" s="7"/>
      <c r="O176" s="7"/>
      <c r="P176" s="9"/>
      <c r="Q176" s="7"/>
      <c r="R176" s="7"/>
      <c r="S176" s="7"/>
      <c r="T176" s="7"/>
      <c r="U176" s="7"/>
      <c r="V176" s="9"/>
      <c r="W176" s="9"/>
      <c r="X176" s="7"/>
      <c r="Y176" s="9"/>
      <c r="Z176" s="7"/>
      <c r="AA176" s="9"/>
      <c r="AB176" s="9"/>
      <c r="AC176" s="7"/>
      <c r="AD176" s="7"/>
      <c r="AE176" s="7"/>
      <c r="AF176" s="7"/>
      <c r="AG176" s="9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spans="1:46" ht="16.5" customHeight="1">
      <c r="A177" s="1"/>
      <c r="G177" s="113"/>
      <c r="I177" s="5"/>
      <c r="J177" s="6"/>
      <c r="K177" s="7"/>
      <c r="L177" s="7"/>
      <c r="M177" s="7"/>
      <c r="N177" s="7"/>
      <c r="O177" s="7"/>
      <c r="P177" s="9"/>
      <c r="Q177" s="7"/>
      <c r="R177" s="7"/>
      <c r="S177" s="7"/>
      <c r="T177" s="7"/>
      <c r="U177" s="7"/>
      <c r="V177" s="9"/>
      <c r="W177" s="9"/>
      <c r="X177" s="7"/>
      <c r="Y177" s="9"/>
      <c r="Z177" s="7"/>
      <c r="AA177" s="9"/>
      <c r="AB177" s="9"/>
      <c r="AC177" s="7"/>
      <c r="AD177" s="7"/>
      <c r="AE177" s="7"/>
      <c r="AF177" s="7"/>
      <c r="AG177" s="9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spans="1:46" ht="16.5" customHeight="1">
      <c r="A178" s="1"/>
      <c r="G178" s="113"/>
      <c r="I178" s="5"/>
      <c r="J178" s="6"/>
      <c r="K178" s="7"/>
      <c r="L178" s="7"/>
      <c r="M178" s="7"/>
      <c r="N178" s="7"/>
      <c r="O178" s="7"/>
      <c r="P178" s="9"/>
      <c r="Q178" s="7"/>
      <c r="R178" s="7"/>
      <c r="S178" s="7"/>
      <c r="T178" s="7"/>
      <c r="U178" s="7"/>
      <c r="V178" s="9"/>
      <c r="W178" s="9"/>
      <c r="X178" s="7"/>
      <c r="Y178" s="9"/>
      <c r="Z178" s="7"/>
      <c r="AA178" s="9"/>
      <c r="AB178" s="9"/>
      <c r="AC178" s="7"/>
      <c r="AD178" s="7"/>
      <c r="AE178" s="7"/>
      <c r="AF178" s="7"/>
      <c r="AG178" s="9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spans="1:46" ht="16.5" customHeight="1">
      <c r="A179" s="1"/>
      <c r="G179" s="113"/>
      <c r="I179" s="5"/>
      <c r="J179" s="6"/>
      <c r="K179" s="7"/>
      <c r="L179" s="7"/>
      <c r="M179" s="7"/>
      <c r="N179" s="7"/>
      <c r="O179" s="7"/>
      <c r="P179" s="9"/>
      <c r="Q179" s="7"/>
      <c r="R179" s="7"/>
      <c r="S179" s="7"/>
      <c r="T179" s="7"/>
      <c r="U179" s="7"/>
      <c r="V179" s="9"/>
      <c r="W179" s="9"/>
      <c r="X179" s="7"/>
      <c r="Y179" s="9"/>
      <c r="Z179" s="7"/>
      <c r="AA179" s="9"/>
      <c r="AB179" s="9"/>
      <c r="AC179" s="7"/>
      <c r="AD179" s="7"/>
      <c r="AE179" s="7"/>
      <c r="AF179" s="7"/>
      <c r="AG179" s="9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spans="1:46" ht="16.5" customHeight="1">
      <c r="A180" s="1"/>
      <c r="G180" s="113"/>
      <c r="I180" s="5"/>
      <c r="J180" s="6"/>
      <c r="K180" s="7"/>
      <c r="L180" s="7"/>
      <c r="M180" s="7"/>
      <c r="N180" s="7"/>
      <c r="O180" s="7"/>
      <c r="P180" s="9"/>
      <c r="Q180" s="7"/>
      <c r="R180" s="7"/>
      <c r="S180" s="7"/>
      <c r="T180" s="7"/>
      <c r="U180" s="7"/>
      <c r="V180" s="9"/>
      <c r="W180" s="9"/>
      <c r="X180" s="7"/>
      <c r="Y180" s="9"/>
      <c r="Z180" s="7"/>
      <c r="AA180" s="9"/>
      <c r="AB180" s="9"/>
      <c r="AC180" s="7"/>
      <c r="AD180" s="7"/>
      <c r="AE180" s="7"/>
      <c r="AF180" s="7"/>
      <c r="AG180" s="9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spans="1:46" ht="16.5" customHeight="1">
      <c r="A181" s="1"/>
      <c r="G181" s="113"/>
      <c r="I181" s="5"/>
      <c r="J181" s="6"/>
      <c r="K181" s="7"/>
      <c r="L181" s="7"/>
      <c r="M181" s="7"/>
      <c r="N181" s="7"/>
      <c r="O181" s="7"/>
      <c r="P181" s="9"/>
      <c r="Q181" s="7"/>
      <c r="R181" s="7"/>
      <c r="S181" s="7"/>
      <c r="T181" s="7"/>
      <c r="U181" s="7"/>
      <c r="V181" s="9"/>
      <c r="W181" s="9"/>
      <c r="X181" s="7"/>
      <c r="Y181" s="9"/>
      <c r="Z181" s="7"/>
      <c r="AA181" s="9"/>
      <c r="AB181" s="9"/>
      <c r="AC181" s="7"/>
      <c r="AD181" s="7"/>
      <c r="AE181" s="7"/>
      <c r="AF181" s="7"/>
      <c r="AG181" s="9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spans="1:46" ht="16.5" customHeight="1">
      <c r="A182" s="1"/>
      <c r="G182" s="113"/>
      <c r="I182" s="5"/>
      <c r="J182" s="6"/>
      <c r="K182" s="7"/>
      <c r="L182" s="7"/>
      <c r="M182" s="7"/>
      <c r="N182" s="7"/>
      <c r="O182" s="7"/>
      <c r="P182" s="9"/>
      <c r="Q182" s="7"/>
      <c r="R182" s="7"/>
      <c r="S182" s="7"/>
      <c r="T182" s="7"/>
      <c r="U182" s="7"/>
      <c r="V182" s="9"/>
      <c r="W182" s="9"/>
      <c r="X182" s="7"/>
      <c r="Y182" s="9"/>
      <c r="Z182" s="7"/>
      <c r="AA182" s="9"/>
      <c r="AB182" s="9"/>
      <c r="AC182" s="7"/>
      <c r="AD182" s="7"/>
      <c r="AE182" s="7"/>
      <c r="AF182" s="7"/>
      <c r="AG182" s="9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spans="1:46" ht="16.5" customHeight="1">
      <c r="A183" s="1"/>
      <c r="G183" s="113"/>
      <c r="I183" s="5"/>
      <c r="J183" s="6"/>
      <c r="K183" s="7"/>
      <c r="L183" s="7"/>
      <c r="M183" s="7"/>
      <c r="N183" s="7"/>
      <c r="O183" s="7"/>
      <c r="P183" s="9"/>
      <c r="Q183" s="7"/>
      <c r="R183" s="7"/>
      <c r="S183" s="7"/>
      <c r="T183" s="7"/>
      <c r="U183" s="7"/>
      <c r="V183" s="9"/>
      <c r="W183" s="9"/>
      <c r="X183" s="7"/>
      <c r="Y183" s="9"/>
      <c r="Z183" s="7"/>
      <c r="AA183" s="9"/>
      <c r="AB183" s="9"/>
      <c r="AC183" s="7"/>
      <c r="AD183" s="7"/>
      <c r="AE183" s="7"/>
      <c r="AF183" s="7"/>
      <c r="AG183" s="9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spans="1:46" ht="16.5" customHeight="1">
      <c r="A184" s="1"/>
      <c r="G184" s="113"/>
      <c r="I184" s="5"/>
      <c r="J184" s="6"/>
      <c r="K184" s="7"/>
      <c r="L184" s="7"/>
      <c r="M184" s="7"/>
      <c r="N184" s="7"/>
      <c r="O184" s="7"/>
      <c r="P184" s="9"/>
      <c r="Q184" s="7"/>
      <c r="R184" s="7"/>
      <c r="S184" s="7"/>
      <c r="T184" s="7"/>
      <c r="U184" s="7"/>
      <c r="V184" s="9"/>
      <c r="W184" s="9"/>
      <c r="X184" s="7"/>
      <c r="Y184" s="9"/>
      <c r="Z184" s="7"/>
      <c r="AA184" s="9"/>
      <c r="AB184" s="9"/>
      <c r="AC184" s="7"/>
      <c r="AD184" s="7"/>
      <c r="AE184" s="7"/>
      <c r="AF184" s="7"/>
      <c r="AG184" s="9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spans="1:46" ht="16.5" customHeight="1">
      <c r="A185" s="1"/>
      <c r="G185" s="113"/>
      <c r="I185" s="5"/>
      <c r="J185" s="6"/>
      <c r="K185" s="7"/>
      <c r="L185" s="7"/>
      <c r="M185" s="7"/>
      <c r="N185" s="7"/>
      <c r="O185" s="7"/>
      <c r="P185" s="9"/>
      <c r="Q185" s="7"/>
      <c r="R185" s="7"/>
      <c r="S185" s="7"/>
      <c r="T185" s="7"/>
      <c r="U185" s="7"/>
      <c r="V185" s="9"/>
      <c r="W185" s="9"/>
      <c r="X185" s="7"/>
      <c r="Y185" s="9"/>
      <c r="Z185" s="7"/>
      <c r="AA185" s="9"/>
      <c r="AB185" s="9"/>
      <c r="AC185" s="7"/>
      <c r="AD185" s="7"/>
      <c r="AE185" s="7"/>
      <c r="AF185" s="7"/>
      <c r="AG185" s="9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spans="1:46" ht="16.5" customHeight="1">
      <c r="A186" s="1"/>
      <c r="G186" s="113"/>
      <c r="I186" s="5"/>
      <c r="J186" s="6"/>
      <c r="K186" s="7"/>
      <c r="L186" s="7"/>
      <c r="M186" s="7"/>
      <c r="N186" s="7"/>
      <c r="O186" s="7"/>
      <c r="P186" s="9"/>
      <c r="Q186" s="7"/>
      <c r="R186" s="7"/>
      <c r="S186" s="7"/>
      <c r="T186" s="7"/>
      <c r="U186" s="7"/>
      <c r="V186" s="9"/>
      <c r="W186" s="9"/>
      <c r="X186" s="7"/>
      <c r="Y186" s="9"/>
      <c r="Z186" s="7"/>
      <c r="AA186" s="9"/>
      <c r="AB186" s="9"/>
      <c r="AC186" s="7"/>
      <c r="AD186" s="7"/>
      <c r="AE186" s="7"/>
      <c r="AF186" s="7"/>
      <c r="AG186" s="9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spans="1:46" ht="16.5" customHeight="1">
      <c r="A187" s="1"/>
      <c r="G187" s="113"/>
      <c r="I187" s="5"/>
      <c r="J187" s="6"/>
      <c r="K187" s="7"/>
      <c r="L187" s="7"/>
      <c r="M187" s="7"/>
      <c r="N187" s="7"/>
      <c r="O187" s="7"/>
      <c r="P187" s="9"/>
      <c r="Q187" s="7"/>
      <c r="R187" s="7"/>
      <c r="S187" s="7"/>
      <c r="T187" s="7"/>
      <c r="U187" s="7"/>
      <c r="V187" s="9"/>
      <c r="W187" s="9"/>
      <c r="X187" s="7"/>
      <c r="Y187" s="9"/>
      <c r="Z187" s="7"/>
      <c r="AA187" s="9"/>
      <c r="AB187" s="9"/>
      <c r="AC187" s="7"/>
      <c r="AD187" s="7"/>
      <c r="AE187" s="7"/>
      <c r="AF187" s="7"/>
      <c r="AG187" s="9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spans="1:46" ht="16.5" customHeight="1">
      <c r="A188" s="1"/>
      <c r="G188" s="113"/>
      <c r="I188" s="5"/>
      <c r="J188" s="6"/>
      <c r="K188" s="7"/>
      <c r="L188" s="7"/>
      <c r="M188" s="7"/>
      <c r="N188" s="7"/>
      <c r="O188" s="7"/>
      <c r="P188" s="9"/>
      <c r="Q188" s="7"/>
      <c r="R188" s="7"/>
      <c r="S188" s="7"/>
      <c r="T188" s="7"/>
      <c r="U188" s="7"/>
      <c r="V188" s="9"/>
      <c r="W188" s="9"/>
      <c r="X188" s="7"/>
      <c r="Y188" s="9"/>
      <c r="Z188" s="7"/>
      <c r="AA188" s="9"/>
      <c r="AB188" s="9"/>
      <c r="AC188" s="7"/>
      <c r="AD188" s="7"/>
      <c r="AE188" s="7"/>
      <c r="AF188" s="7"/>
      <c r="AG188" s="9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spans="1:46" ht="16.5" customHeight="1">
      <c r="A189" s="1"/>
      <c r="G189" s="113"/>
      <c r="I189" s="5"/>
      <c r="J189" s="6"/>
      <c r="K189" s="7"/>
      <c r="L189" s="7"/>
      <c r="M189" s="7"/>
      <c r="N189" s="7"/>
      <c r="O189" s="7"/>
      <c r="P189" s="9"/>
      <c r="Q189" s="7"/>
      <c r="R189" s="7"/>
      <c r="S189" s="7"/>
      <c r="T189" s="7"/>
      <c r="U189" s="7"/>
      <c r="V189" s="9"/>
      <c r="W189" s="9"/>
      <c r="X189" s="7"/>
      <c r="Y189" s="9"/>
      <c r="Z189" s="7"/>
      <c r="AA189" s="9"/>
      <c r="AB189" s="9"/>
      <c r="AC189" s="7"/>
      <c r="AD189" s="7"/>
      <c r="AE189" s="7"/>
      <c r="AF189" s="7"/>
      <c r="AG189" s="9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spans="1:46" ht="16.5" customHeight="1">
      <c r="A190" s="1"/>
      <c r="G190" s="113"/>
      <c r="I190" s="5"/>
      <c r="J190" s="6"/>
      <c r="K190" s="7"/>
      <c r="L190" s="7"/>
      <c r="M190" s="7"/>
      <c r="N190" s="7"/>
      <c r="O190" s="7"/>
      <c r="P190" s="9"/>
      <c r="Q190" s="7"/>
      <c r="R190" s="7"/>
      <c r="S190" s="7"/>
      <c r="T190" s="7"/>
      <c r="U190" s="7"/>
      <c r="V190" s="9"/>
      <c r="W190" s="9"/>
      <c r="X190" s="7"/>
      <c r="Y190" s="9"/>
      <c r="Z190" s="7"/>
      <c r="AA190" s="9"/>
      <c r="AB190" s="9"/>
      <c r="AC190" s="7"/>
      <c r="AD190" s="7"/>
      <c r="AE190" s="7"/>
      <c r="AF190" s="7"/>
      <c r="AG190" s="9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spans="1:46" ht="16.5" customHeight="1">
      <c r="A191" s="1"/>
      <c r="G191" s="113"/>
      <c r="I191" s="5"/>
      <c r="J191" s="6"/>
      <c r="K191" s="7"/>
      <c r="L191" s="7"/>
      <c r="M191" s="7"/>
      <c r="N191" s="7"/>
      <c r="O191" s="7"/>
      <c r="P191" s="9"/>
      <c r="Q191" s="7"/>
      <c r="R191" s="7"/>
      <c r="S191" s="7"/>
      <c r="T191" s="7"/>
      <c r="U191" s="7"/>
      <c r="V191" s="9"/>
      <c r="W191" s="9"/>
      <c r="X191" s="7"/>
      <c r="Y191" s="9"/>
      <c r="Z191" s="7"/>
      <c r="AA191" s="9"/>
      <c r="AB191" s="9"/>
      <c r="AC191" s="7"/>
      <c r="AD191" s="7"/>
      <c r="AE191" s="7"/>
      <c r="AF191" s="7"/>
      <c r="AG191" s="9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spans="1:46" ht="16.5" customHeight="1">
      <c r="A192" s="1"/>
      <c r="G192" s="113"/>
      <c r="I192" s="5"/>
      <c r="J192" s="6"/>
      <c r="K192" s="7"/>
      <c r="L192" s="7"/>
      <c r="M192" s="7"/>
      <c r="N192" s="7"/>
      <c r="O192" s="7"/>
      <c r="P192" s="9"/>
      <c r="Q192" s="7"/>
      <c r="R192" s="7"/>
      <c r="S192" s="7"/>
      <c r="T192" s="7"/>
      <c r="U192" s="7"/>
      <c r="V192" s="9"/>
      <c r="W192" s="9"/>
      <c r="X192" s="7"/>
      <c r="Y192" s="9"/>
      <c r="Z192" s="7"/>
      <c r="AA192" s="9"/>
      <c r="AB192" s="9"/>
      <c r="AC192" s="7"/>
      <c r="AD192" s="7"/>
      <c r="AE192" s="7"/>
      <c r="AF192" s="7"/>
      <c r="AG192" s="9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spans="1:46" ht="16.5" customHeight="1">
      <c r="A193" s="1"/>
      <c r="G193" s="113"/>
      <c r="I193" s="5"/>
      <c r="J193" s="6"/>
      <c r="K193" s="7"/>
      <c r="L193" s="7"/>
      <c r="M193" s="7"/>
      <c r="N193" s="7"/>
      <c r="O193" s="7"/>
      <c r="P193" s="9"/>
      <c r="Q193" s="7"/>
      <c r="R193" s="7"/>
      <c r="S193" s="7"/>
      <c r="T193" s="7"/>
      <c r="U193" s="7"/>
      <c r="V193" s="9"/>
      <c r="W193" s="9"/>
      <c r="X193" s="7"/>
      <c r="Y193" s="9"/>
      <c r="Z193" s="7"/>
      <c r="AA193" s="9"/>
      <c r="AB193" s="9"/>
      <c r="AC193" s="7"/>
      <c r="AD193" s="7"/>
      <c r="AE193" s="7"/>
      <c r="AF193" s="7"/>
      <c r="AG193" s="9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spans="1:46" ht="16.5" customHeight="1">
      <c r="A194" s="1"/>
      <c r="G194" s="113"/>
      <c r="I194" s="5"/>
      <c r="J194" s="6"/>
      <c r="K194" s="7"/>
      <c r="L194" s="7"/>
      <c r="M194" s="7"/>
      <c r="N194" s="7"/>
      <c r="O194" s="7"/>
      <c r="P194" s="9"/>
      <c r="Q194" s="7"/>
      <c r="R194" s="7"/>
      <c r="S194" s="7"/>
      <c r="T194" s="7"/>
      <c r="U194" s="7"/>
      <c r="V194" s="9"/>
      <c r="W194" s="9"/>
      <c r="X194" s="7"/>
      <c r="Y194" s="9"/>
      <c r="Z194" s="7"/>
      <c r="AA194" s="9"/>
      <c r="AB194" s="9"/>
      <c r="AC194" s="7"/>
      <c r="AD194" s="7"/>
      <c r="AE194" s="7"/>
      <c r="AF194" s="7"/>
      <c r="AG194" s="9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spans="1:46" ht="16.5" customHeight="1">
      <c r="A195" s="1"/>
      <c r="G195" s="113"/>
      <c r="I195" s="5"/>
      <c r="J195" s="6"/>
      <c r="K195" s="7"/>
      <c r="L195" s="7"/>
      <c r="M195" s="7"/>
      <c r="N195" s="7"/>
      <c r="O195" s="7"/>
      <c r="P195" s="9"/>
      <c r="Q195" s="7"/>
      <c r="R195" s="7"/>
      <c r="S195" s="7"/>
      <c r="T195" s="7"/>
      <c r="U195" s="7"/>
      <c r="V195" s="9"/>
      <c r="W195" s="9"/>
      <c r="X195" s="7"/>
      <c r="Y195" s="9"/>
      <c r="Z195" s="7"/>
      <c r="AA195" s="9"/>
      <c r="AB195" s="9"/>
      <c r="AC195" s="7"/>
      <c r="AD195" s="7"/>
      <c r="AE195" s="7"/>
      <c r="AF195" s="7"/>
      <c r="AG195" s="9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spans="1:46" ht="16.5" customHeight="1">
      <c r="A196" s="1"/>
      <c r="G196" s="113"/>
      <c r="I196" s="5"/>
      <c r="J196" s="6"/>
      <c r="K196" s="7"/>
      <c r="L196" s="7"/>
      <c r="M196" s="7"/>
      <c r="N196" s="7"/>
      <c r="O196" s="7"/>
      <c r="P196" s="9"/>
      <c r="Q196" s="7"/>
      <c r="R196" s="7"/>
      <c r="S196" s="7"/>
      <c r="T196" s="7"/>
      <c r="U196" s="7"/>
      <c r="V196" s="9"/>
      <c r="W196" s="9"/>
      <c r="X196" s="7"/>
      <c r="Y196" s="9"/>
      <c r="Z196" s="7"/>
      <c r="AA196" s="9"/>
      <c r="AB196" s="9"/>
      <c r="AC196" s="7"/>
      <c r="AD196" s="7"/>
      <c r="AE196" s="7"/>
      <c r="AF196" s="7"/>
      <c r="AG196" s="9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spans="1:46" ht="16.5" customHeight="1">
      <c r="A197" s="1"/>
      <c r="G197" s="113"/>
      <c r="I197" s="5"/>
      <c r="J197" s="6"/>
      <c r="K197" s="7"/>
      <c r="L197" s="7"/>
      <c r="M197" s="7"/>
      <c r="N197" s="7"/>
      <c r="O197" s="7"/>
      <c r="P197" s="9"/>
      <c r="Q197" s="7"/>
      <c r="R197" s="7"/>
      <c r="S197" s="7"/>
      <c r="T197" s="7"/>
      <c r="U197" s="7"/>
      <c r="V197" s="9"/>
      <c r="W197" s="9"/>
      <c r="X197" s="7"/>
      <c r="Y197" s="9"/>
      <c r="Z197" s="7"/>
      <c r="AA197" s="9"/>
      <c r="AB197" s="9"/>
      <c r="AC197" s="7"/>
      <c r="AD197" s="7"/>
      <c r="AE197" s="7"/>
      <c r="AF197" s="7"/>
      <c r="AG197" s="9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spans="1:46" ht="16.5" customHeight="1">
      <c r="A198" s="1"/>
      <c r="G198" s="113"/>
      <c r="I198" s="5"/>
      <c r="J198" s="6"/>
      <c r="K198" s="7"/>
      <c r="L198" s="7"/>
      <c r="M198" s="7"/>
      <c r="N198" s="7"/>
      <c r="O198" s="7"/>
      <c r="P198" s="9"/>
      <c r="Q198" s="7"/>
      <c r="R198" s="7"/>
      <c r="S198" s="7"/>
      <c r="T198" s="7"/>
      <c r="U198" s="7"/>
      <c r="V198" s="9"/>
      <c r="W198" s="9"/>
      <c r="X198" s="7"/>
      <c r="Y198" s="9"/>
      <c r="Z198" s="7"/>
      <c r="AA198" s="9"/>
      <c r="AB198" s="9"/>
      <c r="AC198" s="7"/>
      <c r="AD198" s="7"/>
      <c r="AE198" s="7"/>
      <c r="AF198" s="7"/>
      <c r="AG198" s="9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spans="1:46" ht="16.5" customHeight="1">
      <c r="A199" s="1"/>
      <c r="G199" s="113"/>
      <c r="I199" s="5"/>
      <c r="J199" s="6"/>
      <c r="K199" s="7"/>
      <c r="L199" s="7"/>
      <c r="M199" s="7"/>
      <c r="N199" s="7"/>
      <c r="O199" s="7"/>
      <c r="P199" s="9"/>
      <c r="Q199" s="7"/>
      <c r="R199" s="7"/>
      <c r="S199" s="7"/>
      <c r="T199" s="7"/>
      <c r="U199" s="7"/>
      <c r="V199" s="9"/>
      <c r="W199" s="9"/>
      <c r="X199" s="7"/>
      <c r="Y199" s="9"/>
      <c r="Z199" s="7"/>
      <c r="AA199" s="9"/>
      <c r="AB199" s="9"/>
      <c r="AC199" s="7"/>
      <c r="AD199" s="7"/>
      <c r="AE199" s="7"/>
      <c r="AF199" s="7"/>
      <c r="AG199" s="9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spans="1:46" ht="16.5" customHeight="1">
      <c r="A200" s="1"/>
      <c r="G200" s="113"/>
      <c r="I200" s="5"/>
      <c r="J200" s="6"/>
      <c r="K200" s="7"/>
      <c r="L200" s="7"/>
      <c r="M200" s="7"/>
      <c r="N200" s="7"/>
      <c r="O200" s="7"/>
      <c r="P200" s="9"/>
      <c r="Q200" s="7"/>
      <c r="R200" s="7"/>
      <c r="S200" s="7"/>
      <c r="T200" s="7"/>
      <c r="U200" s="7"/>
      <c r="V200" s="9"/>
      <c r="W200" s="9"/>
      <c r="X200" s="7"/>
      <c r="Y200" s="9"/>
      <c r="Z200" s="7"/>
      <c r="AA200" s="9"/>
      <c r="AB200" s="9"/>
      <c r="AC200" s="7"/>
      <c r="AD200" s="7"/>
      <c r="AE200" s="7"/>
      <c r="AF200" s="7"/>
      <c r="AG200" s="9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spans="1:46" ht="16.5" customHeight="1">
      <c r="A201" s="1"/>
      <c r="G201" s="113"/>
      <c r="I201" s="5"/>
      <c r="J201" s="6"/>
      <c r="K201" s="7"/>
      <c r="L201" s="7"/>
      <c r="M201" s="7"/>
      <c r="N201" s="7"/>
      <c r="O201" s="7"/>
      <c r="P201" s="9"/>
      <c r="Q201" s="7"/>
      <c r="R201" s="7"/>
      <c r="S201" s="7"/>
      <c r="T201" s="7"/>
      <c r="U201" s="7"/>
      <c r="V201" s="9"/>
      <c r="W201" s="9"/>
      <c r="X201" s="7"/>
      <c r="Y201" s="9"/>
      <c r="Z201" s="7"/>
      <c r="AA201" s="9"/>
      <c r="AB201" s="9"/>
      <c r="AC201" s="7"/>
      <c r="AD201" s="7"/>
      <c r="AE201" s="7"/>
      <c r="AF201" s="7"/>
      <c r="AG201" s="9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spans="1:46" ht="16.5" customHeight="1">
      <c r="A202" s="1"/>
      <c r="G202" s="113"/>
      <c r="I202" s="5"/>
      <c r="J202" s="6"/>
      <c r="K202" s="7"/>
      <c r="L202" s="7"/>
      <c r="M202" s="7"/>
      <c r="N202" s="7"/>
      <c r="O202" s="7"/>
      <c r="P202" s="9"/>
      <c r="Q202" s="7"/>
      <c r="R202" s="7"/>
      <c r="S202" s="7"/>
      <c r="T202" s="7"/>
      <c r="U202" s="7"/>
      <c r="V202" s="9"/>
      <c r="W202" s="9"/>
      <c r="X202" s="7"/>
      <c r="Y202" s="9"/>
      <c r="Z202" s="7"/>
      <c r="AA202" s="9"/>
      <c r="AB202" s="9"/>
      <c r="AC202" s="7"/>
      <c r="AD202" s="7"/>
      <c r="AE202" s="7"/>
      <c r="AF202" s="7"/>
      <c r="AG202" s="9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spans="1:46" ht="16.5" customHeight="1">
      <c r="A203" s="1"/>
      <c r="G203" s="113"/>
      <c r="I203" s="5"/>
      <c r="J203" s="6"/>
      <c r="K203" s="7"/>
      <c r="L203" s="7"/>
      <c r="M203" s="7"/>
      <c r="N203" s="7"/>
      <c r="O203" s="7"/>
      <c r="P203" s="9"/>
      <c r="Q203" s="7"/>
      <c r="R203" s="7"/>
      <c r="S203" s="7"/>
      <c r="T203" s="7"/>
      <c r="U203" s="7"/>
      <c r="V203" s="9"/>
      <c r="W203" s="9"/>
      <c r="X203" s="7"/>
      <c r="Y203" s="9"/>
      <c r="Z203" s="7"/>
      <c r="AA203" s="9"/>
      <c r="AB203" s="9"/>
      <c r="AC203" s="7"/>
      <c r="AD203" s="7"/>
      <c r="AE203" s="7"/>
      <c r="AF203" s="7"/>
      <c r="AG203" s="9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spans="1:46" ht="16.5" customHeight="1">
      <c r="A204" s="1"/>
      <c r="G204" s="113"/>
      <c r="I204" s="5"/>
      <c r="J204" s="6"/>
      <c r="K204" s="7"/>
      <c r="L204" s="7"/>
      <c r="M204" s="7"/>
      <c r="N204" s="7"/>
      <c r="O204" s="7"/>
      <c r="P204" s="9"/>
      <c r="Q204" s="7"/>
      <c r="R204" s="7"/>
      <c r="S204" s="7"/>
      <c r="T204" s="7"/>
      <c r="U204" s="7"/>
      <c r="V204" s="9"/>
      <c r="W204" s="9"/>
      <c r="X204" s="7"/>
      <c r="Y204" s="9"/>
      <c r="Z204" s="7"/>
      <c r="AA204" s="9"/>
      <c r="AB204" s="9"/>
      <c r="AC204" s="7"/>
      <c r="AD204" s="7"/>
      <c r="AE204" s="7"/>
      <c r="AF204" s="7"/>
      <c r="AG204" s="9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spans="1:46" ht="16.5" customHeight="1">
      <c r="A205" s="1"/>
      <c r="G205" s="113"/>
      <c r="I205" s="5"/>
      <c r="J205" s="6"/>
      <c r="K205" s="7"/>
      <c r="L205" s="7"/>
      <c r="M205" s="7"/>
      <c r="N205" s="7"/>
      <c r="O205" s="7"/>
      <c r="P205" s="9"/>
      <c r="Q205" s="7"/>
      <c r="R205" s="7"/>
      <c r="S205" s="7"/>
      <c r="T205" s="7"/>
      <c r="U205" s="7"/>
      <c r="V205" s="9"/>
      <c r="W205" s="9"/>
      <c r="X205" s="7"/>
      <c r="Y205" s="9"/>
      <c r="Z205" s="7"/>
      <c r="AA205" s="9"/>
      <c r="AB205" s="9"/>
      <c r="AC205" s="7"/>
      <c r="AD205" s="7"/>
      <c r="AE205" s="7"/>
      <c r="AF205" s="7"/>
      <c r="AG205" s="9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spans="1:46" ht="16.5" customHeight="1">
      <c r="A206" s="1"/>
      <c r="G206" s="113"/>
      <c r="I206" s="5"/>
      <c r="J206" s="6"/>
      <c r="K206" s="7"/>
      <c r="L206" s="7"/>
      <c r="M206" s="7"/>
      <c r="N206" s="7"/>
      <c r="O206" s="7"/>
      <c r="P206" s="9"/>
      <c r="Q206" s="7"/>
      <c r="R206" s="7"/>
      <c r="S206" s="7"/>
      <c r="T206" s="7"/>
      <c r="U206" s="7"/>
      <c r="V206" s="9"/>
      <c r="W206" s="9"/>
      <c r="X206" s="7"/>
      <c r="Y206" s="9"/>
      <c r="Z206" s="7"/>
      <c r="AA206" s="9"/>
      <c r="AB206" s="9"/>
      <c r="AC206" s="7"/>
      <c r="AD206" s="7"/>
      <c r="AE206" s="7"/>
      <c r="AF206" s="7"/>
      <c r="AG206" s="9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spans="1:46" ht="16.5" customHeight="1">
      <c r="A207" s="1"/>
      <c r="G207" s="113"/>
      <c r="I207" s="5"/>
      <c r="J207" s="6"/>
      <c r="K207" s="7"/>
      <c r="L207" s="7"/>
      <c r="M207" s="7"/>
      <c r="N207" s="7"/>
      <c r="O207" s="7"/>
      <c r="P207" s="9"/>
      <c r="Q207" s="7"/>
      <c r="R207" s="7"/>
      <c r="S207" s="7"/>
      <c r="T207" s="7"/>
      <c r="U207" s="7"/>
      <c r="V207" s="9"/>
      <c r="W207" s="9"/>
      <c r="X207" s="7"/>
      <c r="Y207" s="9"/>
      <c r="Z207" s="7"/>
      <c r="AA207" s="9"/>
      <c r="AB207" s="9"/>
      <c r="AC207" s="7"/>
      <c r="AD207" s="7"/>
      <c r="AE207" s="7"/>
      <c r="AF207" s="7"/>
      <c r="AG207" s="9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spans="1:46" ht="16.5" customHeight="1">
      <c r="A208" s="1"/>
      <c r="G208" s="113"/>
      <c r="I208" s="5"/>
      <c r="J208" s="6"/>
      <c r="K208" s="7"/>
      <c r="L208" s="7"/>
      <c r="M208" s="7"/>
      <c r="N208" s="7"/>
      <c r="O208" s="7"/>
      <c r="P208" s="9"/>
      <c r="Q208" s="7"/>
      <c r="R208" s="7"/>
      <c r="S208" s="7"/>
      <c r="T208" s="7"/>
      <c r="U208" s="7"/>
      <c r="V208" s="9"/>
      <c r="W208" s="9"/>
      <c r="X208" s="7"/>
      <c r="Y208" s="9"/>
      <c r="Z208" s="7"/>
      <c r="AA208" s="9"/>
      <c r="AB208" s="9"/>
      <c r="AC208" s="7"/>
      <c r="AD208" s="7"/>
      <c r="AE208" s="7"/>
      <c r="AF208" s="7"/>
      <c r="AG208" s="9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spans="1:46" ht="16.5" customHeight="1">
      <c r="A209" s="1"/>
      <c r="G209" s="113"/>
      <c r="I209" s="5"/>
      <c r="J209" s="6"/>
      <c r="K209" s="7"/>
      <c r="L209" s="7"/>
      <c r="M209" s="7"/>
      <c r="N209" s="7"/>
      <c r="O209" s="7"/>
      <c r="P209" s="9"/>
      <c r="Q209" s="7"/>
      <c r="R209" s="7"/>
      <c r="S209" s="7"/>
      <c r="T209" s="7"/>
      <c r="U209" s="7"/>
      <c r="V209" s="9"/>
      <c r="W209" s="9"/>
      <c r="X209" s="7"/>
      <c r="Y209" s="9"/>
      <c r="Z209" s="7"/>
      <c r="AA209" s="9"/>
      <c r="AB209" s="9"/>
      <c r="AC209" s="7"/>
      <c r="AD209" s="7"/>
      <c r="AE209" s="7"/>
      <c r="AF209" s="7"/>
      <c r="AG209" s="9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spans="1:46" ht="16.5" customHeight="1">
      <c r="A210" s="1"/>
      <c r="G210" s="113"/>
      <c r="I210" s="5"/>
      <c r="J210" s="6"/>
      <c r="K210" s="7"/>
      <c r="L210" s="7"/>
      <c r="M210" s="7"/>
      <c r="N210" s="7"/>
      <c r="O210" s="7"/>
      <c r="P210" s="9"/>
      <c r="Q210" s="7"/>
      <c r="R210" s="7"/>
      <c r="S210" s="7"/>
      <c r="T210" s="7"/>
      <c r="U210" s="7"/>
      <c r="V210" s="9"/>
      <c r="W210" s="9"/>
      <c r="X210" s="7"/>
      <c r="Y210" s="9"/>
      <c r="Z210" s="7"/>
      <c r="AA210" s="9"/>
      <c r="AB210" s="9"/>
      <c r="AC210" s="7"/>
      <c r="AD210" s="7"/>
      <c r="AE210" s="7"/>
      <c r="AF210" s="7"/>
      <c r="AG210" s="9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spans="1:46" ht="16.5" customHeight="1">
      <c r="A211" s="1"/>
      <c r="G211" s="113"/>
      <c r="I211" s="5"/>
      <c r="J211" s="6"/>
      <c r="K211" s="7"/>
      <c r="L211" s="7"/>
      <c r="M211" s="7"/>
      <c r="N211" s="7"/>
      <c r="O211" s="7"/>
      <c r="P211" s="9"/>
      <c r="Q211" s="7"/>
      <c r="R211" s="7"/>
      <c r="S211" s="7"/>
      <c r="T211" s="7"/>
      <c r="U211" s="7"/>
      <c r="V211" s="9"/>
      <c r="W211" s="9"/>
      <c r="X211" s="7"/>
      <c r="Y211" s="9"/>
      <c r="Z211" s="7"/>
      <c r="AA211" s="9"/>
      <c r="AB211" s="9"/>
      <c r="AC211" s="7"/>
      <c r="AD211" s="7"/>
      <c r="AE211" s="7"/>
      <c r="AF211" s="7"/>
      <c r="AG211" s="9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spans="1:46" ht="16.5" customHeight="1">
      <c r="A212" s="1"/>
      <c r="G212" s="113"/>
      <c r="I212" s="5"/>
      <c r="J212" s="6"/>
      <c r="K212" s="7"/>
      <c r="L212" s="7"/>
      <c r="M212" s="7"/>
      <c r="N212" s="7"/>
      <c r="O212" s="7"/>
      <c r="P212" s="9"/>
      <c r="Q212" s="7"/>
      <c r="R212" s="7"/>
      <c r="S212" s="7"/>
      <c r="T212" s="7"/>
      <c r="U212" s="7"/>
      <c r="V212" s="9"/>
      <c r="W212" s="9"/>
      <c r="X212" s="7"/>
      <c r="Y212" s="9"/>
      <c r="Z212" s="7"/>
      <c r="AA212" s="9"/>
      <c r="AB212" s="9"/>
      <c r="AC212" s="7"/>
      <c r="AD212" s="7"/>
      <c r="AE212" s="7"/>
      <c r="AF212" s="7"/>
      <c r="AG212" s="9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spans="1:46" ht="16.5" customHeight="1">
      <c r="A213" s="1"/>
      <c r="G213" s="113"/>
      <c r="I213" s="5"/>
      <c r="J213" s="6"/>
      <c r="K213" s="7"/>
      <c r="L213" s="7"/>
      <c r="M213" s="7"/>
      <c r="N213" s="7"/>
      <c r="O213" s="7"/>
      <c r="P213" s="9"/>
      <c r="Q213" s="7"/>
      <c r="R213" s="7"/>
      <c r="S213" s="7"/>
      <c r="T213" s="7"/>
      <c r="U213" s="7"/>
      <c r="V213" s="9"/>
      <c r="W213" s="9"/>
      <c r="X213" s="7"/>
      <c r="Y213" s="9"/>
      <c r="Z213" s="7"/>
      <c r="AA213" s="9"/>
      <c r="AB213" s="9"/>
      <c r="AC213" s="7"/>
      <c r="AD213" s="7"/>
      <c r="AE213" s="7"/>
      <c r="AF213" s="7"/>
      <c r="AG213" s="9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spans="1:46" ht="16.5" customHeight="1">
      <c r="A214" s="1"/>
      <c r="G214" s="113"/>
      <c r="I214" s="5"/>
      <c r="J214" s="6"/>
      <c r="K214" s="7"/>
      <c r="L214" s="7"/>
      <c r="M214" s="7"/>
      <c r="N214" s="7"/>
      <c r="O214" s="7"/>
      <c r="P214" s="9"/>
      <c r="Q214" s="7"/>
      <c r="R214" s="7"/>
      <c r="S214" s="7"/>
      <c r="T214" s="7"/>
      <c r="U214" s="7"/>
      <c r="V214" s="9"/>
      <c r="W214" s="9"/>
      <c r="X214" s="7"/>
      <c r="Y214" s="9"/>
      <c r="Z214" s="7"/>
      <c r="AA214" s="9"/>
      <c r="AB214" s="9"/>
      <c r="AC214" s="7"/>
      <c r="AD214" s="7"/>
      <c r="AE214" s="7"/>
      <c r="AF214" s="7"/>
      <c r="AG214" s="9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spans="1:46" ht="16.5" customHeight="1">
      <c r="A215" s="1"/>
      <c r="G215" s="113"/>
      <c r="I215" s="5"/>
      <c r="J215" s="6"/>
      <c r="K215" s="7"/>
      <c r="L215" s="7"/>
      <c r="M215" s="7"/>
      <c r="N215" s="7"/>
      <c r="O215" s="7"/>
      <c r="P215" s="9"/>
      <c r="Q215" s="7"/>
      <c r="R215" s="7"/>
      <c r="S215" s="7"/>
      <c r="T215" s="7"/>
      <c r="U215" s="7"/>
      <c r="V215" s="9"/>
      <c r="W215" s="9"/>
      <c r="X215" s="7"/>
      <c r="Y215" s="9"/>
      <c r="Z215" s="7"/>
      <c r="AA215" s="9"/>
      <c r="AB215" s="9"/>
      <c r="AC215" s="7"/>
      <c r="AD215" s="7"/>
      <c r="AE215" s="7"/>
      <c r="AF215" s="7"/>
      <c r="AG215" s="9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spans="1:46" ht="16.5" customHeight="1">
      <c r="A216" s="1"/>
      <c r="G216" s="113"/>
      <c r="I216" s="5"/>
      <c r="J216" s="6"/>
      <c r="K216" s="7"/>
      <c r="L216" s="7"/>
      <c r="M216" s="7"/>
      <c r="N216" s="7"/>
      <c r="O216" s="7"/>
      <c r="P216" s="9"/>
      <c r="Q216" s="7"/>
      <c r="R216" s="7"/>
      <c r="S216" s="7"/>
      <c r="T216" s="7"/>
      <c r="U216" s="7"/>
      <c r="V216" s="9"/>
      <c r="W216" s="9"/>
      <c r="X216" s="7"/>
      <c r="Y216" s="9"/>
      <c r="Z216" s="7"/>
      <c r="AA216" s="9"/>
      <c r="AB216" s="9"/>
      <c r="AC216" s="7"/>
      <c r="AD216" s="7"/>
      <c r="AE216" s="7"/>
      <c r="AF216" s="7"/>
      <c r="AG216" s="9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spans="1:46" ht="16.5" customHeight="1">
      <c r="A217" s="1"/>
      <c r="G217" s="113"/>
      <c r="I217" s="5"/>
      <c r="J217" s="6"/>
      <c r="K217" s="7"/>
      <c r="L217" s="7"/>
      <c r="M217" s="7"/>
      <c r="N217" s="7"/>
      <c r="O217" s="7"/>
      <c r="P217" s="9"/>
      <c r="Q217" s="7"/>
      <c r="R217" s="7"/>
      <c r="S217" s="7"/>
      <c r="T217" s="7"/>
      <c r="U217" s="7"/>
      <c r="V217" s="9"/>
      <c r="W217" s="9"/>
      <c r="X217" s="7"/>
      <c r="Y217" s="9"/>
      <c r="Z217" s="7"/>
      <c r="AA217" s="9"/>
      <c r="AB217" s="9"/>
      <c r="AC217" s="7"/>
      <c r="AD217" s="7"/>
      <c r="AE217" s="7"/>
      <c r="AF217" s="7"/>
      <c r="AG217" s="9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spans="1:46" ht="16.5" customHeight="1">
      <c r="A218" s="1"/>
      <c r="G218" s="113"/>
      <c r="I218" s="5"/>
      <c r="J218" s="6"/>
      <c r="K218" s="7"/>
      <c r="L218" s="7"/>
      <c r="M218" s="7"/>
      <c r="N218" s="7"/>
      <c r="O218" s="7"/>
      <c r="P218" s="9"/>
      <c r="Q218" s="7"/>
      <c r="R218" s="7"/>
      <c r="S218" s="7"/>
      <c r="T218" s="7"/>
      <c r="U218" s="7"/>
      <c r="V218" s="9"/>
      <c r="W218" s="9"/>
      <c r="X218" s="7"/>
      <c r="Y218" s="9"/>
      <c r="Z218" s="7"/>
      <c r="AA218" s="9"/>
      <c r="AB218" s="9"/>
      <c r="AC218" s="7"/>
      <c r="AD218" s="7"/>
      <c r="AE218" s="7"/>
      <c r="AF218" s="7"/>
      <c r="AG218" s="9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spans="1:46" ht="16.5" customHeight="1">
      <c r="A219" s="1"/>
      <c r="G219" s="113"/>
      <c r="I219" s="5"/>
      <c r="J219" s="6"/>
      <c r="K219" s="7"/>
      <c r="L219" s="7"/>
      <c r="M219" s="7"/>
      <c r="N219" s="7"/>
      <c r="O219" s="7"/>
      <c r="P219" s="9"/>
      <c r="Q219" s="7"/>
      <c r="R219" s="7"/>
      <c r="S219" s="7"/>
      <c r="T219" s="7"/>
      <c r="U219" s="7"/>
      <c r="V219" s="9"/>
      <c r="W219" s="9"/>
      <c r="X219" s="7"/>
      <c r="Y219" s="9"/>
      <c r="Z219" s="7"/>
      <c r="AA219" s="9"/>
      <c r="AB219" s="9"/>
      <c r="AC219" s="7"/>
      <c r="AD219" s="7"/>
      <c r="AE219" s="7"/>
      <c r="AF219" s="7"/>
      <c r="AG219" s="9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spans="1:46" ht="16.5" customHeight="1">
      <c r="A220" s="1"/>
      <c r="G220" s="113"/>
      <c r="I220" s="5"/>
      <c r="J220" s="6"/>
      <c r="K220" s="7"/>
      <c r="L220" s="7"/>
      <c r="M220" s="7"/>
      <c r="N220" s="7"/>
      <c r="O220" s="7"/>
      <c r="P220" s="9"/>
      <c r="Q220" s="7"/>
      <c r="R220" s="7"/>
      <c r="S220" s="7"/>
      <c r="T220" s="7"/>
      <c r="U220" s="7"/>
      <c r="V220" s="9"/>
      <c r="W220" s="9"/>
      <c r="X220" s="7"/>
      <c r="Y220" s="9"/>
      <c r="Z220" s="7"/>
      <c r="AA220" s="9"/>
      <c r="AB220" s="9"/>
      <c r="AC220" s="7"/>
      <c r="AD220" s="7"/>
      <c r="AE220" s="7"/>
      <c r="AF220" s="7"/>
      <c r="AG220" s="9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spans="1:46" ht="16.5" customHeight="1">
      <c r="A221" s="1"/>
      <c r="G221" s="113"/>
      <c r="I221" s="5"/>
      <c r="J221" s="6"/>
      <c r="K221" s="7"/>
      <c r="L221" s="7"/>
      <c r="M221" s="7"/>
      <c r="N221" s="7"/>
      <c r="O221" s="7"/>
      <c r="P221" s="9"/>
      <c r="Q221" s="7"/>
      <c r="R221" s="7"/>
      <c r="S221" s="7"/>
      <c r="T221" s="7"/>
      <c r="U221" s="7"/>
      <c r="V221" s="9"/>
      <c r="W221" s="9"/>
      <c r="X221" s="7"/>
      <c r="Y221" s="9"/>
      <c r="Z221" s="7"/>
      <c r="AA221" s="9"/>
      <c r="AB221" s="9"/>
      <c r="AC221" s="7"/>
      <c r="AD221" s="7"/>
      <c r="AE221" s="7"/>
      <c r="AF221" s="7"/>
      <c r="AG221" s="9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spans="1:46" ht="16.5" customHeight="1">
      <c r="A222" s="1"/>
      <c r="G222" s="113"/>
      <c r="I222" s="5"/>
      <c r="J222" s="6"/>
      <c r="K222" s="7"/>
      <c r="L222" s="7"/>
      <c r="M222" s="7"/>
      <c r="N222" s="7"/>
      <c r="O222" s="7"/>
      <c r="P222" s="9"/>
      <c r="Q222" s="7"/>
      <c r="R222" s="7"/>
      <c r="S222" s="7"/>
      <c r="T222" s="7"/>
      <c r="U222" s="7"/>
      <c r="V222" s="9"/>
      <c r="W222" s="9"/>
      <c r="X222" s="7"/>
      <c r="Y222" s="9"/>
      <c r="Z222" s="7"/>
      <c r="AA222" s="9"/>
      <c r="AB222" s="9"/>
      <c r="AC222" s="7"/>
      <c r="AD222" s="7"/>
      <c r="AE222" s="7"/>
      <c r="AF222" s="7"/>
      <c r="AG222" s="9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spans="1:46" ht="16.5" customHeight="1">
      <c r="A223" s="1"/>
      <c r="G223" s="113"/>
      <c r="I223" s="5"/>
      <c r="J223" s="6"/>
      <c r="K223" s="7"/>
      <c r="L223" s="7"/>
      <c r="M223" s="7"/>
      <c r="N223" s="7"/>
      <c r="O223" s="7"/>
      <c r="P223" s="9"/>
      <c r="Q223" s="7"/>
      <c r="R223" s="7"/>
      <c r="S223" s="7"/>
      <c r="T223" s="7"/>
      <c r="U223" s="7"/>
      <c r="V223" s="9"/>
      <c r="W223" s="9"/>
      <c r="X223" s="7"/>
      <c r="Y223" s="9"/>
      <c r="Z223" s="7"/>
      <c r="AA223" s="9"/>
      <c r="AB223" s="9"/>
      <c r="AC223" s="7"/>
      <c r="AD223" s="7"/>
      <c r="AE223" s="7"/>
      <c r="AF223" s="7"/>
      <c r="AG223" s="9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spans="1:46" ht="16.5" customHeight="1">
      <c r="A224" s="1"/>
      <c r="G224" s="113"/>
      <c r="I224" s="5"/>
      <c r="J224" s="6"/>
      <c r="K224" s="7"/>
      <c r="L224" s="7"/>
      <c r="M224" s="7"/>
      <c r="N224" s="7"/>
      <c r="O224" s="7"/>
      <c r="P224" s="9"/>
      <c r="Q224" s="7"/>
      <c r="R224" s="7"/>
      <c r="S224" s="7"/>
      <c r="T224" s="7"/>
      <c r="U224" s="7"/>
      <c r="V224" s="9"/>
      <c r="W224" s="9"/>
      <c r="X224" s="7"/>
      <c r="Y224" s="9"/>
      <c r="Z224" s="7"/>
      <c r="AA224" s="9"/>
      <c r="AB224" s="9"/>
      <c r="AC224" s="7"/>
      <c r="AD224" s="7"/>
      <c r="AE224" s="7"/>
      <c r="AF224" s="7"/>
      <c r="AG224" s="9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spans="1:46" ht="16.5" customHeight="1">
      <c r="A225" s="1"/>
      <c r="G225" s="113"/>
      <c r="I225" s="5"/>
      <c r="J225" s="6"/>
      <c r="K225" s="7"/>
      <c r="L225" s="7"/>
      <c r="M225" s="7"/>
      <c r="N225" s="7"/>
      <c r="O225" s="7"/>
      <c r="P225" s="9"/>
      <c r="Q225" s="7"/>
      <c r="R225" s="7"/>
      <c r="S225" s="7"/>
      <c r="T225" s="7"/>
      <c r="U225" s="7"/>
      <c r="V225" s="9"/>
      <c r="W225" s="9"/>
      <c r="X225" s="7"/>
      <c r="Y225" s="9"/>
      <c r="Z225" s="7"/>
      <c r="AA225" s="9"/>
      <c r="AB225" s="9"/>
      <c r="AC225" s="7"/>
      <c r="AD225" s="7"/>
      <c r="AE225" s="7"/>
      <c r="AF225" s="7"/>
      <c r="AG225" s="9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spans="1:46" ht="16.5" customHeight="1">
      <c r="A226" s="1"/>
      <c r="G226" s="113"/>
      <c r="I226" s="5"/>
      <c r="J226" s="6"/>
      <c r="K226" s="7"/>
      <c r="L226" s="7"/>
      <c r="M226" s="7"/>
      <c r="N226" s="7"/>
      <c r="O226" s="7"/>
      <c r="P226" s="9"/>
      <c r="Q226" s="7"/>
      <c r="R226" s="7"/>
      <c r="S226" s="7"/>
      <c r="T226" s="7"/>
      <c r="U226" s="7"/>
      <c r="V226" s="9"/>
      <c r="W226" s="9"/>
      <c r="X226" s="7"/>
      <c r="Y226" s="9"/>
      <c r="Z226" s="7"/>
      <c r="AA226" s="9"/>
      <c r="AB226" s="9"/>
      <c r="AC226" s="7"/>
      <c r="AD226" s="7"/>
      <c r="AE226" s="7"/>
      <c r="AF226" s="7"/>
      <c r="AG226" s="9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spans="1:46" ht="16.5" customHeight="1">
      <c r="A227" s="1"/>
      <c r="G227" s="113"/>
      <c r="I227" s="5"/>
      <c r="J227" s="6"/>
      <c r="K227" s="7"/>
      <c r="L227" s="7"/>
      <c r="M227" s="7"/>
      <c r="N227" s="7"/>
      <c r="O227" s="7"/>
      <c r="P227" s="9"/>
      <c r="Q227" s="7"/>
      <c r="R227" s="7"/>
      <c r="S227" s="7"/>
      <c r="T227" s="7"/>
      <c r="U227" s="7"/>
      <c r="V227" s="9"/>
      <c r="W227" s="9"/>
      <c r="X227" s="7"/>
      <c r="Y227" s="9"/>
      <c r="Z227" s="7"/>
      <c r="AA227" s="9"/>
      <c r="AB227" s="9"/>
      <c r="AC227" s="7"/>
      <c r="AD227" s="7"/>
      <c r="AE227" s="7"/>
      <c r="AF227" s="7"/>
      <c r="AG227" s="9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spans="1:46" ht="16.5" customHeight="1">
      <c r="A228" s="1"/>
      <c r="G228" s="113"/>
      <c r="I228" s="5"/>
      <c r="J228" s="6"/>
      <c r="K228" s="7"/>
      <c r="L228" s="7"/>
      <c r="M228" s="7"/>
      <c r="N228" s="7"/>
      <c r="O228" s="7"/>
      <c r="P228" s="9"/>
      <c r="Q228" s="7"/>
      <c r="R228" s="7"/>
      <c r="S228" s="7"/>
      <c r="T228" s="7"/>
      <c r="U228" s="7"/>
      <c r="V228" s="9"/>
      <c r="W228" s="9"/>
      <c r="X228" s="7"/>
      <c r="Y228" s="9"/>
      <c r="Z228" s="7"/>
      <c r="AA228" s="9"/>
      <c r="AB228" s="9"/>
      <c r="AC228" s="7"/>
      <c r="AD228" s="7"/>
      <c r="AE228" s="7"/>
      <c r="AF228" s="7"/>
      <c r="AG228" s="9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spans="1:46" ht="16.5" customHeight="1">
      <c r="A229" s="1"/>
      <c r="G229" s="113"/>
      <c r="I229" s="5"/>
      <c r="J229" s="6"/>
      <c r="K229" s="7"/>
      <c r="L229" s="7"/>
      <c r="M229" s="7"/>
      <c r="N229" s="7"/>
      <c r="O229" s="7"/>
      <c r="P229" s="9"/>
      <c r="Q229" s="7"/>
      <c r="R229" s="7"/>
      <c r="S229" s="7"/>
      <c r="T229" s="7"/>
      <c r="U229" s="7"/>
      <c r="V229" s="9"/>
      <c r="W229" s="9"/>
      <c r="X229" s="7"/>
      <c r="Y229" s="9"/>
      <c r="Z229" s="7"/>
      <c r="AA229" s="9"/>
      <c r="AB229" s="9"/>
      <c r="AC229" s="7"/>
      <c r="AD229" s="7"/>
      <c r="AE229" s="7"/>
      <c r="AF229" s="7"/>
      <c r="AG229" s="9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spans="1:46" ht="16.5" customHeight="1">
      <c r="A230" s="1"/>
      <c r="G230" s="113"/>
      <c r="I230" s="5"/>
      <c r="J230" s="6"/>
      <c r="K230" s="7"/>
      <c r="L230" s="7"/>
      <c r="M230" s="7"/>
      <c r="N230" s="7"/>
      <c r="O230" s="7"/>
      <c r="P230" s="9"/>
      <c r="Q230" s="7"/>
      <c r="R230" s="7"/>
      <c r="S230" s="7"/>
      <c r="T230" s="7"/>
      <c r="U230" s="7"/>
      <c r="V230" s="9"/>
      <c r="W230" s="9"/>
      <c r="X230" s="7"/>
      <c r="Y230" s="9"/>
      <c r="Z230" s="7"/>
      <c r="AA230" s="9"/>
      <c r="AB230" s="9"/>
      <c r="AC230" s="7"/>
      <c r="AD230" s="7"/>
      <c r="AE230" s="7"/>
      <c r="AF230" s="7"/>
      <c r="AG230" s="9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spans="1:46" ht="16.5" customHeight="1">
      <c r="A231" s="1"/>
      <c r="G231" s="113"/>
      <c r="I231" s="5"/>
      <c r="J231" s="6"/>
      <c r="K231" s="7"/>
      <c r="L231" s="7"/>
      <c r="M231" s="7"/>
      <c r="N231" s="7"/>
      <c r="O231" s="7"/>
      <c r="P231" s="9"/>
      <c r="Q231" s="7"/>
      <c r="R231" s="7"/>
      <c r="S231" s="7"/>
      <c r="T231" s="7"/>
      <c r="U231" s="7"/>
      <c r="V231" s="9"/>
      <c r="W231" s="9"/>
      <c r="X231" s="7"/>
      <c r="Y231" s="9"/>
      <c r="Z231" s="7"/>
      <c r="AA231" s="9"/>
      <c r="AB231" s="9"/>
      <c r="AC231" s="7"/>
      <c r="AD231" s="7"/>
      <c r="AE231" s="7"/>
      <c r="AF231" s="7"/>
      <c r="AG231" s="9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spans="1:46" ht="16.5" customHeight="1">
      <c r="A232" s="1"/>
      <c r="G232" s="113"/>
      <c r="I232" s="5"/>
      <c r="J232" s="6"/>
      <c r="K232" s="7"/>
      <c r="L232" s="7"/>
      <c r="M232" s="7"/>
      <c r="N232" s="7"/>
      <c r="O232" s="7"/>
      <c r="P232" s="9"/>
      <c r="Q232" s="7"/>
      <c r="R232" s="7"/>
      <c r="S232" s="7"/>
      <c r="T232" s="7"/>
      <c r="U232" s="7"/>
      <c r="V232" s="9"/>
      <c r="W232" s="9"/>
      <c r="X232" s="7"/>
      <c r="Y232" s="9"/>
      <c r="Z232" s="7"/>
      <c r="AA232" s="9"/>
      <c r="AB232" s="9"/>
      <c r="AC232" s="7"/>
      <c r="AD232" s="7"/>
      <c r="AE232" s="7"/>
      <c r="AF232" s="7"/>
      <c r="AG232" s="9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spans="1:46" ht="16.5" customHeight="1">
      <c r="A233" s="1"/>
      <c r="G233" s="113"/>
      <c r="I233" s="5"/>
      <c r="J233" s="6"/>
      <c r="K233" s="7"/>
      <c r="L233" s="7"/>
      <c r="M233" s="7"/>
      <c r="N233" s="7"/>
      <c r="O233" s="7"/>
      <c r="P233" s="9"/>
      <c r="Q233" s="7"/>
      <c r="R233" s="7"/>
      <c r="S233" s="7"/>
      <c r="T233" s="7"/>
      <c r="U233" s="7"/>
      <c r="V233" s="9"/>
      <c r="W233" s="9"/>
      <c r="X233" s="7"/>
      <c r="Y233" s="9"/>
      <c r="Z233" s="7"/>
      <c r="AA233" s="9"/>
      <c r="AB233" s="9"/>
      <c r="AC233" s="7"/>
      <c r="AD233" s="7"/>
      <c r="AE233" s="7"/>
      <c r="AF233" s="7"/>
      <c r="AG233" s="9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spans="1:46" ht="16.5" customHeight="1">
      <c r="A234" s="1"/>
      <c r="G234" s="113"/>
      <c r="I234" s="5"/>
      <c r="J234" s="6"/>
      <c r="K234" s="7"/>
      <c r="L234" s="7"/>
      <c r="M234" s="7"/>
      <c r="N234" s="7"/>
      <c r="O234" s="7"/>
      <c r="P234" s="9"/>
      <c r="Q234" s="7"/>
      <c r="R234" s="7"/>
      <c r="S234" s="7"/>
      <c r="T234" s="7"/>
      <c r="U234" s="7"/>
      <c r="V234" s="9"/>
      <c r="W234" s="9"/>
      <c r="X234" s="7"/>
      <c r="Y234" s="9"/>
      <c r="Z234" s="7"/>
      <c r="AA234" s="9"/>
      <c r="AB234" s="9"/>
      <c r="AC234" s="7"/>
      <c r="AD234" s="7"/>
      <c r="AE234" s="7"/>
      <c r="AF234" s="7"/>
      <c r="AG234" s="9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spans="1:46" ht="16.5" customHeight="1">
      <c r="A235" s="1"/>
      <c r="G235" s="113"/>
      <c r="I235" s="5"/>
      <c r="J235" s="6"/>
      <c r="K235" s="7"/>
      <c r="L235" s="7"/>
      <c r="M235" s="7"/>
      <c r="N235" s="7"/>
      <c r="O235" s="7"/>
      <c r="P235" s="9"/>
      <c r="Q235" s="7"/>
      <c r="R235" s="7"/>
      <c r="S235" s="7"/>
      <c r="T235" s="7"/>
      <c r="U235" s="7"/>
      <c r="V235" s="9"/>
      <c r="W235" s="9"/>
      <c r="X235" s="7"/>
      <c r="Y235" s="9"/>
      <c r="Z235" s="7"/>
      <c r="AA235" s="9"/>
      <c r="AB235" s="9"/>
      <c r="AC235" s="7"/>
      <c r="AD235" s="7"/>
      <c r="AE235" s="7"/>
      <c r="AF235" s="7"/>
      <c r="AG235" s="9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spans="1:46" ht="16.5" customHeight="1">
      <c r="A236" s="1"/>
      <c r="G236" s="113"/>
      <c r="I236" s="5"/>
      <c r="J236" s="6"/>
      <c r="K236" s="7"/>
      <c r="L236" s="7"/>
      <c r="M236" s="7"/>
      <c r="N236" s="7"/>
      <c r="O236" s="7"/>
      <c r="P236" s="9"/>
      <c r="Q236" s="7"/>
      <c r="R236" s="7"/>
      <c r="S236" s="7"/>
      <c r="T236" s="7"/>
      <c r="U236" s="7"/>
      <c r="V236" s="9"/>
      <c r="W236" s="9"/>
      <c r="X236" s="7"/>
      <c r="Y236" s="9"/>
      <c r="Z236" s="7"/>
      <c r="AA236" s="9"/>
      <c r="AB236" s="9"/>
      <c r="AC236" s="7"/>
      <c r="AD236" s="7"/>
      <c r="AE236" s="7"/>
      <c r="AF236" s="7"/>
      <c r="AG236" s="9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spans="1:46" ht="16.5" customHeight="1">
      <c r="A237" s="1"/>
      <c r="G237" s="113"/>
      <c r="I237" s="5"/>
      <c r="J237" s="6"/>
      <c r="K237" s="7"/>
      <c r="L237" s="7"/>
      <c r="M237" s="7"/>
      <c r="N237" s="7"/>
      <c r="O237" s="7"/>
      <c r="P237" s="9"/>
      <c r="Q237" s="7"/>
      <c r="R237" s="7"/>
      <c r="S237" s="7"/>
      <c r="T237" s="7"/>
      <c r="U237" s="7"/>
      <c r="V237" s="9"/>
      <c r="W237" s="9"/>
      <c r="X237" s="7"/>
      <c r="Y237" s="9"/>
      <c r="Z237" s="7"/>
      <c r="AA237" s="9"/>
      <c r="AB237" s="9"/>
      <c r="AC237" s="7"/>
      <c r="AD237" s="7"/>
      <c r="AE237" s="7"/>
      <c r="AF237" s="7"/>
      <c r="AG237" s="9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spans="1:46" ht="16.5" customHeight="1">
      <c r="A238" s="1"/>
      <c r="G238" s="113"/>
      <c r="I238" s="5"/>
      <c r="J238" s="6"/>
      <c r="K238" s="7"/>
      <c r="L238" s="7"/>
      <c r="M238" s="7"/>
      <c r="N238" s="7"/>
      <c r="O238" s="7"/>
      <c r="P238" s="9"/>
      <c r="Q238" s="7"/>
      <c r="R238" s="7"/>
      <c r="S238" s="7"/>
      <c r="T238" s="7"/>
      <c r="U238" s="7"/>
      <c r="V238" s="9"/>
      <c r="W238" s="9"/>
      <c r="X238" s="7"/>
      <c r="Y238" s="9"/>
      <c r="Z238" s="7"/>
      <c r="AA238" s="9"/>
      <c r="AB238" s="9"/>
      <c r="AC238" s="7"/>
      <c r="AD238" s="7"/>
      <c r="AE238" s="7"/>
      <c r="AF238" s="7"/>
      <c r="AG238" s="9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spans="1:46" ht="16.5" customHeight="1">
      <c r="A239" s="1"/>
      <c r="G239" s="113"/>
      <c r="I239" s="5"/>
      <c r="J239" s="6"/>
      <c r="K239" s="7"/>
      <c r="L239" s="7"/>
      <c r="M239" s="7"/>
      <c r="N239" s="7"/>
      <c r="O239" s="7"/>
      <c r="P239" s="9"/>
      <c r="Q239" s="7"/>
      <c r="R239" s="7"/>
      <c r="S239" s="7"/>
      <c r="T239" s="7"/>
      <c r="U239" s="7"/>
      <c r="V239" s="9"/>
      <c r="W239" s="9"/>
      <c r="X239" s="7"/>
      <c r="Y239" s="9"/>
      <c r="Z239" s="7"/>
      <c r="AA239" s="9"/>
      <c r="AB239" s="9"/>
      <c r="AC239" s="7"/>
      <c r="AD239" s="7"/>
      <c r="AE239" s="7"/>
      <c r="AF239" s="7"/>
      <c r="AG239" s="9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spans="1:46" ht="16.5" customHeight="1">
      <c r="A240" s="1"/>
      <c r="G240" s="113"/>
      <c r="I240" s="5"/>
      <c r="J240" s="6"/>
      <c r="K240" s="7"/>
      <c r="L240" s="7"/>
      <c r="M240" s="7"/>
      <c r="N240" s="7"/>
      <c r="O240" s="7"/>
      <c r="P240" s="9"/>
      <c r="Q240" s="7"/>
      <c r="R240" s="7"/>
      <c r="S240" s="7"/>
      <c r="T240" s="7"/>
      <c r="U240" s="7"/>
      <c r="V240" s="9"/>
      <c r="W240" s="9"/>
      <c r="X240" s="7"/>
      <c r="Y240" s="9"/>
      <c r="Z240" s="7"/>
      <c r="AA240" s="9"/>
      <c r="AB240" s="9"/>
      <c r="AC240" s="7"/>
      <c r="AD240" s="7"/>
      <c r="AE240" s="7"/>
      <c r="AF240" s="7"/>
      <c r="AG240" s="9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spans="1:46" ht="16.5" customHeight="1">
      <c r="A241" s="1"/>
      <c r="G241" s="113"/>
      <c r="I241" s="5"/>
      <c r="J241" s="6"/>
      <c r="K241" s="7"/>
      <c r="L241" s="7"/>
      <c r="M241" s="7"/>
      <c r="N241" s="7"/>
      <c r="O241" s="7"/>
      <c r="P241" s="9"/>
      <c r="Q241" s="7"/>
      <c r="R241" s="7"/>
      <c r="S241" s="7"/>
      <c r="T241" s="7"/>
      <c r="U241" s="7"/>
      <c r="V241" s="9"/>
      <c r="W241" s="9"/>
      <c r="X241" s="7"/>
      <c r="Y241" s="9"/>
      <c r="Z241" s="7"/>
      <c r="AA241" s="9"/>
      <c r="AB241" s="9"/>
      <c r="AC241" s="7"/>
      <c r="AD241" s="7"/>
      <c r="AE241" s="7"/>
      <c r="AF241" s="7"/>
      <c r="AG241" s="9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spans="1:46" ht="16.5" customHeight="1">
      <c r="A242" s="1"/>
      <c r="G242" s="113"/>
      <c r="I242" s="5"/>
      <c r="J242" s="6"/>
      <c r="K242" s="7"/>
      <c r="L242" s="7"/>
      <c r="M242" s="7"/>
      <c r="N242" s="7"/>
      <c r="O242" s="7"/>
      <c r="P242" s="9"/>
      <c r="Q242" s="7"/>
      <c r="R242" s="7"/>
      <c r="S242" s="7"/>
      <c r="T242" s="7"/>
      <c r="U242" s="7"/>
      <c r="V242" s="9"/>
      <c r="W242" s="9"/>
      <c r="X242" s="7"/>
      <c r="Y242" s="9"/>
      <c r="Z242" s="7"/>
      <c r="AA242" s="9"/>
      <c r="AB242" s="9"/>
      <c r="AC242" s="7"/>
      <c r="AD242" s="7"/>
      <c r="AE242" s="7"/>
      <c r="AF242" s="7"/>
      <c r="AG242" s="9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spans="1:46" ht="16.5" customHeight="1">
      <c r="A243" s="1"/>
      <c r="G243" s="113"/>
      <c r="I243" s="5"/>
      <c r="J243" s="6"/>
      <c r="K243" s="7"/>
      <c r="L243" s="7"/>
      <c r="M243" s="7"/>
      <c r="N243" s="7"/>
      <c r="O243" s="7"/>
      <c r="P243" s="9"/>
      <c r="Q243" s="7"/>
      <c r="R243" s="7"/>
      <c r="S243" s="7"/>
      <c r="T243" s="7"/>
      <c r="U243" s="7"/>
      <c r="V243" s="9"/>
      <c r="W243" s="9"/>
      <c r="X243" s="7"/>
      <c r="Y243" s="9"/>
      <c r="Z243" s="7"/>
      <c r="AA243" s="9"/>
      <c r="AB243" s="9"/>
      <c r="AC243" s="7"/>
      <c r="AD243" s="7"/>
      <c r="AE243" s="7"/>
      <c r="AF243" s="7"/>
      <c r="AG243" s="9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spans="1:46" ht="16.5" customHeight="1">
      <c r="A244" s="1"/>
      <c r="G244" s="113"/>
      <c r="I244" s="5"/>
      <c r="J244" s="6"/>
      <c r="K244" s="7"/>
      <c r="L244" s="7"/>
      <c r="M244" s="7"/>
      <c r="N244" s="7"/>
      <c r="O244" s="7"/>
      <c r="P244" s="9"/>
      <c r="Q244" s="7"/>
      <c r="R244" s="7"/>
      <c r="S244" s="7"/>
      <c r="T244" s="7"/>
      <c r="U244" s="7"/>
      <c r="V244" s="9"/>
      <c r="W244" s="9"/>
      <c r="X244" s="7"/>
      <c r="Y244" s="9"/>
      <c r="Z244" s="7"/>
      <c r="AA244" s="9"/>
      <c r="AB244" s="9"/>
      <c r="AC244" s="7"/>
      <c r="AD244" s="7"/>
      <c r="AE244" s="7"/>
      <c r="AF244" s="7"/>
      <c r="AG244" s="9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spans="1:46" ht="16.5" customHeight="1">
      <c r="A245" s="1"/>
      <c r="G245" s="113"/>
      <c r="I245" s="5"/>
      <c r="J245" s="6"/>
      <c r="K245" s="7"/>
      <c r="L245" s="7"/>
      <c r="M245" s="7"/>
      <c r="N245" s="7"/>
      <c r="O245" s="7"/>
      <c r="P245" s="9"/>
      <c r="Q245" s="7"/>
      <c r="R245" s="7"/>
      <c r="S245" s="7"/>
      <c r="T245" s="7"/>
      <c r="U245" s="7"/>
      <c r="V245" s="9"/>
      <c r="W245" s="9"/>
      <c r="X245" s="7"/>
      <c r="Y245" s="9"/>
      <c r="Z245" s="7"/>
      <c r="AA245" s="9"/>
      <c r="AB245" s="9"/>
      <c r="AC245" s="7"/>
      <c r="AD245" s="7"/>
      <c r="AE245" s="7"/>
      <c r="AF245" s="7"/>
      <c r="AG245" s="9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spans="1:46" ht="16.5" customHeight="1">
      <c r="A246" s="1"/>
      <c r="G246" s="113"/>
      <c r="I246" s="5"/>
      <c r="J246" s="6"/>
      <c r="K246" s="7"/>
      <c r="L246" s="7"/>
      <c r="M246" s="7"/>
      <c r="N246" s="7"/>
      <c r="O246" s="7"/>
      <c r="P246" s="9"/>
      <c r="Q246" s="7"/>
      <c r="R246" s="7"/>
      <c r="S246" s="7"/>
      <c r="T246" s="7"/>
      <c r="U246" s="7"/>
      <c r="V246" s="9"/>
      <c r="W246" s="9"/>
      <c r="X246" s="7"/>
      <c r="Y246" s="9"/>
      <c r="Z246" s="7"/>
      <c r="AA246" s="9"/>
      <c r="AB246" s="9"/>
      <c r="AC246" s="7"/>
      <c r="AD246" s="7"/>
      <c r="AE246" s="7"/>
      <c r="AF246" s="7"/>
      <c r="AG246" s="9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spans="1:46" ht="16.5" customHeight="1">
      <c r="A247" s="1"/>
      <c r="G247" s="113"/>
      <c r="I247" s="5"/>
      <c r="J247" s="6"/>
      <c r="K247" s="7"/>
      <c r="L247" s="7"/>
      <c r="M247" s="7"/>
      <c r="N247" s="7"/>
      <c r="O247" s="7"/>
      <c r="P247" s="9"/>
      <c r="Q247" s="7"/>
      <c r="R247" s="7"/>
      <c r="S247" s="7"/>
      <c r="T247" s="7"/>
      <c r="U247" s="7"/>
      <c r="V247" s="9"/>
      <c r="W247" s="9"/>
      <c r="X247" s="7"/>
      <c r="Y247" s="9"/>
      <c r="Z247" s="7"/>
      <c r="AA247" s="9"/>
      <c r="AB247" s="9"/>
      <c r="AC247" s="7"/>
      <c r="AD247" s="7"/>
      <c r="AE247" s="7"/>
      <c r="AF247" s="7"/>
      <c r="AG247" s="9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spans="1:46" ht="16.5" customHeight="1">
      <c r="A248" s="1"/>
      <c r="G248" s="113"/>
      <c r="I248" s="5"/>
      <c r="J248" s="6"/>
      <c r="K248" s="7"/>
      <c r="L248" s="7"/>
      <c r="M248" s="7"/>
      <c r="N248" s="7"/>
      <c r="O248" s="7"/>
      <c r="P248" s="9"/>
      <c r="Q248" s="7"/>
      <c r="R248" s="7"/>
      <c r="S248" s="7"/>
      <c r="T248" s="7"/>
      <c r="U248" s="7"/>
      <c r="V248" s="9"/>
      <c r="W248" s="9"/>
      <c r="X248" s="7"/>
      <c r="Y248" s="9"/>
      <c r="Z248" s="7"/>
      <c r="AA248" s="9"/>
      <c r="AB248" s="9"/>
      <c r="AC248" s="7"/>
      <c r="AD248" s="7"/>
      <c r="AE248" s="7"/>
      <c r="AF248" s="7"/>
      <c r="AG248" s="9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spans="1:46" ht="16.5" customHeight="1">
      <c r="A249" s="1"/>
      <c r="G249" s="113"/>
      <c r="I249" s="5"/>
      <c r="J249" s="6"/>
      <c r="K249" s="7"/>
      <c r="L249" s="7"/>
      <c r="M249" s="7"/>
      <c r="N249" s="7"/>
      <c r="O249" s="7"/>
      <c r="P249" s="9"/>
      <c r="Q249" s="7"/>
      <c r="R249" s="7"/>
      <c r="S249" s="7"/>
      <c r="T249" s="7"/>
      <c r="U249" s="7"/>
      <c r="V249" s="9"/>
      <c r="W249" s="9"/>
      <c r="X249" s="7"/>
      <c r="Y249" s="9"/>
      <c r="Z249" s="7"/>
      <c r="AA249" s="9"/>
      <c r="AB249" s="9"/>
      <c r="AC249" s="7"/>
      <c r="AD249" s="7"/>
      <c r="AE249" s="7"/>
      <c r="AF249" s="7"/>
      <c r="AG249" s="9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spans="1:46" ht="16.5" customHeight="1">
      <c r="A250" s="1"/>
      <c r="G250" s="113"/>
      <c r="I250" s="5"/>
      <c r="J250" s="6"/>
      <c r="K250" s="7"/>
      <c r="L250" s="7"/>
      <c r="M250" s="7"/>
      <c r="N250" s="7"/>
      <c r="O250" s="7"/>
      <c r="P250" s="9"/>
      <c r="Q250" s="7"/>
      <c r="R250" s="7"/>
      <c r="S250" s="7"/>
      <c r="T250" s="7"/>
      <c r="U250" s="7"/>
      <c r="V250" s="9"/>
      <c r="W250" s="9"/>
      <c r="X250" s="7"/>
      <c r="Y250" s="9"/>
      <c r="Z250" s="7"/>
      <c r="AA250" s="9"/>
      <c r="AB250" s="9"/>
      <c r="AC250" s="7"/>
      <c r="AD250" s="7"/>
      <c r="AE250" s="7"/>
      <c r="AF250" s="7"/>
      <c r="AG250" s="9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spans="1:46" ht="16.5" customHeight="1">
      <c r="A251" s="1"/>
      <c r="G251" s="113"/>
      <c r="I251" s="5"/>
      <c r="J251" s="6"/>
      <c r="K251" s="7"/>
      <c r="L251" s="7"/>
      <c r="M251" s="7"/>
      <c r="N251" s="7"/>
      <c r="O251" s="7"/>
      <c r="P251" s="9"/>
      <c r="Q251" s="7"/>
      <c r="R251" s="7"/>
      <c r="S251" s="7"/>
      <c r="T251" s="7"/>
      <c r="U251" s="7"/>
      <c r="V251" s="9"/>
      <c r="W251" s="9"/>
      <c r="X251" s="7"/>
      <c r="Y251" s="9"/>
      <c r="Z251" s="7"/>
      <c r="AA251" s="9"/>
      <c r="AB251" s="9"/>
      <c r="AC251" s="7"/>
      <c r="AD251" s="7"/>
      <c r="AE251" s="7"/>
      <c r="AF251" s="7"/>
      <c r="AG251" s="9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spans="1:46" ht="16.5" customHeight="1">
      <c r="A252" s="1"/>
      <c r="G252" s="113"/>
      <c r="I252" s="5"/>
      <c r="J252" s="6"/>
      <c r="K252" s="7"/>
      <c r="L252" s="7"/>
      <c r="M252" s="7"/>
      <c r="N252" s="7"/>
      <c r="O252" s="7"/>
      <c r="P252" s="9"/>
      <c r="Q252" s="7"/>
      <c r="R252" s="7"/>
      <c r="S252" s="7"/>
      <c r="T252" s="7"/>
      <c r="U252" s="7"/>
      <c r="V252" s="9"/>
      <c r="W252" s="9"/>
      <c r="X252" s="7"/>
      <c r="Y252" s="9"/>
      <c r="Z252" s="7"/>
      <c r="AA252" s="9"/>
      <c r="AB252" s="9"/>
      <c r="AC252" s="7"/>
      <c r="AD252" s="7"/>
      <c r="AE252" s="7"/>
      <c r="AF252" s="7"/>
      <c r="AG252" s="9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spans="1:46" ht="16.5" customHeight="1">
      <c r="A253" s="1"/>
      <c r="G253" s="113"/>
      <c r="I253" s="5"/>
      <c r="J253" s="6"/>
      <c r="K253" s="7"/>
      <c r="L253" s="7"/>
      <c r="M253" s="7"/>
      <c r="N253" s="7"/>
      <c r="O253" s="7"/>
      <c r="P253" s="9"/>
      <c r="Q253" s="7"/>
      <c r="R253" s="7"/>
      <c r="S253" s="7"/>
      <c r="T253" s="7"/>
      <c r="U253" s="7"/>
      <c r="V253" s="9"/>
      <c r="W253" s="9"/>
      <c r="X253" s="7"/>
      <c r="Y253" s="9"/>
      <c r="Z253" s="7"/>
      <c r="AA253" s="9"/>
      <c r="AB253" s="9"/>
      <c r="AC253" s="7"/>
      <c r="AD253" s="7"/>
      <c r="AE253" s="7"/>
      <c r="AF253" s="7"/>
      <c r="AG253" s="9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spans="1:46" ht="16.5" customHeight="1">
      <c r="A254" s="1"/>
      <c r="G254" s="113"/>
      <c r="I254" s="5"/>
      <c r="J254" s="6"/>
      <c r="K254" s="7"/>
      <c r="L254" s="7"/>
      <c r="M254" s="7"/>
      <c r="N254" s="7"/>
      <c r="O254" s="7"/>
      <c r="P254" s="9"/>
      <c r="Q254" s="7"/>
      <c r="R254" s="7"/>
      <c r="S254" s="7"/>
      <c r="T254" s="7"/>
      <c r="U254" s="7"/>
      <c r="V254" s="9"/>
      <c r="W254" s="9"/>
      <c r="X254" s="7"/>
      <c r="Y254" s="9"/>
      <c r="Z254" s="7"/>
      <c r="AA254" s="9"/>
      <c r="AB254" s="9"/>
      <c r="AC254" s="7"/>
      <c r="AD254" s="7"/>
      <c r="AE254" s="7"/>
      <c r="AF254" s="7"/>
      <c r="AG254" s="9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spans="1:46" ht="16.5" customHeight="1">
      <c r="A255" s="1"/>
      <c r="G255" s="113"/>
      <c r="I255" s="5"/>
      <c r="J255" s="6"/>
      <c r="K255" s="7"/>
      <c r="L255" s="7"/>
      <c r="M255" s="7"/>
      <c r="N255" s="7"/>
      <c r="O255" s="7"/>
      <c r="P255" s="9"/>
      <c r="Q255" s="7"/>
      <c r="R255" s="7"/>
      <c r="S255" s="7"/>
      <c r="T255" s="7"/>
      <c r="U255" s="7"/>
      <c r="V255" s="9"/>
      <c r="W255" s="9"/>
      <c r="X255" s="7"/>
      <c r="Y255" s="9"/>
      <c r="Z255" s="7"/>
      <c r="AA255" s="9"/>
      <c r="AB255" s="9"/>
      <c r="AC255" s="7"/>
      <c r="AD255" s="7"/>
      <c r="AE255" s="7"/>
      <c r="AF255" s="7"/>
      <c r="AG255" s="9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spans="1:46" ht="16.5" customHeight="1">
      <c r="A256" s="1"/>
      <c r="G256" s="113"/>
      <c r="I256" s="5"/>
      <c r="J256" s="6"/>
      <c r="K256" s="7"/>
      <c r="L256" s="7"/>
      <c r="M256" s="7"/>
      <c r="N256" s="7"/>
      <c r="O256" s="7"/>
      <c r="P256" s="9"/>
      <c r="Q256" s="7"/>
      <c r="R256" s="7"/>
      <c r="S256" s="7"/>
      <c r="T256" s="7"/>
      <c r="U256" s="7"/>
      <c r="V256" s="9"/>
      <c r="W256" s="9"/>
      <c r="X256" s="7"/>
      <c r="Y256" s="9"/>
      <c r="Z256" s="7"/>
      <c r="AA256" s="9"/>
      <c r="AB256" s="9"/>
      <c r="AC256" s="7"/>
      <c r="AD256" s="7"/>
      <c r="AE256" s="7"/>
      <c r="AF256" s="7"/>
      <c r="AG256" s="9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spans="1:46" ht="16.5" customHeight="1">
      <c r="A257" s="1"/>
      <c r="G257" s="113"/>
      <c r="I257" s="5"/>
      <c r="J257" s="6"/>
      <c r="K257" s="7"/>
      <c r="L257" s="7"/>
      <c r="M257" s="7"/>
      <c r="N257" s="7"/>
      <c r="O257" s="7"/>
      <c r="P257" s="9"/>
      <c r="Q257" s="7"/>
      <c r="R257" s="7"/>
      <c r="S257" s="7"/>
      <c r="T257" s="7"/>
      <c r="U257" s="7"/>
      <c r="V257" s="9"/>
      <c r="W257" s="9"/>
      <c r="X257" s="7"/>
      <c r="Y257" s="9"/>
      <c r="Z257" s="7"/>
      <c r="AA257" s="9"/>
      <c r="AB257" s="9"/>
      <c r="AC257" s="7"/>
      <c r="AD257" s="7"/>
      <c r="AE257" s="7"/>
      <c r="AF257" s="7"/>
      <c r="AG257" s="9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spans="1:46" ht="16.5" customHeight="1">
      <c r="A258" s="1"/>
      <c r="G258" s="113"/>
      <c r="I258" s="5"/>
      <c r="J258" s="6"/>
      <c r="K258" s="7"/>
      <c r="L258" s="7"/>
      <c r="M258" s="7"/>
      <c r="N258" s="7"/>
      <c r="O258" s="7"/>
      <c r="P258" s="9"/>
      <c r="Q258" s="7"/>
      <c r="R258" s="7"/>
      <c r="S258" s="7"/>
      <c r="T258" s="7"/>
      <c r="U258" s="7"/>
      <c r="V258" s="9"/>
      <c r="W258" s="9"/>
      <c r="X258" s="7"/>
      <c r="Y258" s="9"/>
      <c r="Z258" s="7"/>
      <c r="AA258" s="9"/>
      <c r="AB258" s="9"/>
      <c r="AC258" s="7"/>
      <c r="AD258" s="7"/>
      <c r="AE258" s="7"/>
      <c r="AF258" s="7"/>
      <c r="AG258" s="9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spans="1:46" ht="16.5" customHeight="1">
      <c r="A259" s="1"/>
      <c r="G259" s="113"/>
      <c r="I259" s="5"/>
      <c r="J259" s="6"/>
      <c r="K259" s="7"/>
      <c r="L259" s="7"/>
      <c r="M259" s="7"/>
      <c r="N259" s="7"/>
      <c r="O259" s="7"/>
      <c r="P259" s="9"/>
      <c r="Q259" s="7"/>
      <c r="R259" s="7"/>
      <c r="S259" s="7"/>
      <c r="T259" s="7"/>
      <c r="U259" s="7"/>
      <c r="V259" s="9"/>
      <c r="W259" s="9"/>
      <c r="X259" s="7"/>
      <c r="Y259" s="9"/>
      <c r="Z259" s="7"/>
      <c r="AA259" s="9"/>
      <c r="AB259" s="9"/>
      <c r="AC259" s="7"/>
      <c r="AD259" s="7"/>
      <c r="AE259" s="7"/>
      <c r="AF259" s="7"/>
      <c r="AG259" s="9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spans="1:46" ht="16.5" customHeight="1">
      <c r="A260" s="1"/>
      <c r="G260" s="113"/>
      <c r="I260" s="5"/>
      <c r="J260" s="6"/>
      <c r="K260" s="7"/>
      <c r="L260" s="7"/>
      <c r="M260" s="7"/>
      <c r="N260" s="7"/>
      <c r="O260" s="7"/>
      <c r="P260" s="9"/>
      <c r="Q260" s="7"/>
      <c r="R260" s="7"/>
      <c r="S260" s="7"/>
      <c r="T260" s="7"/>
      <c r="U260" s="7"/>
      <c r="V260" s="9"/>
      <c r="W260" s="9"/>
      <c r="X260" s="7"/>
      <c r="Y260" s="9"/>
      <c r="Z260" s="7"/>
      <c r="AA260" s="9"/>
      <c r="AB260" s="9"/>
      <c r="AC260" s="7"/>
      <c r="AD260" s="7"/>
      <c r="AE260" s="7"/>
      <c r="AF260" s="7"/>
      <c r="AG260" s="9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spans="1:46" ht="16.5" customHeight="1">
      <c r="A261" s="1"/>
      <c r="G261" s="113"/>
      <c r="I261" s="5"/>
      <c r="J261" s="6"/>
      <c r="K261" s="7"/>
      <c r="L261" s="7"/>
      <c r="M261" s="7"/>
      <c r="N261" s="7"/>
      <c r="O261" s="7"/>
      <c r="P261" s="9"/>
      <c r="Q261" s="7"/>
      <c r="R261" s="7"/>
      <c r="S261" s="7"/>
      <c r="T261" s="7"/>
      <c r="U261" s="7"/>
      <c r="V261" s="9"/>
      <c r="W261" s="9"/>
      <c r="X261" s="7"/>
      <c r="Y261" s="9"/>
      <c r="Z261" s="7"/>
      <c r="AA261" s="9"/>
      <c r="AB261" s="9"/>
      <c r="AC261" s="7"/>
      <c r="AD261" s="7"/>
      <c r="AE261" s="7"/>
      <c r="AF261" s="7"/>
      <c r="AG261" s="9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spans="1:46" ht="16.5" customHeight="1">
      <c r="A262" s="1"/>
      <c r="G262" s="113"/>
      <c r="I262" s="5"/>
      <c r="J262" s="6"/>
      <c r="K262" s="7"/>
      <c r="L262" s="7"/>
      <c r="M262" s="7"/>
      <c r="N262" s="7"/>
      <c r="O262" s="7"/>
      <c r="P262" s="9"/>
      <c r="Q262" s="7"/>
      <c r="R262" s="7"/>
      <c r="S262" s="7"/>
      <c r="T262" s="7"/>
      <c r="U262" s="7"/>
      <c r="V262" s="9"/>
      <c r="W262" s="9"/>
      <c r="X262" s="7"/>
      <c r="Y262" s="9"/>
      <c r="Z262" s="7"/>
      <c r="AA262" s="9"/>
      <c r="AB262" s="9"/>
      <c r="AC262" s="7"/>
      <c r="AD262" s="7"/>
      <c r="AE262" s="7"/>
      <c r="AF262" s="7"/>
      <c r="AG262" s="9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spans="1:46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</row>
    <row r="264" spans="1:46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</row>
    <row r="265" spans="1:46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</row>
    <row r="266" spans="1:4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</row>
    <row r="267" spans="1:46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</row>
    <row r="268" spans="1:46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</row>
    <row r="269" spans="1:46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</row>
    <row r="270" spans="1:46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</row>
    <row r="271" spans="1:46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</row>
    <row r="272" spans="1:46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</row>
    <row r="273" spans="1:46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</row>
    <row r="274" spans="1:46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</row>
    <row r="275" spans="1:46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</row>
    <row r="276" spans="1:4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</row>
    <row r="277" spans="1:46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</row>
    <row r="278" spans="1:46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</row>
    <row r="279" spans="1:46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</row>
    <row r="280" spans="1:46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</row>
    <row r="281" spans="1:46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</row>
    <row r="282" spans="1:46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</row>
    <row r="283" spans="1:46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</row>
    <row r="284" spans="1:46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</row>
    <row r="285" spans="1:46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</row>
    <row r="286" spans="1:4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</row>
    <row r="287" spans="1:46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</row>
    <row r="288" spans="1:46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</row>
    <row r="289" spans="1:46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</row>
    <row r="290" spans="1:46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</row>
    <row r="291" spans="1:46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</row>
    <row r="292" spans="1:46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</row>
    <row r="293" spans="1:46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</row>
    <row r="294" spans="1:46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</row>
    <row r="295" spans="1:46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</row>
    <row r="296" spans="1:4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</row>
    <row r="297" spans="1:46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</row>
    <row r="298" spans="1:46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</row>
    <row r="299" spans="1:46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</row>
    <row r="300" spans="1:46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</row>
    <row r="301" spans="1:46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</row>
    <row r="302" spans="1:46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</row>
    <row r="303" spans="1:46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</row>
    <row r="304" spans="1:46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</row>
    <row r="305" spans="1:46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</row>
    <row r="306" spans="1:4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</row>
    <row r="307" spans="1:46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</row>
    <row r="308" spans="1:46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</row>
    <row r="309" spans="1:46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</row>
    <row r="310" spans="1:46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</row>
    <row r="311" spans="1:46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</row>
    <row r="312" spans="1:46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</row>
    <row r="313" spans="1:46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</row>
    <row r="314" spans="1:46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</row>
    <row r="315" spans="1:46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</row>
    <row r="316" spans="1:4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</row>
    <row r="317" spans="1:46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</row>
    <row r="318" spans="1:46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</row>
    <row r="319" spans="1:46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</row>
    <row r="320" spans="1:46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</row>
    <row r="321" spans="1:46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</row>
    <row r="322" spans="1:46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</row>
    <row r="323" spans="1:46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</row>
    <row r="324" spans="1:46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</row>
    <row r="325" spans="1:46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</row>
    <row r="326" spans="1:4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</row>
    <row r="327" spans="1:46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</row>
    <row r="328" spans="1:46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</row>
    <row r="329" spans="1:46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</row>
    <row r="330" spans="1:46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</row>
    <row r="331" spans="1:46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</row>
    <row r="332" spans="1:46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</row>
    <row r="333" spans="1:46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</row>
    <row r="334" spans="1:46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</row>
    <row r="335" spans="1:46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</row>
    <row r="336" spans="1:4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</row>
    <row r="337" spans="1:46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</row>
    <row r="338" spans="1:46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</row>
    <row r="339" spans="1:46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</row>
    <row r="340" spans="1:46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</row>
    <row r="341" spans="1:46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</row>
    <row r="342" spans="1:46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</row>
    <row r="343" spans="1:46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</row>
    <row r="344" spans="1:46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</row>
    <row r="345" spans="1:46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</row>
    <row r="346" spans="1: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</row>
    <row r="347" spans="1:46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</row>
    <row r="348" spans="1:46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</row>
    <row r="349" spans="1:46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</row>
    <row r="350" spans="1:46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</row>
    <row r="351" spans="1:46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</row>
    <row r="352" spans="1:46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</row>
    <row r="353" spans="1:46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</row>
    <row r="354" spans="1:46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</row>
    <row r="355" spans="1:46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</row>
    <row r="356" spans="1:4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</row>
    <row r="357" spans="1:46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</row>
    <row r="358" spans="1:46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</row>
    <row r="359" spans="1:46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</row>
    <row r="360" spans="1:46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</row>
    <row r="361" spans="1:46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</row>
    <row r="362" spans="1:46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</row>
    <row r="363" spans="1:46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</row>
    <row r="364" spans="1:46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</row>
    <row r="365" spans="1:46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</row>
    <row r="366" spans="1:4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</row>
    <row r="367" spans="1:46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</row>
    <row r="368" spans="1:46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</row>
    <row r="369" spans="1:46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</row>
    <row r="370" spans="1:46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</row>
    <row r="371" spans="1:46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</row>
    <row r="372" spans="1:46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</row>
    <row r="373" spans="1:46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</row>
    <row r="374" spans="1:46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</row>
    <row r="375" spans="1:46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</row>
    <row r="376" spans="1:4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</row>
    <row r="377" spans="1:46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</row>
    <row r="378" spans="1:46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</row>
    <row r="379" spans="1:46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</row>
    <row r="380" spans="1:46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</row>
    <row r="381" spans="1:46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</row>
    <row r="382" spans="1:46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</row>
    <row r="383" spans="1:46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</row>
    <row r="384" spans="1:46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</row>
    <row r="385" spans="1:46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</row>
    <row r="386" spans="1:4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</row>
    <row r="387" spans="1:46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</row>
    <row r="388" spans="1:46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</row>
    <row r="389" spans="1:46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</row>
    <row r="390" spans="1:46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</row>
    <row r="391" spans="1:46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</row>
    <row r="392" spans="1:46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</row>
    <row r="393" spans="1:46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</row>
    <row r="394" spans="1:46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</row>
    <row r="395" spans="1:46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</row>
    <row r="396" spans="1:4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</row>
    <row r="397" spans="1:46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</row>
    <row r="398" spans="1:46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</row>
    <row r="399" spans="1:46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</row>
    <row r="400" spans="1:46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</row>
    <row r="401" spans="1:46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</row>
    <row r="402" spans="1:46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</row>
    <row r="403" spans="1:46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</row>
    <row r="404" spans="1:46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</row>
    <row r="405" spans="1:46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</row>
    <row r="406" spans="1:4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</row>
    <row r="407" spans="1:46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</row>
    <row r="408" spans="1:46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</row>
    <row r="409" spans="1:46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</row>
    <row r="410" spans="1:46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</row>
    <row r="411" spans="1:46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</row>
    <row r="412" spans="1:46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</row>
    <row r="413" spans="1:46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</row>
    <row r="414" spans="1:46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</row>
    <row r="415" spans="1:46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</row>
    <row r="416" spans="1:4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</row>
    <row r="417" spans="1:46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</row>
    <row r="418" spans="1:46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</row>
    <row r="419" spans="1:46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</row>
    <row r="420" spans="1:46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</row>
    <row r="421" spans="1:46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</row>
    <row r="422" spans="1:46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</row>
    <row r="423" spans="1:46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</row>
    <row r="424" spans="1:46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</row>
    <row r="425" spans="1:46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</row>
    <row r="426" spans="1:4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</row>
    <row r="427" spans="1:46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</row>
    <row r="428" spans="1:46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</row>
    <row r="429" spans="1:46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</row>
    <row r="430" spans="1:46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</row>
    <row r="431" spans="1:46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</row>
    <row r="432" spans="1:46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</row>
    <row r="433" spans="1:46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</row>
    <row r="434" spans="1:46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</row>
    <row r="435" spans="1:46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</row>
    <row r="436" spans="1:4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</row>
    <row r="437" spans="1:46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</row>
    <row r="438" spans="1:46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</row>
    <row r="439" spans="1:46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</row>
    <row r="440" spans="1:46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</row>
    <row r="441" spans="1:46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</row>
    <row r="442" spans="1:46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</row>
    <row r="443" spans="1:46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</row>
    <row r="444" spans="1:46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</row>
    <row r="445" spans="1:46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</row>
    <row r="446" spans="1: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</row>
    <row r="447" spans="1:46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</row>
    <row r="448" spans="1:46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</row>
    <row r="449" spans="1:46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</row>
    <row r="450" spans="1:46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</row>
    <row r="451" spans="1:46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</row>
    <row r="452" spans="1:46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</row>
    <row r="453" spans="1:46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</row>
    <row r="454" spans="1:46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</row>
    <row r="455" spans="1:46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</row>
    <row r="456" spans="1:4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</row>
    <row r="457" spans="1:46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</row>
    <row r="458" spans="1:46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</row>
    <row r="459" spans="1:46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</row>
    <row r="460" spans="1:46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</row>
    <row r="461" spans="1:46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</row>
    <row r="462" spans="1:46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</row>
    <row r="463" spans="1:46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</row>
    <row r="464" spans="1:46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</row>
    <row r="465" spans="1:46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</row>
    <row r="466" spans="1:4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</row>
    <row r="467" spans="1:46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</row>
    <row r="468" spans="1:46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</row>
    <row r="469" spans="1:46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</row>
    <row r="470" spans="1:46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</row>
    <row r="471" spans="1:46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</row>
    <row r="472" spans="1:46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</row>
    <row r="473" spans="1:46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</row>
    <row r="474" spans="1:46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</row>
    <row r="475" spans="1:46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</row>
    <row r="476" spans="1:4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</row>
    <row r="477" spans="1:46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</row>
    <row r="478" spans="1:46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</row>
    <row r="479" spans="1:46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</row>
    <row r="480" spans="1:46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</row>
    <row r="481" spans="1:46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</row>
    <row r="482" spans="1:46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</row>
    <row r="483" spans="1:46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</row>
    <row r="484" spans="1:46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</row>
    <row r="485" spans="1:46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</row>
    <row r="486" spans="1:4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</row>
    <row r="487" spans="1:46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</row>
    <row r="488" spans="1:46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</row>
    <row r="489" spans="1:46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</row>
    <row r="490" spans="1:46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</row>
    <row r="491" spans="1:46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</row>
    <row r="492" spans="1:46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</row>
    <row r="493" spans="1:46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</row>
    <row r="494" spans="1:46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</row>
    <row r="495" spans="1:46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</row>
    <row r="496" spans="1:4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</row>
    <row r="497" spans="1:46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</row>
    <row r="498" spans="1:46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</row>
    <row r="499" spans="1:46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</row>
    <row r="500" spans="1:46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</row>
    <row r="501" spans="1:46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</row>
    <row r="502" spans="1:46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</row>
    <row r="503" spans="1:46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</row>
    <row r="504" spans="1:46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</row>
    <row r="505" spans="1:46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</row>
    <row r="506" spans="1:4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</row>
    <row r="507" spans="1:46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</row>
    <row r="508" spans="1:46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</row>
    <row r="509" spans="1:46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</row>
    <row r="510" spans="1:46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</row>
    <row r="511" spans="1:46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</row>
    <row r="512" spans="1:46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</row>
    <row r="513" spans="1:46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</row>
    <row r="514" spans="1:46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</row>
    <row r="515" spans="1:46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</row>
    <row r="516" spans="1:4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</row>
    <row r="517" spans="1:46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</row>
    <row r="518" spans="1:46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</row>
    <row r="519" spans="1:46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</row>
    <row r="520" spans="1:46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</row>
    <row r="521" spans="1:46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</row>
    <row r="522" spans="1:46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</row>
    <row r="523" spans="1:46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</row>
    <row r="524" spans="1:46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</row>
    <row r="525" spans="1:46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</row>
    <row r="526" spans="1:4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</row>
    <row r="527" spans="1:46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</row>
    <row r="528" spans="1:46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</row>
    <row r="529" spans="1:46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</row>
    <row r="530" spans="1:46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</row>
    <row r="531" spans="1:46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</row>
    <row r="532" spans="1:46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</row>
    <row r="533" spans="1:46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</row>
    <row r="534" spans="1:46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</row>
    <row r="535" spans="1:46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</row>
    <row r="536" spans="1:4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</row>
    <row r="537" spans="1:46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</row>
    <row r="538" spans="1:46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</row>
    <row r="539" spans="1:46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</row>
    <row r="540" spans="1:46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</row>
    <row r="541" spans="1:46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</row>
    <row r="542" spans="1:46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</row>
    <row r="543" spans="1:46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</row>
    <row r="544" spans="1:46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</row>
    <row r="545" spans="1:46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</row>
    <row r="546" spans="1: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</row>
    <row r="547" spans="1:46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</row>
    <row r="548" spans="1:46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</row>
    <row r="549" spans="1:46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</row>
    <row r="550" spans="1:46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</row>
    <row r="551" spans="1:46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</row>
    <row r="552" spans="1:46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</row>
    <row r="553" spans="1:46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</row>
    <row r="554" spans="1:46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</row>
    <row r="555" spans="1:46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</row>
    <row r="556" spans="1:4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</row>
    <row r="557" spans="1:46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</row>
    <row r="558" spans="1:46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</row>
    <row r="559" spans="1:46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</row>
    <row r="560" spans="1:46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</row>
    <row r="561" spans="1:46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</row>
    <row r="562" spans="1:46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</row>
    <row r="563" spans="1:46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</row>
    <row r="564" spans="1:46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</row>
    <row r="565" spans="1:46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</row>
    <row r="566" spans="1:4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</row>
    <row r="567" spans="1:46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</row>
    <row r="568" spans="1:46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</row>
    <row r="569" spans="1:46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</row>
    <row r="570" spans="1:46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</row>
    <row r="571" spans="1:46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</row>
    <row r="572" spans="1:46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</row>
    <row r="573" spans="1:46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</row>
    <row r="574" spans="1:46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</row>
    <row r="575" spans="1:46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</row>
    <row r="576" spans="1:4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</row>
    <row r="577" spans="1:46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</row>
    <row r="578" spans="1:46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</row>
    <row r="579" spans="1:46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</row>
    <row r="580" spans="1:46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</row>
    <row r="581" spans="1:46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</row>
    <row r="582" spans="1:46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</row>
    <row r="583" spans="1:46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</row>
    <row r="584" spans="1:46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</row>
    <row r="585" spans="1:46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</row>
    <row r="586" spans="1:4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</row>
    <row r="587" spans="1:46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</row>
    <row r="588" spans="1:46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</row>
    <row r="589" spans="1:46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</row>
    <row r="590" spans="1:46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</row>
    <row r="591" spans="1:46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</row>
    <row r="592" spans="1:46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</row>
    <row r="593" spans="1:46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</row>
    <row r="594" spans="1:46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</row>
    <row r="595" spans="1:46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</row>
    <row r="596" spans="1:4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</row>
    <row r="597" spans="1:46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</row>
    <row r="598" spans="1:46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</row>
    <row r="599" spans="1:46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</row>
    <row r="600" spans="1:46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</row>
    <row r="601" spans="1:46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</row>
    <row r="602" spans="1:46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</row>
    <row r="603" spans="1:46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</row>
    <row r="604" spans="1:46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</row>
    <row r="605" spans="1:46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</row>
    <row r="606" spans="1:4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</row>
    <row r="607" spans="1:46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</row>
    <row r="608" spans="1:46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</row>
    <row r="609" spans="1:46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</row>
    <row r="610" spans="1:46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</row>
    <row r="611" spans="1:46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</row>
    <row r="612" spans="1:46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</row>
    <row r="613" spans="1:46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</row>
    <row r="614" spans="1:46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</row>
    <row r="615" spans="1:46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</row>
    <row r="616" spans="1:4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</row>
    <row r="617" spans="1:46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</row>
    <row r="618" spans="1:46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</row>
    <row r="619" spans="1:46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</row>
    <row r="620" spans="1:46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</row>
    <row r="621" spans="1:46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</row>
    <row r="622" spans="1:46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</row>
    <row r="623" spans="1:46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</row>
    <row r="624" spans="1:46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</row>
    <row r="625" spans="1:46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</row>
    <row r="626" spans="1:4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</row>
    <row r="627" spans="1:46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</row>
    <row r="628" spans="1:46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</row>
    <row r="629" spans="1:46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</row>
    <row r="630" spans="1:46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</row>
    <row r="631" spans="1:46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</row>
    <row r="632" spans="1:46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</row>
    <row r="633" spans="1:46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</row>
    <row r="634" spans="1:46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</row>
    <row r="635" spans="1:46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</row>
    <row r="636" spans="1:4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</row>
    <row r="637" spans="1:46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</row>
    <row r="638" spans="1:46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</row>
    <row r="639" spans="1:46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</row>
    <row r="640" spans="1:46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</row>
    <row r="641" spans="1:46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</row>
    <row r="642" spans="1:46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</row>
    <row r="643" spans="1:46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</row>
    <row r="644" spans="1:46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</row>
    <row r="645" spans="1:46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</row>
    <row r="646" spans="1: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</row>
    <row r="647" spans="1:46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</row>
    <row r="648" spans="1:46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</row>
    <row r="649" spans="1:46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</row>
    <row r="650" spans="1:46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</row>
    <row r="651" spans="1:46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</row>
    <row r="652" spans="1:46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</row>
    <row r="653" spans="1:46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</row>
    <row r="654" spans="1:46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</row>
    <row r="655" spans="1:46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</row>
    <row r="656" spans="1:4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</row>
    <row r="657" spans="1:46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</row>
    <row r="658" spans="1:46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</row>
    <row r="659" spans="1:46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</row>
    <row r="660" spans="1:46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</row>
    <row r="661" spans="1:46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</row>
    <row r="662" spans="1:46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</row>
    <row r="663" spans="1:46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</row>
    <row r="664" spans="1:46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</row>
    <row r="665" spans="1:46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</row>
    <row r="666" spans="1:4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</row>
    <row r="667" spans="1:46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</row>
    <row r="668" spans="1:46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</row>
    <row r="669" spans="1:46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</row>
    <row r="670" spans="1:46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</row>
    <row r="671" spans="1:46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</row>
    <row r="672" spans="1:46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</row>
    <row r="673" spans="1:46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</row>
    <row r="674" spans="1:46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</row>
    <row r="675" spans="1:46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</row>
    <row r="676" spans="1:4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</row>
    <row r="677" spans="1:46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</row>
    <row r="678" spans="1:46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</row>
    <row r="679" spans="1:46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</row>
    <row r="680" spans="1:46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</row>
    <row r="681" spans="1:46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</row>
    <row r="682" spans="1:46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</row>
    <row r="683" spans="1:46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</row>
    <row r="684" spans="1:46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</row>
    <row r="685" spans="1:46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</row>
    <row r="686" spans="1:4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</row>
    <row r="687" spans="1:46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</row>
    <row r="688" spans="1:46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</row>
    <row r="689" spans="1:46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</row>
    <row r="690" spans="1:46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</row>
    <row r="691" spans="1:46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</row>
    <row r="692" spans="1:46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</row>
    <row r="693" spans="1:46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</row>
    <row r="694" spans="1:46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</row>
    <row r="695" spans="1:46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</row>
    <row r="696" spans="1:4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</row>
    <row r="697" spans="1:46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</row>
    <row r="698" spans="1:46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</row>
    <row r="699" spans="1:46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</row>
    <row r="700" spans="1:46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</row>
    <row r="701" spans="1:46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</row>
    <row r="702" spans="1:46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</row>
    <row r="703" spans="1:46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</row>
    <row r="704" spans="1:46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</row>
    <row r="705" spans="1:46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</row>
    <row r="706" spans="1:4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</row>
    <row r="707" spans="1:46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</row>
    <row r="708" spans="1:46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</row>
    <row r="709" spans="1:46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</row>
    <row r="710" spans="1:46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</row>
    <row r="711" spans="1:46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</row>
    <row r="712" spans="1:46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</row>
    <row r="713" spans="1:46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</row>
    <row r="714" spans="1:46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</row>
    <row r="715" spans="1:46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</row>
    <row r="716" spans="1:4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</row>
    <row r="717" spans="1:46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</row>
    <row r="718" spans="1:46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</row>
    <row r="719" spans="1:46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</row>
    <row r="720" spans="1:46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</row>
    <row r="721" spans="1:46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</row>
    <row r="722" spans="1:46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</row>
    <row r="723" spans="1:46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</row>
    <row r="724" spans="1:46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</row>
    <row r="725" spans="1:46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</row>
    <row r="726" spans="1:4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</row>
    <row r="727" spans="1:46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</row>
    <row r="728" spans="1:46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</row>
    <row r="729" spans="1:46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</row>
    <row r="730" spans="1:46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</row>
    <row r="731" spans="1:46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</row>
    <row r="732" spans="1:46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</row>
    <row r="733" spans="1:46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</row>
    <row r="734" spans="1:46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</row>
    <row r="735" spans="1:46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</row>
    <row r="736" spans="1:4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</row>
    <row r="737" spans="1:46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</row>
    <row r="738" spans="1:46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</row>
    <row r="739" spans="1:46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</row>
    <row r="740" spans="1:46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</row>
    <row r="741" spans="1:46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</row>
    <row r="742" spans="1:46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</row>
    <row r="743" spans="1:46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</row>
    <row r="744" spans="1:46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</row>
    <row r="745" spans="1:46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</row>
    <row r="746" spans="1: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</row>
    <row r="747" spans="1:46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</row>
    <row r="748" spans="1:46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</row>
    <row r="749" spans="1:46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</row>
    <row r="750" spans="1:46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</row>
    <row r="751" spans="1:46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</row>
    <row r="752" spans="1:46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</row>
    <row r="753" spans="1:46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</row>
    <row r="754" spans="1:46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</row>
    <row r="755" spans="1:46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</row>
    <row r="756" spans="1:4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</row>
    <row r="757" spans="1:46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</row>
    <row r="758" spans="1:46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</row>
    <row r="759" spans="1:46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</row>
    <row r="760" spans="1:46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</row>
    <row r="761" spans="1:46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</row>
    <row r="762" spans="1:46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</row>
    <row r="763" spans="1:46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</row>
    <row r="764" spans="1:46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</row>
    <row r="765" spans="1:46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</row>
    <row r="766" spans="1:4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</row>
    <row r="767" spans="1:46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</row>
    <row r="768" spans="1:46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</row>
    <row r="769" spans="1:46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</row>
    <row r="770" spans="1:46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</row>
    <row r="771" spans="1:46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</row>
    <row r="772" spans="1:46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</row>
    <row r="773" spans="1:46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</row>
    <row r="774" spans="1:46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</row>
    <row r="775" spans="1:46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</row>
    <row r="776" spans="1:4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</row>
    <row r="777" spans="1:46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</row>
    <row r="778" spans="1:46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</row>
    <row r="779" spans="1:46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</row>
    <row r="780" spans="1:46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</row>
    <row r="781" spans="1:46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</row>
    <row r="782" spans="1:46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</row>
    <row r="783" spans="1:46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</row>
    <row r="784" spans="1:46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</row>
    <row r="785" spans="1:46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</row>
    <row r="786" spans="1:46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</row>
    <row r="787" spans="1:46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</row>
    <row r="788" spans="1:46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</row>
    <row r="789" spans="1:46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</row>
    <row r="790" spans="1:46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</row>
    <row r="791" spans="1:46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</row>
    <row r="792" spans="1:46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</row>
    <row r="793" spans="1:46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</row>
    <row r="794" spans="1:46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</row>
    <row r="795" spans="1:46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</row>
    <row r="796" spans="1:46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</row>
    <row r="797" spans="1:46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</row>
    <row r="798" spans="1:46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</row>
    <row r="799" spans="1:46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</row>
    <row r="800" spans="1:46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</row>
    <row r="801" spans="1:46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</row>
    <row r="802" spans="1:46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</row>
    <row r="803" spans="1:46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</row>
    <row r="804" spans="1:46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</row>
    <row r="805" spans="1:46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</row>
    <row r="806" spans="1:46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</row>
    <row r="807" spans="1:46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</row>
    <row r="808" spans="1:46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</row>
    <row r="809" spans="1:46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</row>
    <row r="810" spans="1:46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</row>
    <row r="811" spans="1:46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</row>
    <row r="812" spans="1:46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</row>
    <row r="813" spans="1:46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</row>
    <row r="814" spans="1:46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</row>
    <row r="815" spans="1:46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</row>
    <row r="816" spans="1:46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</row>
    <row r="817" spans="1:46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</row>
    <row r="818" spans="1:46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</row>
    <row r="819" spans="1:46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</row>
    <row r="820" spans="1:46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</row>
    <row r="821" spans="1:46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</row>
    <row r="822" spans="1:46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</row>
    <row r="823" spans="1:46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</row>
    <row r="824" spans="1:46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</row>
    <row r="825" spans="1:46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</row>
    <row r="826" spans="1:46" ht="16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</row>
    <row r="827" spans="1:46" ht="16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</row>
    <row r="828" spans="1:46" ht="16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</row>
    <row r="829" spans="1:46" ht="16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</row>
    <row r="830" spans="1:46" ht="16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</row>
    <row r="831" spans="1:46" ht="16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</row>
    <row r="832" spans="1:46" ht="16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</row>
    <row r="833" spans="1:46" ht="16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</row>
    <row r="834" spans="1:46" ht="16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</row>
    <row r="835" spans="1:46" ht="16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</row>
    <row r="836" spans="1:46" ht="16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</row>
    <row r="837" spans="1:46" ht="16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</row>
    <row r="838" spans="1:46" ht="16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</row>
    <row r="839" spans="1:46" ht="16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</row>
    <row r="840" spans="1:46" ht="16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</row>
    <row r="841" spans="1:46" ht="16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</row>
    <row r="842" spans="1:46" ht="16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</row>
    <row r="843" spans="1:46" ht="16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</row>
    <row r="844" spans="1:46" ht="16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</row>
    <row r="845" spans="1:46" ht="16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</row>
    <row r="846" spans="1:46" ht="16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</row>
    <row r="847" spans="1:46" ht="16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</row>
    <row r="848" spans="1:46" ht="16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</row>
    <row r="849" spans="1:46" ht="16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</row>
    <row r="850" spans="1:46" ht="16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</row>
    <row r="851" spans="1:46" ht="16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</row>
    <row r="852" spans="1:46" ht="16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</row>
    <row r="853" spans="1:46" ht="16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</row>
    <row r="854" spans="1:46" ht="16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</row>
    <row r="855" spans="1:46" ht="16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</row>
    <row r="856" spans="1:46" ht="16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</row>
    <row r="857" spans="1:46" ht="16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</row>
    <row r="858" spans="1:46" ht="16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</row>
    <row r="859" spans="1:46" ht="16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</row>
    <row r="860" spans="1:46" ht="16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</row>
    <row r="861" spans="1:46" ht="16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</row>
    <row r="862" spans="1:46" ht="16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</row>
    <row r="863" spans="1:46" ht="16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</row>
    <row r="864" spans="1:46" ht="16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</row>
    <row r="865" spans="1:46" ht="16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</row>
    <row r="866" spans="1:46" ht="16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</row>
    <row r="867" spans="1:46" ht="16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</row>
    <row r="868" spans="1:46" ht="16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</row>
    <row r="869" spans="1:46" ht="16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</row>
    <row r="870" spans="1:46" ht="16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</row>
    <row r="871" spans="1:46" ht="16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</row>
    <row r="872" spans="1:46" ht="16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</row>
    <row r="873" spans="1:46" ht="16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</row>
    <row r="874" spans="1:46" ht="16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</row>
    <row r="875" spans="1:46" ht="16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</row>
    <row r="876" spans="1:46" ht="16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</row>
    <row r="877" spans="1:46" ht="16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</row>
    <row r="878" spans="1:46" ht="16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</row>
    <row r="879" spans="1:46" ht="16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</row>
    <row r="880" spans="1:46" ht="16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</row>
    <row r="881" spans="1:46" ht="16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</row>
    <row r="882" spans="1:46" ht="16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</row>
    <row r="883" spans="1:46" ht="16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</row>
    <row r="884" spans="1:46" ht="1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</row>
    <row r="885" spans="1:46" ht="16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</row>
    <row r="886" spans="1:46" ht="16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</row>
    <row r="887" spans="1:46" ht="16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</row>
    <row r="888" spans="1:46" ht="16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</row>
    <row r="889" spans="1:46" ht="16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</row>
    <row r="890" spans="1:46" ht="16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</row>
    <row r="891" spans="1:46" ht="16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</row>
    <row r="892" spans="1:46" ht="16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</row>
    <row r="893" spans="1:46" ht="16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</row>
    <row r="894" spans="1:46" ht="16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</row>
    <row r="895" spans="1:46" ht="16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</row>
    <row r="896" spans="1:46" ht="16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</row>
    <row r="897" spans="1:46" ht="16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</row>
    <row r="898" spans="1:46" ht="16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</row>
    <row r="899" spans="1:46" ht="16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</row>
    <row r="900" spans="1:46" ht="16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</row>
    <row r="901" spans="1:46" ht="16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</row>
    <row r="902" spans="1:46" ht="16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</row>
    <row r="903" spans="1:46" ht="16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</row>
    <row r="904" spans="1:46" ht="16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</row>
    <row r="905" spans="1:46" ht="16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</row>
    <row r="906" spans="1:46" ht="16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</row>
    <row r="907" spans="1:46" ht="16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</row>
    <row r="908" spans="1:46" ht="16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</row>
    <row r="909" spans="1:46" ht="16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</row>
    <row r="910" spans="1:46" ht="16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</row>
    <row r="911" spans="1:46" ht="16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</row>
    <row r="912" spans="1:46" ht="16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</row>
    <row r="913" spans="1:46" ht="16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</row>
    <row r="914" spans="1:46" ht="16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</row>
    <row r="915" spans="1:46" ht="16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</row>
    <row r="916" spans="1:46" ht="16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</row>
    <row r="917" spans="1:46" ht="16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</row>
    <row r="918" spans="1:46" ht="16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</row>
    <row r="919" spans="1:46" ht="16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</row>
    <row r="920" spans="1:46" ht="16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</row>
    <row r="921" spans="1:46" ht="16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</row>
    <row r="922" spans="1:46" ht="16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</row>
    <row r="923" spans="1:46" ht="16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</row>
    <row r="924" spans="1:46" ht="16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</row>
    <row r="925" spans="1:46" ht="16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</row>
    <row r="926" spans="1:46" ht="16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</row>
    <row r="927" spans="1:46" ht="16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</row>
    <row r="928" spans="1:46" ht="16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</row>
    <row r="929" spans="1:46" ht="16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</row>
    <row r="930" spans="1:46" ht="16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</row>
    <row r="931" spans="1:46" ht="16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</row>
    <row r="932" spans="1:46" ht="16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</row>
    <row r="933" spans="1:46" ht="16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</row>
    <row r="934" spans="1:46" ht="16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</row>
    <row r="935" spans="1:46" ht="16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</row>
    <row r="936" spans="1:46" ht="16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</row>
    <row r="937" spans="1:46" ht="16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</row>
    <row r="938" spans="1:46" ht="16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</row>
    <row r="939" spans="1:46" ht="16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</row>
    <row r="940" spans="1:46" ht="16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</row>
    <row r="941" spans="1:46" ht="16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</row>
    <row r="942" spans="1:46" ht="16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</row>
    <row r="943" spans="1:46" ht="16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</row>
    <row r="944" spans="1:46" ht="16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</row>
    <row r="945" spans="1:46" ht="16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</row>
    <row r="946" spans="1:46" ht="16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</row>
    <row r="947" spans="1:46" ht="16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</row>
    <row r="948" spans="1:46" ht="16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</row>
    <row r="949" spans="1:46" ht="16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</row>
    <row r="950" spans="1:46" ht="16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</row>
    <row r="951" spans="1:46" ht="16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</row>
    <row r="952" spans="1:46" ht="16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</row>
    <row r="953" spans="1:46" ht="16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</row>
    <row r="954" spans="1:46" ht="16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</row>
    <row r="955" spans="1:46" ht="16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</row>
    <row r="956" spans="1:46" ht="16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</row>
    <row r="957" spans="1:46" ht="16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</row>
    <row r="958" spans="1:46" ht="16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</row>
    <row r="959" spans="1:46" ht="16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</row>
    <row r="960" spans="1:46" ht="16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</row>
    <row r="961" spans="1:46" ht="16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</row>
    <row r="962" spans="1:46" ht="16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</row>
    <row r="963" spans="1:46" ht="16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</row>
    <row r="964" spans="1:46" ht="16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</row>
    <row r="965" spans="1:46" ht="16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</row>
    <row r="966" spans="1:46" ht="16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</row>
    <row r="967" spans="1:46" ht="16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</row>
    <row r="968" spans="1:46" ht="16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</row>
    <row r="969" spans="1:46" ht="16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</row>
    <row r="970" spans="1:46" ht="16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</row>
    <row r="971" spans="1:46" ht="16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</row>
    <row r="972" spans="1:46" ht="16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</row>
    <row r="973" spans="1:46" ht="16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</row>
    <row r="974" spans="1:46" ht="16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</row>
    <row r="975" spans="1:46" ht="16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</row>
    <row r="976" spans="1:46" ht="16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</row>
    <row r="977" spans="1:46" ht="16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</row>
    <row r="978" spans="1:46" ht="16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</row>
    <row r="979" spans="1:46" ht="16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</row>
    <row r="980" spans="1:46" ht="16.5" customHeight="1">
      <c r="A980" s="1"/>
      <c r="G980" s="113"/>
      <c r="I980" s="5"/>
      <c r="J980" s="6"/>
      <c r="K980" s="7"/>
      <c r="L980" s="7"/>
      <c r="M980" s="7"/>
      <c r="N980" s="7"/>
      <c r="O980" s="7"/>
      <c r="P980" s="9"/>
      <c r="Q980" s="7"/>
      <c r="R980" s="7"/>
      <c r="S980" s="7"/>
      <c r="T980" s="7"/>
      <c r="U980" s="7"/>
      <c r="V980" s="9"/>
      <c r="W980" s="9"/>
      <c r="X980" s="7"/>
      <c r="Y980" s="9"/>
      <c r="Z980" s="7"/>
      <c r="AA980" s="9"/>
      <c r="AB980" s="9"/>
      <c r="AC980" s="7"/>
      <c r="AD980" s="7"/>
      <c r="AE980" s="7"/>
      <c r="AF980" s="7"/>
      <c r="AG980" s="9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</row>
    <row r="981" spans="1:46" ht="16.5" customHeight="1">
      <c r="A981" s="1"/>
      <c r="G981" s="113"/>
      <c r="I981" s="5"/>
      <c r="J981" s="6"/>
      <c r="K981" s="7"/>
      <c r="L981" s="7"/>
      <c r="M981" s="7"/>
      <c r="N981" s="7"/>
      <c r="O981" s="7"/>
      <c r="P981" s="9"/>
      <c r="Q981" s="7"/>
      <c r="R981" s="7"/>
      <c r="S981" s="7"/>
      <c r="T981" s="7"/>
      <c r="U981" s="7"/>
      <c r="V981" s="9"/>
      <c r="W981" s="9"/>
      <c r="X981" s="7"/>
      <c r="Y981" s="9"/>
      <c r="Z981" s="7"/>
      <c r="AA981" s="9"/>
      <c r="AB981" s="9"/>
      <c r="AC981" s="7"/>
      <c r="AD981" s="7"/>
      <c r="AE981" s="7"/>
      <c r="AF981" s="7"/>
      <c r="AG981" s="9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</row>
    <row r="982" spans="1:46" ht="16.5" customHeight="1">
      <c r="A982" s="1"/>
      <c r="G982" s="113"/>
      <c r="I982" s="5"/>
      <c r="J982" s="6"/>
      <c r="K982" s="7"/>
      <c r="L982" s="7"/>
      <c r="M982" s="7"/>
      <c r="N982" s="7"/>
      <c r="O982" s="7"/>
      <c r="P982" s="9"/>
      <c r="Q982" s="7"/>
      <c r="R982" s="7"/>
      <c r="S982" s="7"/>
      <c r="T982" s="7"/>
      <c r="U982" s="7"/>
      <c r="V982" s="9"/>
      <c r="W982" s="9"/>
      <c r="X982" s="7"/>
      <c r="Y982" s="9"/>
      <c r="Z982" s="7"/>
      <c r="AA982" s="9"/>
      <c r="AB982" s="9"/>
      <c r="AC982" s="7"/>
      <c r="AD982" s="7"/>
      <c r="AE982" s="7"/>
      <c r="AF982" s="7"/>
      <c r="AG982" s="9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</row>
    <row r="983" spans="1:46" ht="16.5" customHeight="1">
      <c r="A983" s="1"/>
      <c r="G983" s="113"/>
      <c r="I983" s="5"/>
      <c r="J983" s="6"/>
      <c r="K983" s="7"/>
      <c r="L983" s="7"/>
      <c r="M983" s="7"/>
      <c r="N983" s="7"/>
      <c r="O983" s="7"/>
      <c r="P983" s="9"/>
      <c r="Q983" s="7"/>
      <c r="R983" s="7"/>
      <c r="S983" s="7"/>
      <c r="T983" s="7"/>
      <c r="U983" s="7"/>
      <c r="V983" s="9"/>
      <c r="W983" s="9"/>
      <c r="X983" s="7"/>
      <c r="Y983" s="9"/>
      <c r="Z983" s="7"/>
      <c r="AA983" s="9"/>
      <c r="AB983" s="9"/>
      <c r="AC983" s="7"/>
      <c r="AD983" s="7"/>
      <c r="AE983" s="7"/>
      <c r="AF983" s="7"/>
      <c r="AG983" s="9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</row>
    <row r="984" spans="1:46" ht="16.5" customHeight="1">
      <c r="A984" s="1"/>
      <c r="G984" s="113"/>
      <c r="I984" s="5"/>
      <c r="J984" s="6"/>
      <c r="K984" s="7"/>
      <c r="L984" s="7"/>
      <c r="M984" s="7"/>
      <c r="N984" s="7"/>
      <c r="O984" s="7"/>
      <c r="P984" s="9"/>
      <c r="Q984" s="7"/>
      <c r="R984" s="7"/>
      <c r="S984" s="7"/>
      <c r="T984" s="7"/>
      <c r="U984" s="7"/>
      <c r="V984" s="9"/>
      <c r="W984" s="9"/>
      <c r="X984" s="7"/>
      <c r="Y984" s="9"/>
      <c r="Z984" s="7"/>
      <c r="AA984" s="9"/>
      <c r="AB984" s="9"/>
      <c r="AC984" s="7"/>
      <c r="AD984" s="7"/>
      <c r="AE984" s="7"/>
      <c r="AF984" s="7"/>
      <c r="AG984" s="9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</row>
    <row r="985" spans="1:46" ht="16.5" customHeight="1">
      <c r="A985" s="1"/>
      <c r="G985" s="113"/>
      <c r="I985" s="5"/>
      <c r="J985" s="6"/>
      <c r="K985" s="7"/>
      <c r="L985" s="7"/>
      <c r="M985" s="7"/>
      <c r="N985" s="7"/>
      <c r="O985" s="7"/>
      <c r="P985" s="9"/>
      <c r="Q985" s="7"/>
      <c r="R985" s="7"/>
      <c r="S985" s="7"/>
      <c r="T985" s="7"/>
      <c r="U985" s="7"/>
      <c r="V985" s="9"/>
      <c r="W985" s="9"/>
      <c r="X985" s="7"/>
      <c r="Y985" s="9"/>
      <c r="Z985" s="7"/>
      <c r="AA985" s="9"/>
      <c r="AB985" s="9"/>
      <c r="AC985" s="7"/>
      <c r="AD985" s="7"/>
      <c r="AE985" s="7"/>
      <c r="AF985" s="7"/>
      <c r="AG985" s="9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</row>
    <row r="986" spans="1:46" ht="16.5" customHeight="1">
      <c r="A986" s="1"/>
      <c r="G986" s="113"/>
      <c r="I986" s="5"/>
      <c r="J986" s="6"/>
      <c r="K986" s="7"/>
      <c r="L986" s="7"/>
      <c r="M986" s="7"/>
      <c r="N986" s="7"/>
      <c r="O986" s="7"/>
      <c r="P986" s="9"/>
      <c r="Q986" s="7"/>
      <c r="R986" s="7"/>
      <c r="S986" s="7"/>
      <c r="T986" s="7"/>
      <c r="U986" s="7"/>
      <c r="V986" s="9"/>
      <c r="W986" s="9"/>
      <c r="X986" s="7"/>
      <c r="Y986" s="9"/>
      <c r="Z986" s="7"/>
      <c r="AA986" s="9"/>
      <c r="AB986" s="9"/>
      <c r="AC986" s="7"/>
      <c r="AD986" s="7"/>
      <c r="AE986" s="7"/>
      <c r="AF986" s="7"/>
      <c r="AG986" s="9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</row>
    <row r="987" spans="1:46" ht="16.5" customHeight="1">
      <c r="A987" s="1"/>
      <c r="G987" s="113"/>
      <c r="I987" s="5"/>
      <c r="J987" s="6"/>
      <c r="K987" s="7"/>
      <c r="L987" s="7"/>
      <c r="M987" s="7"/>
      <c r="N987" s="7"/>
      <c r="O987" s="7"/>
      <c r="P987" s="9"/>
      <c r="Q987" s="7"/>
      <c r="R987" s="7"/>
      <c r="S987" s="7"/>
      <c r="T987" s="7"/>
      <c r="U987" s="7"/>
      <c r="V987" s="9"/>
      <c r="W987" s="9"/>
      <c r="X987" s="7"/>
      <c r="Y987" s="9"/>
      <c r="Z987" s="7"/>
      <c r="AA987" s="9"/>
      <c r="AB987" s="9"/>
      <c r="AC987" s="7"/>
      <c r="AD987" s="7"/>
      <c r="AE987" s="7"/>
      <c r="AF987" s="7"/>
      <c r="AG987" s="9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</row>
    <row r="988" spans="1:46" ht="16.5" customHeight="1">
      <c r="A988" s="1"/>
      <c r="G988" s="113"/>
      <c r="I988" s="5"/>
      <c r="J988" s="6"/>
      <c r="K988" s="7"/>
      <c r="L988" s="7"/>
      <c r="M988" s="7"/>
      <c r="N988" s="7"/>
      <c r="O988" s="7"/>
      <c r="P988" s="9"/>
      <c r="Q988" s="7"/>
      <c r="R988" s="7"/>
      <c r="S988" s="7"/>
      <c r="T988" s="7"/>
      <c r="U988" s="7"/>
      <c r="V988" s="9"/>
      <c r="W988" s="9"/>
      <c r="X988" s="7"/>
      <c r="Y988" s="9"/>
      <c r="Z988" s="7"/>
      <c r="AA988" s="9"/>
      <c r="AB988" s="9"/>
      <c r="AC988" s="7"/>
      <c r="AD988" s="7"/>
      <c r="AE988" s="7"/>
      <c r="AF988" s="7"/>
      <c r="AG988" s="9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</row>
    <row r="989" spans="1:46" ht="16.5" customHeight="1">
      <c r="A989" s="1"/>
      <c r="G989" s="113"/>
      <c r="I989" s="5"/>
      <c r="J989" s="6"/>
      <c r="K989" s="7"/>
      <c r="L989" s="7"/>
      <c r="M989" s="7"/>
      <c r="N989" s="7"/>
      <c r="O989" s="7"/>
      <c r="P989" s="9"/>
      <c r="Q989" s="7"/>
      <c r="R989" s="7"/>
      <c r="S989" s="7"/>
      <c r="T989" s="7"/>
      <c r="U989" s="7"/>
      <c r="V989" s="9"/>
      <c r="W989" s="9"/>
      <c r="X989" s="7"/>
      <c r="Y989" s="9"/>
      <c r="Z989" s="7"/>
      <c r="AA989" s="9"/>
      <c r="AB989" s="9"/>
      <c r="AC989" s="7"/>
      <c r="AD989" s="7"/>
      <c r="AE989" s="7"/>
      <c r="AF989" s="7"/>
      <c r="AG989" s="9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</row>
    <row r="990" spans="1:46" ht="16.5" customHeight="1">
      <c r="A990" s="1"/>
      <c r="G990" s="113"/>
      <c r="I990" s="5"/>
      <c r="J990" s="6"/>
      <c r="K990" s="7"/>
      <c r="L990" s="7"/>
      <c r="M990" s="7"/>
      <c r="N990" s="7"/>
      <c r="O990" s="7"/>
      <c r="P990" s="9"/>
      <c r="Q990" s="7"/>
      <c r="R990" s="7"/>
      <c r="S990" s="7"/>
      <c r="T990" s="7"/>
      <c r="U990" s="7"/>
      <c r="V990" s="9"/>
      <c r="W990" s="9"/>
      <c r="X990" s="7"/>
      <c r="Y990" s="9"/>
      <c r="Z990" s="7"/>
      <c r="AA990" s="9"/>
      <c r="AB990" s="9"/>
      <c r="AC990" s="7"/>
      <c r="AD990" s="7"/>
      <c r="AE990" s="7"/>
      <c r="AF990" s="7"/>
      <c r="AG990" s="9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</row>
    <row r="991" spans="1:46" ht="16.5" customHeight="1">
      <c r="A991" s="1"/>
      <c r="G991" s="113"/>
      <c r="I991" s="5"/>
      <c r="J991" s="6"/>
      <c r="K991" s="7"/>
      <c r="L991" s="7"/>
      <c r="M991" s="7"/>
      <c r="N991" s="7"/>
      <c r="O991" s="7"/>
      <c r="P991" s="9"/>
      <c r="Q991" s="7"/>
      <c r="R991" s="7"/>
      <c r="S991" s="7"/>
      <c r="T991" s="7"/>
      <c r="U991" s="7"/>
      <c r="V991" s="9"/>
      <c r="W991" s="9"/>
      <c r="X991" s="7"/>
      <c r="Y991" s="9"/>
      <c r="Z991" s="7"/>
      <c r="AA991" s="9"/>
      <c r="AB991" s="9"/>
      <c r="AC991" s="7"/>
      <c r="AD991" s="7"/>
      <c r="AE991" s="7"/>
      <c r="AF991" s="7"/>
      <c r="AG991" s="9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</row>
    <row r="992" spans="1:46" ht="16.5" customHeight="1">
      <c r="A992" s="1"/>
      <c r="G992" s="113"/>
      <c r="I992" s="5"/>
      <c r="J992" s="6"/>
      <c r="K992" s="7"/>
      <c r="L992" s="7"/>
      <c r="M992" s="7"/>
      <c r="N992" s="7"/>
      <c r="O992" s="7"/>
      <c r="P992" s="9"/>
      <c r="Q992" s="7"/>
      <c r="R992" s="7"/>
      <c r="S992" s="7"/>
      <c r="T992" s="7"/>
      <c r="U992" s="7"/>
      <c r="V992" s="9"/>
      <c r="W992" s="9"/>
      <c r="X992" s="7"/>
      <c r="Y992" s="9"/>
      <c r="Z992" s="7"/>
      <c r="AA992" s="9"/>
      <c r="AB992" s="9"/>
      <c r="AC992" s="7"/>
      <c r="AD992" s="7"/>
      <c r="AE992" s="7"/>
      <c r="AF992" s="7"/>
      <c r="AG992" s="9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</row>
    <row r="993" spans="1:46" ht="16.5" customHeight="1">
      <c r="A993" s="1"/>
      <c r="G993" s="113"/>
      <c r="I993" s="5"/>
      <c r="J993" s="6"/>
      <c r="K993" s="7"/>
      <c r="L993" s="7"/>
      <c r="M993" s="7"/>
      <c r="N993" s="7"/>
      <c r="O993" s="7"/>
      <c r="P993" s="9"/>
      <c r="Q993" s="7"/>
      <c r="R993" s="7"/>
      <c r="S993" s="7"/>
      <c r="T993" s="7"/>
      <c r="U993" s="7"/>
      <c r="V993" s="9"/>
      <c r="W993" s="9"/>
      <c r="X993" s="7"/>
      <c r="Y993" s="9"/>
      <c r="Z993" s="7"/>
      <c r="AA993" s="9"/>
      <c r="AB993" s="9"/>
      <c r="AC993" s="7"/>
      <c r="AD993" s="7"/>
      <c r="AE993" s="7"/>
      <c r="AF993" s="7"/>
      <c r="AG993" s="9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</row>
    <row r="994" spans="1:46" ht="16.5" customHeight="1">
      <c r="A994" s="1"/>
      <c r="G994" s="113"/>
      <c r="I994" s="5"/>
      <c r="J994" s="6"/>
      <c r="K994" s="7"/>
      <c r="L994" s="7"/>
      <c r="M994" s="7"/>
      <c r="N994" s="7"/>
      <c r="O994" s="7"/>
      <c r="P994" s="9"/>
      <c r="Q994" s="7"/>
      <c r="R994" s="7"/>
      <c r="S994" s="7"/>
      <c r="T994" s="7"/>
      <c r="U994" s="7"/>
      <c r="V994" s="9"/>
      <c r="W994" s="9"/>
      <c r="X994" s="7"/>
      <c r="Y994" s="9"/>
      <c r="Z994" s="7"/>
      <c r="AA994" s="9"/>
      <c r="AB994" s="9"/>
      <c r="AC994" s="7"/>
      <c r="AD994" s="7"/>
      <c r="AE994" s="7"/>
      <c r="AF994" s="7"/>
      <c r="AG994" s="9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</row>
    <row r="995" spans="1:46" ht="16.5" customHeight="1">
      <c r="A995" s="1"/>
      <c r="G995" s="113"/>
      <c r="I995" s="5"/>
      <c r="J995" s="6"/>
      <c r="K995" s="7"/>
      <c r="L995" s="7"/>
      <c r="M995" s="7"/>
      <c r="N995" s="7"/>
      <c r="O995" s="7"/>
      <c r="P995" s="9"/>
      <c r="Q995" s="7"/>
      <c r="R995" s="7"/>
      <c r="S995" s="7"/>
      <c r="T995" s="7"/>
      <c r="U995" s="7"/>
      <c r="V995" s="9"/>
      <c r="W995" s="9"/>
      <c r="X995" s="7"/>
      <c r="Y995" s="9"/>
      <c r="Z995" s="7"/>
      <c r="AA995" s="9"/>
      <c r="AB995" s="9"/>
      <c r="AC995" s="7"/>
      <c r="AD995" s="7"/>
      <c r="AE995" s="7"/>
      <c r="AF995" s="7"/>
      <c r="AG995" s="9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</row>
    <row r="996" spans="1:46" ht="16.5" customHeight="1">
      <c r="A996" s="1"/>
      <c r="G996" s="113"/>
      <c r="I996" s="5"/>
      <c r="J996" s="6"/>
      <c r="K996" s="7"/>
      <c r="L996" s="7"/>
      <c r="M996" s="7"/>
      <c r="N996" s="7"/>
      <c r="O996" s="7"/>
      <c r="P996" s="9"/>
      <c r="Q996" s="7"/>
      <c r="R996" s="7"/>
      <c r="S996" s="7"/>
      <c r="T996" s="7"/>
      <c r="U996" s="7"/>
      <c r="V996" s="9"/>
      <c r="W996" s="9"/>
      <c r="X996" s="7"/>
      <c r="Y996" s="9"/>
      <c r="Z996" s="7"/>
      <c r="AA996" s="9"/>
      <c r="AB996" s="9"/>
      <c r="AC996" s="7"/>
      <c r="AD996" s="7"/>
      <c r="AE996" s="7"/>
      <c r="AF996" s="7"/>
      <c r="AG996" s="9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</row>
    <row r="997" spans="1:46" ht="16.5" customHeight="1">
      <c r="A997" s="1"/>
      <c r="G997" s="113"/>
      <c r="I997" s="5"/>
      <c r="J997" s="6"/>
      <c r="K997" s="7"/>
      <c r="L997" s="7"/>
      <c r="M997" s="7"/>
      <c r="N997" s="7"/>
      <c r="O997" s="7"/>
      <c r="P997" s="9"/>
      <c r="Q997" s="7"/>
      <c r="R997" s="7"/>
      <c r="S997" s="7"/>
      <c r="T997" s="7"/>
      <c r="U997" s="7"/>
      <c r="V997" s="9"/>
      <c r="W997" s="9"/>
      <c r="X997" s="7"/>
      <c r="Y997" s="9"/>
      <c r="Z997" s="7"/>
      <c r="AA997" s="9"/>
      <c r="AB997" s="9"/>
      <c r="AC997" s="7"/>
      <c r="AD997" s="7"/>
      <c r="AE997" s="7"/>
      <c r="AF997" s="7"/>
      <c r="AG997" s="9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</row>
    <row r="998" spans="1:46" ht="16.5" customHeight="1">
      <c r="A998" s="1"/>
      <c r="G998" s="113"/>
      <c r="I998" s="5"/>
      <c r="J998" s="6"/>
      <c r="K998" s="7"/>
      <c r="L998" s="7"/>
      <c r="M998" s="7"/>
      <c r="N998" s="7"/>
      <c r="O998" s="7"/>
      <c r="P998" s="9"/>
      <c r="Q998" s="7"/>
      <c r="R998" s="7"/>
      <c r="S998" s="7"/>
      <c r="T998" s="7"/>
      <c r="U998" s="7"/>
      <c r="V998" s="9"/>
      <c r="W998" s="9"/>
      <c r="X998" s="7"/>
      <c r="Y998" s="9"/>
      <c r="Z998" s="7"/>
      <c r="AA998" s="9"/>
      <c r="AB998" s="9"/>
      <c r="AC998" s="7"/>
      <c r="AD998" s="7"/>
      <c r="AE998" s="7"/>
      <c r="AF998" s="7"/>
      <c r="AG998" s="9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</row>
    <row r="999" spans="1:46" ht="16.5" customHeight="1">
      <c r="A999" s="1"/>
      <c r="G999" s="113"/>
      <c r="I999" s="5"/>
      <c r="J999" s="6"/>
      <c r="K999" s="7"/>
      <c r="L999" s="7"/>
      <c r="M999" s="7"/>
      <c r="N999" s="7"/>
      <c r="O999" s="7"/>
      <c r="P999" s="9"/>
      <c r="Q999" s="7"/>
      <c r="R999" s="7"/>
      <c r="S999" s="7"/>
      <c r="T999" s="7"/>
      <c r="U999" s="7"/>
      <c r="V999" s="9"/>
      <c r="W999" s="9"/>
      <c r="X999" s="7"/>
      <c r="Y999" s="9"/>
      <c r="Z999" s="7"/>
      <c r="AA999" s="9"/>
      <c r="AB999" s="9"/>
      <c r="AC999" s="7"/>
      <c r="AD999" s="7"/>
      <c r="AE999" s="7"/>
      <c r="AF999" s="7"/>
      <c r="AG999" s="9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</row>
    <row r="1000" spans="1:46" ht="16.5" customHeight="1">
      <c r="A1000" s="1"/>
      <c r="G1000" s="113"/>
      <c r="I1000" s="5"/>
      <c r="J1000" s="6"/>
      <c r="K1000" s="7"/>
      <c r="L1000" s="7"/>
      <c r="M1000" s="7"/>
      <c r="N1000" s="7"/>
      <c r="O1000" s="7"/>
      <c r="P1000" s="9"/>
      <c r="Q1000" s="7"/>
      <c r="R1000" s="7"/>
      <c r="S1000" s="7"/>
      <c r="T1000" s="7"/>
      <c r="U1000" s="7"/>
      <c r="V1000" s="9"/>
      <c r="W1000" s="9"/>
      <c r="X1000" s="7"/>
      <c r="Y1000" s="9"/>
      <c r="Z1000" s="7"/>
      <c r="AA1000" s="9"/>
      <c r="AB1000" s="9"/>
      <c r="AC1000" s="7"/>
      <c r="AD1000" s="7"/>
      <c r="AE1000" s="7"/>
      <c r="AF1000" s="7"/>
      <c r="AG1000" s="9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</row>
  </sheetData>
  <autoFilter ref="A4:AT62" xr:uid="{00000000-0009-0000-0000-000002000000}">
    <filterColumn colId="19">
      <filters blank="1">
        <filter val="김한진"/>
      </filters>
    </filterColumn>
    <filterColumn colId="27">
      <filters blank="1">
        <filter val="2020-02-12"/>
        <filter val="2020-02-14"/>
        <filter val="2020-02-18"/>
        <filter val="2020-02-19"/>
        <filter val="2020-02-20"/>
        <filter val="2020-02-21"/>
        <filter val="2020-02-24"/>
        <filter val="2020-02-25"/>
        <filter val="2020-02-26"/>
        <filter val="2020-02-27"/>
        <filter val="2020-03-01"/>
        <filter val="2020-03-04"/>
        <filter val="2020-03-06"/>
        <filter val="2020-03-09"/>
        <filter val="2020-03-10"/>
        <filter val="2020-03-11"/>
        <filter val="2020-03-19"/>
        <filter val="2020-03-26"/>
        <filter val="2020-03-30"/>
        <filter val="2020-04-06"/>
        <filter val="2020-04-13"/>
        <filter val="2020-04-24"/>
        <filter val="2020-05-08"/>
        <filter val="2020-05-11"/>
        <filter val="2020-05-13"/>
        <filter val="2020-05-23"/>
        <filter val="2020-05-26"/>
        <filter val="2020-06-03"/>
        <filter val="2020-06-09"/>
        <filter val="2020-06-10"/>
      </filters>
    </filterColumn>
  </autoFilter>
  <mergeCells count="12">
    <mergeCell ref="T3:X3"/>
    <mergeCell ref="Y3:AD3"/>
    <mergeCell ref="AE3:AI3"/>
    <mergeCell ref="AJ3:AN3"/>
    <mergeCell ref="AO3:AS3"/>
    <mergeCell ref="AG2:AH2"/>
    <mergeCell ref="AI2:AP2"/>
    <mergeCell ref="A2:I2"/>
    <mergeCell ref="U2:V2"/>
    <mergeCell ref="W2:X2"/>
    <mergeCell ref="Y2:Z2"/>
    <mergeCell ref="AD2:AE2"/>
  </mergeCells>
  <phoneticPr fontId="25" type="noConversion"/>
  <dataValidations count="1">
    <dataValidation type="list" allowBlank="1" showErrorMessage="1" sqref="L5:L22 L24:L28 L31:L39 L41:L45 L48:L49 L52:L59 L61" xr:uid="{00000000-0002-0000-0200-000000000000}">
      <formula1>"00 접수완료,01 설계진행,02 설계완료,03 개발진행,04 개발완료,05 테스트진행,06 테스트완료,07 현업테스트진행,08 현업적용,10 개발취소"</formula1>
    </dataValidation>
  </dataValidation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000"/>
  <sheetViews>
    <sheetView workbookViewId="0">
      <pane xSplit="9" ySplit="4" topLeftCell="J5" activePane="bottomRight" state="frozen"/>
      <selection pane="topRight" activeCell="J1" sqref="J1"/>
      <selection pane="bottomLeft" activeCell="A5" sqref="A5"/>
      <selection pane="bottomRight" activeCell="J5" sqref="J5"/>
    </sheetView>
  </sheetViews>
  <sheetFormatPr defaultColWidth="14.42578125" defaultRowHeight="15" customHeight="1"/>
  <cols>
    <col min="1" max="1" width="7" customWidth="1"/>
    <col min="2" max="2" width="12.140625" customWidth="1"/>
    <col min="3" max="3" width="15.7109375" customWidth="1"/>
    <col min="4" max="4" width="3.7109375" customWidth="1"/>
    <col min="5" max="7" width="5.140625" customWidth="1"/>
    <col min="8" max="8" width="19.5703125" customWidth="1"/>
    <col min="9" max="9" width="29.42578125" customWidth="1"/>
    <col min="10" max="10" width="91.5703125" customWidth="1"/>
    <col min="11" max="11" width="7.7109375" customWidth="1"/>
    <col min="12" max="12" width="10" customWidth="1"/>
    <col min="13" max="13" width="7.7109375" customWidth="1"/>
    <col min="14" max="14" width="6.85546875" customWidth="1"/>
    <col min="15" max="15" width="7.42578125" customWidth="1"/>
    <col min="16" max="17" width="6.42578125" customWidth="1"/>
    <col min="18" max="18" width="7.42578125" customWidth="1"/>
    <col min="19" max="19" width="9" customWidth="1"/>
    <col min="20" max="20" width="9.140625" customWidth="1"/>
    <col min="21" max="21" width="11.7109375" customWidth="1"/>
    <col min="22" max="23" width="9.140625" customWidth="1"/>
    <col min="24" max="24" width="9" customWidth="1"/>
    <col min="25" max="25" width="9.140625" customWidth="1"/>
    <col min="26" max="26" width="10.42578125" customWidth="1"/>
    <col min="27" max="27" width="9" customWidth="1"/>
    <col min="28" max="28" width="13.42578125" customWidth="1"/>
    <col min="29" max="29" width="9" customWidth="1"/>
    <col min="30" max="30" width="10.42578125" customWidth="1"/>
    <col min="31" max="45" width="9" customWidth="1"/>
    <col min="46" max="46" width="15.28515625" customWidth="1"/>
  </cols>
  <sheetData>
    <row r="1" spans="1:46" ht="10.5" customHeight="1">
      <c r="A1" s="1"/>
      <c r="G1" s="113"/>
      <c r="I1" s="5"/>
      <c r="J1" s="6"/>
      <c r="K1" s="7"/>
      <c r="L1" s="7"/>
      <c r="M1" s="7"/>
      <c r="N1" s="7"/>
      <c r="O1" s="7"/>
      <c r="P1" s="9"/>
      <c r="Q1" s="7"/>
      <c r="R1" s="7"/>
      <c r="S1" s="7"/>
      <c r="T1" s="7"/>
      <c r="U1" s="7"/>
      <c r="V1" s="9"/>
      <c r="W1" s="9"/>
      <c r="X1" s="7"/>
      <c r="Y1" s="9"/>
      <c r="Z1" s="7"/>
      <c r="AA1" s="9"/>
      <c r="AB1" s="9"/>
      <c r="AC1" s="7"/>
      <c r="AD1" s="7"/>
      <c r="AE1" s="7"/>
      <c r="AF1" s="7"/>
      <c r="AG1" s="9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 ht="16.5" customHeight="1">
      <c r="A2" s="342" t="s">
        <v>421</v>
      </c>
      <c r="B2" s="343"/>
      <c r="C2" s="343"/>
      <c r="D2" s="343"/>
      <c r="E2" s="343"/>
      <c r="F2" s="343"/>
      <c r="G2" s="343"/>
      <c r="H2" s="343"/>
      <c r="I2" s="344"/>
      <c r="J2" s="6"/>
      <c r="K2" s="7"/>
      <c r="L2" s="7"/>
      <c r="M2" s="7"/>
      <c r="N2" s="7"/>
      <c r="O2" s="7"/>
      <c r="P2" s="9"/>
      <c r="Q2" s="7"/>
      <c r="R2" s="7"/>
      <c r="S2" s="7"/>
      <c r="T2" s="7"/>
      <c r="U2" s="345" t="s">
        <v>422</v>
      </c>
      <c r="V2" s="346"/>
      <c r="W2" s="347" t="s">
        <v>423</v>
      </c>
      <c r="X2" s="339"/>
      <c r="Y2" s="347"/>
      <c r="Z2" s="339"/>
      <c r="AA2" s="9"/>
      <c r="AB2" s="9"/>
      <c r="AC2" s="23" t="s">
        <v>1</v>
      </c>
      <c r="AD2" s="348" t="s">
        <v>424</v>
      </c>
      <c r="AE2" s="346"/>
      <c r="AF2" s="7"/>
      <c r="AG2" s="340"/>
      <c r="AH2" s="341"/>
      <c r="AI2" s="340"/>
      <c r="AJ2" s="341"/>
      <c r="AK2" s="341"/>
      <c r="AL2" s="341"/>
      <c r="AM2" s="341"/>
      <c r="AN2" s="341"/>
      <c r="AO2" s="341"/>
      <c r="AP2" s="341"/>
      <c r="AQ2" s="7"/>
      <c r="AR2" s="7"/>
      <c r="AS2" s="7"/>
      <c r="AT2" s="7"/>
    </row>
    <row r="3" spans="1:46" ht="10.5" customHeight="1">
      <c r="A3" s="114" t="s">
        <v>3</v>
      </c>
      <c r="B3" s="25" t="s">
        <v>5</v>
      </c>
      <c r="C3" s="28" t="s">
        <v>6</v>
      </c>
      <c r="D3" s="30" t="s">
        <v>9</v>
      </c>
      <c r="E3" s="30" t="s">
        <v>425</v>
      </c>
      <c r="F3" s="30" t="s">
        <v>426</v>
      </c>
      <c r="G3" s="115" t="s">
        <v>427</v>
      </c>
      <c r="H3" s="28" t="s">
        <v>10</v>
      </c>
      <c r="I3" s="31" t="s">
        <v>11</v>
      </c>
      <c r="J3" s="116" t="s">
        <v>12</v>
      </c>
      <c r="K3" s="28" t="s">
        <v>13</v>
      </c>
      <c r="L3" s="30" t="s">
        <v>428</v>
      </c>
      <c r="M3" s="32" t="s">
        <v>19</v>
      </c>
      <c r="N3" s="117" t="s">
        <v>16</v>
      </c>
      <c r="O3" s="117" t="s">
        <v>429</v>
      </c>
      <c r="P3" s="118" t="s">
        <v>430</v>
      </c>
      <c r="Q3" s="118" t="s">
        <v>431</v>
      </c>
      <c r="R3" s="118" t="s">
        <v>432</v>
      </c>
      <c r="S3" s="119" t="s">
        <v>433</v>
      </c>
      <c r="T3" s="330" t="s">
        <v>23</v>
      </c>
      <c r="U3" s="331"/>
      <c r="V3" s="331"/>
      <c r="W3" s="331"/>
      <c r="X3" s="332"/>
      <c r="Y3" s="333" t="s">
        <v>24</v>
      </c>
      <c r="Z3" s="331"/>
      <c r="AA3" s="331"/>
      <c r="AB3" s="331"/>
      <c r="AC3" s="331"/>
      <c r="AD3" s="332"/>
      <c r="AE3" s="349" t="s">
        <v>434</v>
      </c>
      <c r="AF3" s="331"/>
      <c r="AG3" s="331"/>
      <c r="AH3" s="331"/>
      <c r="AI3" s="332"/>
      <c r="AJ3" s="349" t="s">
        <v>435</v>
      </c>
      <c r="AK3" s="331"/>
      <c r="AL3" s="331"/>
      <c r="AM3" s="331"/>
      <c r="AN3" s="332"/>
      <c r="AO3" s="349" t="s">
        <v>436</v>
      </c>
      <c r="AP3" s="331"/>
      <c r="AQ3" s="331"/>
      <c r="AR3" s="331"/>
      <c r="AS3" s="332"/>
      <c r="AT3" s="36" t="s">
        <v>25</v>
      </c>
    </row>
    <row r="4" spans="1:46" ht="18" customHeight="1">
      <c r="A4" s="120"/>
      <c r="B4" s="37"/>
      <c r="C4" s="40"/>
      <c r="D4" s="43"/>
      <c r="E4" s="43"/>
      <c r="F4" s="43"/>
      <c r="G4" s="121"/>
      <c r="H4" s="43"/>
      <c r="I4" s="44"/>
      <c r="J4" s="122"/>
      <c r="K4" s="40"/>
      <c r="L4" s="40"/>
      <c r="M4" s="46" t="s">
        <v>26</v>
      </c>
      <c r="N4" s="52" t="s">
        <v>437</v>
      </c>
      <c r="O4" s="52" t="s">
        <v>437</v>
      </c>
      <c r="P4" s="40"/>
      <c r="Q4" s="40"/>
      <c r="R4" s="40"/>
      <c r="S4" s="123"/>
      <c r="T4" s="51" t="s">
        <v>27</v>
      </c>
      <c r="U4" s="37" t="s">
        <v>438</v>
      </c>
      <c r="V4" s="46" t="s">
        <v>439</v>
      </c>
      <c r="W4" s="52" t="s">
        <v>28</v>
      </c>
      <c r="X4" s="53" t="s">
        <v>29</v>
      </c>
      <c r="Y4" s="54" t="s">
        <v>30</v>
      </c>
      <c r="Z4" s="52" t="s">
        <v>440</v>
      </c>
      <c r="AA4" s="52" t="s">
        <v>441</v>
      </c>
      <c r="AB4" s="54" t="s">
        <v>442</v>
      </c>
      <c r="AC4" s="52" t="s">
        <v>31</v>
      </c>
      <c r="AD4" s="53" t="s">
        <v>29</v>
      </c>
      <c r="AE4" s="54" t="s">
        <v>443</v>
      </c>
      <c r="AF4" s="52" t="s">
        <v>444</v>
      </c>
      <c r="AG4" s="52" t="s">
        <v>445</v>
      </c>
      <c r="AH4" s="52" t="s">
        <v>440</v>
      </c>
      <c r="AI4" s="124" t="s">
        <v>446</v>
      </c>
      <c r="AJ4" s="54" t="s">
        <v>443</v>
      </c>
      <c r="AK4" s="52" t="s">
        <v>444</v>
      </c>
      <c r="AL4" s="52" t="s">
        <v>445</v>
      </c>
      <c r="AM4" s="52" t="s">
        <v>440</v>
      </c>
      <c r="AN4" s="124" t="s">
        <v>446</v>
      </c>
      <c r="AO4" s="54" t="s">
        <v>443</v>
      </c>
      <c r="AP4" s="52" t="s">
        <v>444</v>
      </c>
      <c r="AQ4" s="52" t="s">
        <v>445</v>
      </c>
      <c r="AR4" s="52" t="s">
        <v>440</v>
      </c>
      <c r="AS4" s="124" t="s">
        <v>446</v>
      </c>
      <c r="AT4" s="55"/>
    </row>
    <row r="5" spans="1:46" ht="24.75" customHeight="1">
      <c r="A5" s="157">
        <v>15</v>
      </c>
      <c r="B5" s="158" t="s">
        <v>474</v>
      </c>
      <c r="C5" s="158" t="s">
        <v>514</v>
      </c>
      <c r="D5" s="158" t="s">
        <v>79</v>
      </c>
      <c r="E5" s="158">
        <v>1</v>
      </c>
      <c r="F5" s="158" t="s">
        <v>515</v>
      </c>
      <c r="G5" s="159"/>
      <c r="H5" s="160" t="s">
        <v>665</v>
      </c>
      <c r="I5" s="160" t="s">
        <v>666</v>
      </c>
      <c r="J5" s="140" t="s">
        <v>667</v>
      </c>
      <c r="K5" s="64"/>
      <c r="L5" s="158"/>
      <c r="M5" s="64" t="s">
        <v>45</v>
      </c>
      <c r="N5" s="64" t="s">
        <v>454</v>
      </c>
      <c r="O5" s="64" t="s">
        <v>453</v>
      </c>
      <c r="P5" s="64"/>
      <c r="Q5" s="64"/>
      <c r="R5" s="64"/>
      <c r="S5" s="64"/>
      <c r="T5" s="158"/>
      <c r="U5" s="161"/>
      <c r="V5" s="158"/>
      <c r="W5" s="158"/>
      <c r="X5" s="158"/>
      <c r="Y5" s="162"/>
      <c r="Z5" s="158"/>
      <c r="AA5" s="161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/>
      <c r="AO5" s="158"/>
      <c r="AP5" s="158"/>
      <c r="AQ5" s="158"/>
      <c r="AR5" s="158"/>
      <c r="AS5" s="158"/>
      <c r="AT5" s="163"/>
    </row>
    <row r="6" spans="1:46" ht="16.5" customHeight="1">
      <c r="A6" s="157">
        <v>20</v>
      </c>
      <c r="B6" s="64" t="s">
        <v>474</v>
      </c>
      <c r="C6" s="64" t="s">
        <v>523</v>
      </c>
      <c r="D6" s="64" t="s">
        <v>79</v>
      </c>
      <c r="E6" s="64">
        <v>0</v>
      </c>
      <c r="F6" s="64" t="s">
        <v>524</v>
      </c>
      <c r="G6" s="128"/>
      <c r="H6" s="139" t="s">
        <v>529</v>
      </c>
      <c r="I6" s="139" t="s">
        <v>668</v>
      </c>
      <c r="J6" s="147" t="s">
        <v>669</v>
      </c>
      <c r="K6" s="64"/>
      <c r="L6" s="64"/>
      <c r="M6" s="64" t="s">
        <v>45</v>
      </c>
      <c r="N6" s="64" t="s">
        <v>454</v>
      </c>
      <c r="O6" s="64" t="s">
        <v>454</v>
      </c>
      <c r="P6" s="64"/>
      <c r="Q6" s="64"/>
      <c r="R6" s="64"/>
      <c r="S6" s="64"/>
      <c r="T6" s="64"/>
      <c r="U6" s="65"/>
      <c r="V6" s="64"/>
      <c r="W6" s="64"/>
      <c r="X6" s="64"/>
      <c r="Y6" s="56"/>
      <c r="Z6" s="64"/>
      <c r="AA6" s="65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141"/>
    </row>
    <row r="7" spans="1:46" ht="16.5" customHeight="1">
      <c r="A7" s="157">
        <v>21</v>
      </c>
      <c r="B7" s="64" t="s">
        <v>474</v>
      </c>
      <c r="C7" s="64" t="s">
        <v>523</v>
      </c>
      <c r="D7" s="64" t="s">
        <v>79</v>
      </c>
      <c r="E7" s="64">
        <v>0</v>
      </c>
      <c r="F7" s="64" t="s">
        <v>524</v>
      </c>
      <c r="G7" s="128"/>
      <c r="H7" s="139" t="s">
        <v>529</v>
      </c>
      <c r="I7" s="139" t="s">
        <v>670</v>
      </c>
      <c r="J7" s="147" t="s">
        <v>669</v>
      </c>
      <c r="K7" s="64"/>
      <c r="L7" s="64"/>
      <c r="M7" s="64" t="s">
        <v>45</v>
      </c>
      <c r="N7" s="64" t="s">
        <v>454</v>
      </c>
      <c r="O7" s="64" t="s">
        <v>454</v>
      </c>
      <c r="P7" s="64"/>
      <c r="Q7" s="64"/>
      <c r="R7" s="64"/>
      <c r="S7" s="64"/>
      <c r="T7" s="64"/>
      <c r="U7" s="64"/>
      <c r="V7" s="64"/>
      <c r="W7" s="64"/>
      <c r="X7" s="64"/>
      <c r="Y7" s="56"/>
      <c r="Z7" s="64"/>
      <c r="AA7" s="65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141"/>
    </row>
    <row r="8" spans="1:46" ht="16.5" customHeight="1">
      <c r="A8" s="164">
        <v>31</v>
      </c>
      <c r="B8" s="165" t="s">
        <v>554</v>
      </c>
      <c r="C8" s="165" t="s">
        <v>555</v>
      </c>
      <c r="D8" s="165" t="s">
        <v>79</v>
      </c>
      <c r="E8" s="165">
        <v>0</v>
      </c>
      <c r="F8" s="165" t="s">
        <v>563</v>
      </c>
      <c r="G8" s="166"/>
      <c r="H8" s="167" t="s">
        <v>583</v>
      </c>
      <c r="I8" s="168" t="s">
        <v>671</v>
      </c>
      <c r="J8" s="169" t="s">
        <v>672</v>
      </c>
      <c r="K8" s="167"/>
      <c r="L8" s="167"/>
      <c r="M8" s="165" t="s">
        <v>45</v>
      </c>
      <c r="N8" s="165" t="s">
        <v>454</v>
      </c>
      <c r="O8" s="165" t="s">
        <v>453</v>
      </c>
      <c r="P8" s="165"/>
      <c r="Q8" s="167"/>
      <c r="R8" s="167"/>
      <c r="S8" s="167"/>
      <c r="T8" s="167"/>
      <c r="U8" s="167"/>
      <c r="V8" s="165"/>
      <c r="W8" s="165"/>
      <c r="X8" s="167"/>
      <c r="Y8" s="165"/>
      <c r="Z8" s="167"/>
      <c r="AA8" s="165"/>
      <c r="AB8" s="165"/>
      <c r="AC8" s="167"/>
      <c r="AD8" s="167"/>
      <c r="AE8" s="167"/>
      <c r="AF8" s="167"/>
      <c r="AG8" s="165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7"/>
      <c r="AT8" s="170"/>
    </row>
    <row r="9" spans="1:46" ht="16.5" customHeight="1">
      <c r="A9" s="157">
        <v>32</v>
      </c>
      <c r="B9" s="64" t="s">
        <v>554</v>
      </c>
      <c r="C9" s="64" t="s">
        <v>555</v>
      </c>
      <c r="D9" s="64" t="s">
        <v>79</v>
      </c>
      <c r="E9" s="64">
        <v>1</v>
      </c>
      <c r="F9" s="64" t="s">
        <v>563</v>
      </c>
      <c r="G9" s="128"/>
      <c r="H9" s="21" t="s">
        <v>673</v>
      </c>
      <c r="I9" s="144" t="s">
        <v>674</v>
      </c>
      <c r="J9" s="140" t="s">
        <v>675</v>
      </c>
      <c r="K9" s="21"/>
      <c r="L9" s="21"/>
      <c r="M9" s="64" t="s">
        <v>45</v>
      </c>
      <c r="N9" s="64" t="s">
        <v>454</v>
      </c>
      <c r="O9" s="64" t="s">
        <v>453</v>
      </c>
      <c r="P9" s="64"/>
      <c r="Q9" s="21"/>
      <c r="R9" s="21"/>
      <c r="S9" s="21"/>
      <c r="T9" s="21"/>
      <c r="U9" s="21"/>
      <c r="V9" s="64"/>
      <c r="W9" s="64"/>
      <c r="X9" s="21"/>
      <c r="Y9" s="64"/>
      <c r="Z9" s="21"/>
      <c r="AA9" s="64"/>
      <c r="AB9" s="64"/>
      <c r="AC9" s="21"/>
      <c r="AD9" s="21"/>
      <c r="AE9" s="21"/>
      <c r="AF9" s="21"/>
      <c r="AG9" s="64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145"/>
    </row>
    <row r="10" spans="1:46" ht="16.5" customHeight="1">
      <c r="A10" s="157">
        <v>33</v>
      </c>
      <c r="B10" s="64" t="s">
        <v>554</v>
      </c>
      <c r="C10" s="64" t="s">
        <v>555</v>
      </c>
      <c r="D10" s="64" t="s">
        <v>79</v>
      </c>
      <c r="E10" s="64">
        <v>1</v>
      </c>
      <c r="F10" s="64" t="s">
        <v>563</v>
      </c>
      <c r="G10" s="128"/>
      <c r="H10" s="21" t="s">
        <v>676</v>
      </c>
      <c r="I10" s="144" t="s">
        <v>674</v>
      </c>
      <c r="J10" s="140" t="s">
        <v>677</v>
      </c>
      <c r="K10" s="21"/>
      <c r="L10" s="21"/>
      <c r="M10" s="64" t="s">
        <v>45</v>
      </c>
      <c r="N10" s="64" t="s">
        <v>454</v>
      </c>
      <c r="O10" s="64" t="s">
        <v>453</v>
      </c>
      <c r="P10" s="64"/>
      <c r="Q10" s="21"/>
      <c r="R10" s="21"/>
      <c r="S10" s="21"/>
      <c r="T10" s="21"/>
      <c r="U10" s="21"/>
      <c r="V10" s="64"/>
      <c r="W10" s="64"/>
      <c r="X10" s="21"/>
      <c r="Y10" s="64"/>
      <c r="Z10" s="21"/>
      <c r="AA10" s="64"/>
      <c r="AB10" s="64"/>
      <c r="AC10" s="21"/>
      <c r="AD10" s="21"/>
      <c r="AE10" s="21"/>
      <c r="AF10" s="21"/>
      <c r="AG10" s="64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145"/>
    </row>
    <row r="11" spans="1:46" ht="16.5" customHeight="1">
      <c r="A11" s="157">
        <v>34</v>
      </c>
      <c r="B11" s="64" t="s">
        <v>554</v>
      </c>
      <c r="C11" s="64" t="s">
        <v>555</v>
      </c>
      <c r="D11" s="64" t="s">
        <v>79</v>
      </c>
      <c r="E11" s="64">
        <v>1</v>
      </c>
      <c r="F11" s="64" t="s">
        <v>563</v>
      </c>
      <c r="G11" s="128"/>
      <c r="H11" s="21" t="s">
        <v>678</v>
      </c>
      <c r="I11" s="144" t="s">
        <v>679</v>
      </c>
      <c r="J11" s="140" t="s">
        <v>680</v>
      </c>
      <c r="K11" s="21"/>
      <c r="L11" s="21"/>
      <c r="M11" s="64" t="s">
        <v>45</v>
      </c>
      <c r="N11" s="64" t="s">
        <v>454</v>
      </c>
      <c r="O11" s="64" t="s">
        <v>453</v>
      </c>
      <c r="P11" s="64"/>
      <c r="Q11" s="21"/>
      <c r="R11" s="21"/>
      <c r="S11" s="21"/>
      <c r="T11" s="21"/>
      <c r="U11" s="21"/>
      <c r="V11" s="64"/>
      <c r="W11" s="64"/>
      <c r="X11" s="21"/>
      <c r="Y11" s="64"/>
      <c r="Z11" s="21"/>
      <c r="AA11" s="64"/>
      <c r="AB11" s="64"/>
      <c r="AC11" s="21"/>
      <c r="AD11" s="21"/>
      <c r="AE11" s="21"/>
      <c r="AF11" s="21"/>
      <c r="AG11" s="64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145"/>
    </row>
    <row r="12" spans="1:46" ht="16.5" customHeight="1">
      <c r="A12" s="157">
        <v>35</v>
      </c>
      <c r="B12" s="64" t="s">
        <v>554</v>
      </c>
      <c r="C12" s="64" t="s">
        <v>555</v>
      </c>
      <c r="D12" s="64" t="s">
        <v>79</v>
      </c>
      <c r="E12" s="64">
        <v>1</v>
      </c>
      <c r="F12" s="64" t="s">
        <v>563</v>
      </c>
      <c r="G12" s="128"/>
      <c r="H12" s="21" t="s">
        <v>681</v>
      </c>
      <c r="I12" s="144" t="s">
        <v>679</v>
      </c>
      <c r="J12" s="140" t="s">
        <v>682</v>
      </c>
      <c r="K12" s="21"/>
      <c r="L12" s="21"/>
      <c r="M12" s="64" t="s">
        <v>45</v>
      </c>
      <c r="N12" s="64" t="s">
        <v>454</v>
      </c>
      <c r="O12" s="64" t="s">
        <v>453</v>
      </c>
      <c r="P12" s="64"/>
      <c r="Q12" s="21"/>
      <c r="R12" s="21"/>
      <c r="S12" s="21"/>
      <c r="T12" s="21"/>
      <c r="U12" s="21"/>
      <c r="V12" s="64"/>
      <c r="W12" s="64"/>
      <c r="X12" s="21"/>
      <c r="Y12" s="64"/>
      <c r="Z12" s="21"/>
      <c r="AA12" s="64"/>
      <c r="AB12" s="64"/>
      <c r="AC12" s="21"/>
      <c r="AD12" s="21"/>
      <c r="AE12" s="21"/>
      <c r="AF12" s="21"/>
      <c r="AG12" s="64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145"/>
    </row>
    <row r="13" spans="1:46" ht="16.5" customHeight="1">
      <c r="A13" s="64"/>
      <c r="B13" s="21"/>
      <c r="C13" s="21"/>
      <c r="D13" s="21"/>
      <c r="E13" s="21"/>
      <c r="F13" s="21"/>
      <c r="G13" s="156"/>
      <c r="H13" s="21"/>
      <c r="I13" s="144"/>
      <c r="J13" s="139"/>
      <c r="K13" s="21"/>
      <c r="L13" s="21"/>
      <c r="M13" s="21"/>
      <c r="N13" s="21"/>
      <c r="O13" s="21"/>
      <c r="P13" s="64"/>
      <c r="Q13" s="21"/>
      <c r="R13" s="21"/>
      <c r="S13" s="21"/>
      <c r="T13" s="21"/>
      <c r="U13" s="21"/>
      <c r="V13" s="64"/>
      <c r="W13" s="64"/>
      <c r="X13" s="21"/>
      <c r="Y13" s="64"/>
      <c r="Z13" s="21"/>
      <c r="AA13" s="64"/>
      <c r="AB13" s="64"/>
      <c r="AC13" s="21"/>
      <c r="AD13" s="21"/>
      <c r="AE13" s="21"/>
      <c r="AF13" s="21"/>
      <c r="AG13" s="64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</row>
    <row r="14" spans="1:46" ht="16.5" customHeight="1">
      <c r="A14" s="64"/>
      <c r="B14" s="21"/>
      <c r="C14" s="21"/>
      <c r="D14" s="21"/>
      <c r="E14" s="21"/>
      <c r="F14" s="21"/>
      <c r="G14" s="156"/>
      <c r="H14" s="21"/>
      <c r="I14" s="144"/>
      <c r="J14" s="139"/>
      <c r="K14" s="21"/>
      <c r="L14" s="21"/>
      <c r="M14" s="21"/>
      <c r="N14" s="21"/>
      <c r="O14" s="21"/>
      <c r="P14" s="64"/>
      <c r="Q14" s="21"/>
      <c r="R14" s="21"/>
      <c r="S14" s="21"/>
      <c r="T14" s="21"/>
      <c r="U14" s="21"/>
      <c r="V14" s="64"/>
      <c r="W14" s="64"/>
      <c r="X14" s="21"/>
      <c r="Y14" s="64"/>
      <c r="Z14" s="21"/>
      <c r="AA14" s="64"/>
      <c r="AB14" s="64"/>
      <c r="AC14" s="21"/>
      <c r="AD14" s="21"/>
      <c r="AE14" s="21"/>
      <c r="AF14" s="21"/>
      <c r="AG14" s="64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</row>
    <row r="15" spans="1:46" ht="16.5" customHeight="1">
      <c r="A15" s="64"/>
      <c r="B15" s="21"/>
      <c r="C15" s="21"/>
      <c r="D15" s="21"/>
      <c r="E15" s="21"/>
      <c r="F15" s="21"/>
      <c r="G15" s="156"/>
      <c r="H15" s="21"/>
      <c r="I15" s="144"/>
      <c r="J15" s="139"/>
      <c r="K15" s="21"/>
      <c r="L15" s="21"/>
      <c r="M15" s="21"/>
      <c r="N15" s="21"/>
      <c r="O15" s="21"/>
      <c r="P15" s="64"/>
      <c r="Q15" s="21"/>
      <c r="R15" s="21"/>
      <c r="S15" s="21"/>
      <c r="T15" s="21"/>
      <c r="U15" s="21"/>
      <c r="V15" s="64"/>
      <c r="W15" s="64"/>
      <c r="X15" s="21"/>
      <c r="Y15" s="64"/>
      <c r="Z15" s="21"/>
      <c r="AA15" s="64"/>
      <c r="AB15" s="64"/>
      <c r="AC15" s="21"/>
      <c r="AD15" s="21"/>
      <c r="AE15" s="21"/>
      <c r="AF15" s="21"/>
      <c r="AG15" s="64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</row>
    <row r="16" spans="1:46" ht="16.5" customHeight="1">
      <c r="A16" s="171"/>
      <c r="B16" s="172"/>
      <c r="C16" s="172"/>
      <c r="D16" s="172"/>
      <c r="E16" s="172"/>
      <c r="F16" s="172"/>
      <c r="G16" s="173"/>
      <c r="H16" s="172"/>
      <c r="I16" s="174"/>
      <c r="J16" s="139"/>
      <c r="K16" s="21"/>
      <c r="L16" s="21"/>
      <c r="M16" s="21"/>
      <c r="N16" s="21"/>
      <c r="O16" s="21"/>
      <c r="P16" s="64"/>
      <c r="Q16" s="21"/>
      <c r="R16" s="21"/>
      <c r="S16" s="21"/>
      <c r="T16" s="21"/>
      <c r="U16" s="21"/>
      <c r="V16" s="64"/>
      <c r="W16" s="64"/>
      <c r="X16" s="21"/>
      <c r="Y16" s="64"/>
      <c r="Z16" s="21"/>
      <c r="AA16" s="64"/>
      <c r="AB16" s="64"/>
      <c r="AC16" s="21"/>
      <c r="AD16" s="21"/>
      <c r="AE16" s="21"/>
      <c r="AF16" s="21"/>
      <c r="AG16" s="64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</row>
    <row r="17" spans="1:46" ht="16.5" customHeight="1">
      <c r="A17" s="1"/>
      <c r="G17" s="113"/>
      <c r="I17" s="5"/>
      <c r="J17" s="6"/>
      <c r="K17" s="7"/>
      <c r="L17" s="7"/>
      <c r="M17" s="7"/>
      <c r="N17" s="7"/>
      <c r="O17" s="7"/>
      <c r="P17" s="9"/>
      <c r="Q17" s="7"/>
      <c r="R17" s="7"/>
      <c r="S17" s="7"/>
      <c r="T17" s="7"/>
      <c r="U17" s="7"/>
      <c r="V17" s="9"/>
      <c r="W17" s="9"/>
      <c r="X17" s="7"/>
      <c r="Y17" s="9"/>
      <c r="Z17" s="7"/>
      <c r="AA17" s="9"/>
      <c r="AB17" s="9"/>
      <c r="AC17" s="7"/>
      <c r="AD17" s="7"/>
      <c r="AE17" s="7"/>
      <c r="AF17" s="7"/>
      <c r="AG17" s="9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</row>
    <row r="18" spans="1:46" ht="16.5" customHeight="1">
      <c r="A18" s="1"/>
      <c r="G18" s="113"/>
      <c r="I18" s="5"/>
      <c r="J18" s="6"/>
      <c r="K18" s="7"/>
      <c r="L18" s="7"/>
      <c r="M18" s="7"/>
      <c r="N18" s="7"/>
      <c r="O18" s="7"/>
      <c r="P18" s="9"/>
      <c r="Q18" s="7"/>
      <c r="R18" s="7"/>
      <c r="S18" s="7"/>
      <c r="T18" s="7"/>
      <c r="U18" s="7"/>
      <c r="V18" s="9"/>
      <c r="W18" s="9"/>
      <c r="X18" s="7"/>
      <c r="Y18" s="9"/>
      <c r="Z18" s="7"/>
      <c r="AA18" s="9"/>
      <c r="AB18" s="9"/>
      <c r="AC18" s="7"/>
      <c r="AD18" s="7"/>
      <c r="AE18" s="7"/>
      <c r="AF18" s="7"/>
      <c r="AG18" s="9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r="19" spans="1:46" ht="16.5" customHeight="1">
      <c r="A19" s="1"/>
      <c r="C19" s="175">
        <f>35 + 8</f>
        <v>43</v>
      </c>
      <c r="G19" s="113"/>
      <c r="I19" s="5"/>
      <c r="J19" s="6"/>
      <c r="K19" s="7"/>
      <c r="L19" s="7"/>
      <c r="M19" s="7"/>
      <c r="N19" s="7"/>
      <c r="O19" s="7"/>
      <c r="P19" s="9"/>
      <c r="Q19" s="7"/>
      <c r="R19" s="7"/>
      <c r="S19" s="7"/>
      <c r="T19" s="7"/>
      <c r="U19" s="7"/>
      <c r="V19" s="9"/>
      <c r="W19" s="9"/>
      <c r="X19" s="7"/>
      <c r="Y19" s="9"/>
      <c r="Z19" s="7"/>
      <c r="AA19" s="9"/>
      <c r="AB19" s="9"/>
      <c r="AC19" s="7"/>
      <c r="AD19" s="7"/>
      <c r="AE19" s="7"/>
      <c r="AF19" s="7"/>
      <c r="AG19" s="9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</row>
    <row r="20" spans="1:46" ht="16.5" customHeight="1">
      <c r="A20" s="1"/>
      <c r="G20" s="113"/>
      <c r="I20" s="5"/>
      <c r="J20" s="6"/>
      <c r="K20" s="7"/>
      <c r="L20" s="7"/>
      <c r="M20" s="7"/>
      <c r="N20" s="7"/>
      <c r="O20" s="7"/>
      <c r="P20" s="9"/>
      <c r="Q20" s="7"/>
      <c r="R20" s="7"/>
      <c r="S20" s="7"/>
      <c r="T20" s="7"/>
      <c r="U20" s="7"/>
      <c r="V20" s="9"/>
      <c r="W20" s="9"/>
      <c r="X20" s="7"/>
      <c r="Y20" s="9"/>
      <c r="Z20" s="7"/>
      <c r="AA20" s="9"/>
      <c r="AB20" s="9"/>
      <c r="AC20" s="7"/>
      <c r="AD20" s="7"/>
      <c r="AE20" s="7"/>
      <c r="AF20" s="7"/>
      <c r="AG20" s="9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</row>
    <row r="21" spans="1:46" ht="16.5" customHeight="1">
      <c r="A21" s="1"/>
      <c r="G21" s="113"/>
      <c r="I21" s="5"/>
      <c r="J21" s="6"/>
      <c r="K21" s="7"/>
      <c r="L21" s="7"/>
      <c r="M21" s="7"/>
      <c r="N21" s="7"/>
      <c r="O21" s="7"/>
      <c r="P21" s="9"/>
      <c r="Q21" s="7"/>
      <c r="R21" s="7"/>
      <c r="S21" s="7"/>
      <c r="T21" s="7"/>
      <c r="U21" s="7"/>
      <c r="V21" s="9"/>
      <c r="W21" s="9"/>
      <c r="X21" s="7"/>
      <c r="Y21" s="9"/>
      <c r="Z21" s="7"/>
      <c r="AA21" s="9"/>
      <c r="AB21" s="9"/>
      <c r="AC21" s="7"/>
      <c r="AD21" s="7"/>
      <c r="AE21" s="7"/>
      <c r="AF21" s="7"/>
      <c r="AG21" s="9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</row>
    <row r="22" spans="1:46" ht="16.5" customHeight="1">
      <c r="A22" s="1"/>
      <c r="G22" s="113"/>
      <c r="I22" s="5"/>
      <c r="J22" s="6"/>
      <c r="K22" s="7"/>
      <c r="L22" s="7"/>
      <c r="M22" s="7"/>
      <c r="N22" s="7"/>
      <c r="O22" s="7"/>
      <c r="P22" s="9"/>
      <c r="Q22" s="7"/>
      <c r="R22" s="7"/>
      <c r="S22" s="7"/>
      <c r="T22" s="7"/>
      <c r="U22" s="7"/>
      <c r="V22" s="9"/>
      <c r="W22" s="9"/>
      <c r="X22" s="7"/>
      <c r="Y22" s="9"/>
      <c r="Z22" s="7"/>
      <c r="AA22" s="9"/>
      <c r="AB22" s="9"/>
      <c r="AC22" s="7"/>
      <c r="AD22" s="7"/>
      <c r="AE22" s="7"/>
      <c r="AF22" s="7"/>
      <c r="AG22" s="9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</row>
    <row r="23" spans="1:46" ht="16.5" customHeight="1">
      <c r="A23" s="1"/>
      <c r="G23" s="113"/>
      <c r="I23" s="5"/>
      <c r="J23" s="6"/>
      <c r="K23" s="7"/>
      <c r="L23" s="7"/>
      <c r="M23" s="7"/>
      <c r="N23" s="7"/>
      <c r="O23" s="7"/>
      <c r="P23" s="9"/>
      <c r="Q23" s="7"/>
      <c r="R23" s="7"/>
      <c r="S23" s="7"/>
      <c r="T23" s="7"/>
      <c r="U23" s="7"/>
      <c r="V23" s="9"/>
      <c r="W23" s="9"/>
      <c r="X23" s="7"/>
      <c r="Y23" s="9"/>
      <c r="Z23" s="7"/>
      <c r="AA23" s="9"/>
      <c r="AB23" s="9"/>
      <c r="AC23" s="7"/>
      <c r="AD23" s="7"/>
      <c r="AE23" s="7"/>
      <c r="AF23" s="7"/>
      <c r="AG23" s="9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</row>
    <row r="24" spans="1:46" ht="16.5" customHeight="1">
      <c r="A24" s="1"/>
      <c r="G24" s="113"/>
      <c r="I24" s="5"/>
      <c r="J24" s="6"/>
      <c r="K24" s="7"/>
      <c r="L24" s="7"/>
      <c r="M24" s="7"/>
      <c r="N24" s="7"/>
      <c r="O24" s="7"/>
      <c r="P24" s="9"/>
      <c r="Q24" s="7"/>
      <c r="R24" s="7"/>
      <c r="S24" s="7"/>
      <c r="T24" s="7"/>
      <c r="U24" s="7"/>
      <c r="V24" s="9"/>
      <c r="W24" s="9"/>
      <c r="X24" s="7"/>
      <c r="Y24" s="9"/>
      <c r="Z24" s="7"/>
      <c r="AA24" s="9"/>
      <c r="AB24" s="9"/>
      <c r="AC24" s="7"/>
      <c r="AD24" s="7"/>
      <c r="AE24" s="7"/>
      <c r="AF24" s="7"/>
      <c r="AG24" s="9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</row>
    <row r="25" spans="1:46" ht="16.5" customHeight="1">
      <c r="A25" s="1"/>
      <c r="G25" s="113"/>
      <c r="I25" s="5"/>
      <c r="J25" s="6"/>
      <c r="K25" s="7"/>
      <c r="L25" s="7"/>
      <c r="M25" s="7"/>
      <c r="N25" s="7"/>
      <c r="O25" s="7"/>
      <c r="P25" s="9"/>
      <c r="Q25" s="7"/>
      <c r="R25" s="7"/>
      <c r="S25" s="7"/>
      <c r="T25" s="7"/>
      <c r="U25" s="7"/>
      <c r="V25" s="9"/>
      <c r="W25" s="9"/>
      <c r="X25" s="7"/>
      <c r="Y25" s="9"/>
      <c r="Z25" s="7"/>
      <c r="AA25" s="9"/>
      <c r="AB25" s="9"/>
      <c r="AC25" s="7"/>
      <c r="AD25" s="7"/>
      <c r="AE25" s="7"/>
      <c r="AF25" s="7"/>
      <c r="AG25" s="9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</row>
    <row r="26" spans="1:46" ht="16.5" customHeight="1">
      <c r="A26" s="1"/>
      <c r="G26" s="113"/>
      <c r="I26" s="5"/>
      <c r="J26" s="6"/>
      <c r="K26" s="7"/>
      <c r="L26" s="7"/>
      <c r="M26" s="7"/>
      <c r="N26" s="7"/>
      <c r="O26" s="7"/>
      <c r="P26" s="9"/>
      <c r="Q26" s="7"/>
      <c r="R26" s="7"/>
      <c r="S26" s="7"/>
      <c r="T26" s="7"/>
      <c r="U26" s="7"/>
      <c r="V26" s="9"/>
      <c r="W26" s="9"/>
      <c r="X26" s="7"/>
      <c r="Y26" s="9"/>
      <c r="Z26" s="7"/>
      <c r="AA26" s="9"/>
      <c r="AB26" s="9"/>
      <c r="AC26" s="7"/>
      <c r="AD26" s="7"/>
      <c r="AE26" s="7"/>
      <c r="AF26" s="7"/>
      <c r="AG26" s="9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</row>
    <row r="27" spans="1:46" ht="16.5" customHeight="1">
      <c r="A27" s="1"/>
      <c r="G27" s="113"/>
      <c r="I27" s="5"/>
      <c r="J27" s="6"/>
      <c r="K27" s="7"/>
      <c r="L27" s="7"/>
      <c r="M27" s="7"/>
      <c r="N27" s="7"/>
      <c r="O27" s="7"/>
      <c r="P27" s="9"/>
      <c r="Q27" s="7"/>
      <c r="R27" s="7"/>
      <c r="S27" s="7"/>
      <c r="T27" s="7"/>
      <c r="U27" s="7"/>
      <c r="V27" s="9"/>
      <c r="W27" s="9"/>
      <c r="X27" s="7"/>
      <c r="Y27" s="9"/>
      <c r="Z27" s="7"/>
      <c r="AA27" s="9"/>
      <c r="AB27" s="9"/>
      <c r="AC27" s="7"/>
      <c r="AD27" s="7"/>
      <c r="AE27" s="7"/>
      <c r="AF27" s="7"/>
      <c r="AG27" s="9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</row>
    <row r="28" spans="1:46" ht="16.5" customHeight="1">
      <c r="A28" s="1"/>
      <c r="G28" s="113"/>
      <c r="I28" s="5"/>
      <c r="J28" s="6"/>
      <c r="K28" s="7"/>
      <c r="L28" s="7"/>
      <c r="M28" s="7"/>
      <c r="N28" s="7"/>
      <c r="O28" s="7"/>
      <c r="P28" s="9"/>
      <c r="Q28" s="7"/>
      <c r="R28" s="7"/>
      <c r="S28" s="7"/>
      <c r="T28" s="7"/>
      <c r="U28" s="7"/>
      <c r="V28" s="9"/>
      <c r="W28" s="9"/>
      <c r="X28" s="7"/>
      <c r="Y28" s="9"/>
      <c r="Z28" s="7"/>
      <c r="AA28" s="9"/>
      <c r="AB28" s="9"/>
      <c r="AC28" s="7"/>
      <c r="AD28" s="7"/>
      <c r="AE28" s="7"/>
      <c r="AF28" s="7"/>
      <c r="AG28" s="9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r="29" spans="1:46" ht="16.5" customHeight="1">
      <c r="A29" s="1"/>
      <c r="G29" s="113"/>
      <c r="I29" s="5"/>
      <c r="J29" s="6"/>
      <c r="K29" s="7"/>
      <c r="L29" s="7"/>
      <c r="M29" s="7"/>
      <c r="N29" s="7"/>
      <c r="O29" s="7"/>
      <c r="P29" s="9"/>
      <c r="Q29" s="7"/>
      <c r="R29" s="7"/>
      <c r="S29" s="7"/>
      <c r="T29" s="7"/>
      <c r="U29" s="7"/>
      <c r="V29" s="9"/>
      <c r="W29" s="9"/>
      <c r="X29" s="7"/>
      <c r="Y29" s="9"/>
      <c r="Z29" s="7"/>
      <c r="AA29" s="9"/>
      <c r="AB29" s="9"/>
      <c r="AC29" s="7"/>
      <c r="AD29" s="7"/>
      <c r="AE29" s="7"/>
      <c r="AF29" s="7"/>
      <c r="AG29" s="9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</row>
    <row r="30" spans="1:46" ht="16.5" customHeight="1">
      <c r="A30" s="1"/>
      <c r="G30" s="113"/>
      <c r="I30" s="5"/>
      <c r="J30" s="6"/>
      <c r="K30" s="7"/>
      <c r="L30" s="7"/>
      <c r="M30" s="7"/>
      <c r="N30" s="7"/>
      <c r="O30" s="7"/>
      <c r="P30" s="9"/>
      <c r="Q30" s="7"/>
      <c r="R30" s="7"/>
      <c r="S30" s="7"/>
      <c r="T30" s="7"/>
      <c r="U30" s="7"/>
      <c r="V30" s="9"/>
      <c r="W30" s="9"/>
      <c r="X30" s="7"/>
      <c r="Y30" s="9"/>
      <c r="Z30" s="7"/>
      <c r="AA30" s="9"/>
      <c r="AB30" s="9"/>
      <c r="AC30" s="7"/>
      <c r="AD30" s="7"/>
      <c r="AE30" s="7"/>
      <c r="AF30" s="7"/>
      <c r="AG30" s="9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</row>
    <row r="31" spans="1:46" ht="16.5" customHeight="1">
      <c r="A31" s="1"/>
      <c r="G31" s="113"/>
      <c r="I31" s="5"/>
      <c r="J31" s="6"/>
      <c r="K31" s="7"/>
      <c r="L31" s="7"/>
      <c r="M31" s="7"/>
      <c r="N31" s="7"/>
      <c r="O31" s="7"/>
      <c r="P31" s="9"/>
      <c r="Q31" s="7"/>
      <c r="R31" s="7"/>
      <c r="S31" s="7"/>
      <c r="T31" s="7"/>
      <c r="U31" s="7"/>
      <c r="V31" s="9"/>
      <c r="W31" s="9"/>
      <c r="X31" s="7"/>
      <c r="Y31" s="9"/>
      <c r="Z31" s="7"/>
      <c r="AA31" s="9"/>
      <c r="AB31" s="9"/>
      <c r="AC31" s="7"/>
      <c r="AD31" s="7"/>
      <c r="AE31" s="7"/>
      <c r="AF31" s="7"/>
      <c r="AG31" s="9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</row>
    <row r="32" spans="1:46" ht="16.5" customHeight="1">
      <c r="A32" s="1"/>
      <c r="G32" s="113"/>
      <c r="I32" s="5"/>
      <c r="J32" s="6"/>
      <c r="K32" s="7"/>
      <c r="L32" s="7"/>
      <c r="M32" s="7"/>
      <c r="N32" s="7"/>
      <c r="O32" s="7"/>
      <c r="P32" s="9"/>
      <c r="Q32" s="7"/>
      <c r="R32" s="7"/>
      <c r="S32" s="7"/>
      <c r="T32" s="7"/>
      <c r="U32" s="7"/>
      <c r="V32" s="9"/>
      <c r="W32" s="9"/>
      <c r="X32" s="7"/>
      <c r="Y32" s="9"/>
      <c r="Z32" s="7"/>
      <c r="AA32" s="9"/>
      <c r="AB32" s="9"/>
      <c r="AC32" s="7"/>
      <c r="AD32" s="7"/>
      <c r="AE32" s="7"/>
      <c r="AF32" s="7"/>
      <c r="AG32" s="9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</row>
    <row r="33" spans="1:46" ht="16.5" customHeight="1">
      <c r="A33" s="1"/>
      <c r="G33" s="113"/>
      <c r="I33" s="5"/>
      <c r="J33" s="6"/>
      <c r="K33" s="7"/>
      <c r="L33" s="7"/>
      <c r="M33" s="7"/>
      <c r="N33" s="7"/>
      <c r="O33" s="7"/>
      <c r="P33" s="9"/>
      <c r="Q33" s="7"/>
      <c r="R33" s="7"/>
      <c r="S33" s="7"/>
      <c r="T33" s="7"/>
      <c r="U33" s="7"/>
      <c r="V33" s="9"/>
      <c r="W33" s="9"/>
      <c r="X33" s="7"/>
      <c r="Y33" s="9"/>
      <c r="Z33" s="7"/>
      <c r="AA33" s="9"/>
      <c r="AB33" s="9"/>
      <c r="AC33" s="7"/>
      <c r="AD33" s="7"/>
      <c r="AE33" s="7"/>
      <c r="AF33" s="7"/>
      <c r="AG33" s="9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r="34" spans="1:46" ht="16.5" customHeight="1">
      <c r="A34" s="1"/>
      <c r="G34" s="113"/>
      <c r="I34" s="5"/>
      <c r="J34" s="6"/>
      <c r="K34" s="7"/>
      <c r="L34" s="7"/>
      <c r="M34" s="7"/>
      <c r="N34" s="7"/>
      <c r="O34" s="7"/>
      <c r="P34" s="9"/>
      <c r="Q34" s="7"/>
      <c r="R34" s="7"/>
      <c r="S34" s="7"/>
      <c r="T34" s="7"/>
      <c r="U34" s="7"/>
      <c r="V34" s="9"/>
      <c r="W34" s="9"/>
      <c r="X34" s="7"/>
      <c r="Y34" s="9"/>
      <c r="Z34" s="7"/>
      <c r="AA34" s="9"/>
      <c r="AB34" s="9"/>
      <c r="AC34" s="7"/>
      <c r="AD34" s="7"/>
      <c r="AE34" s="7"/>
      <c r="AF34" s="7"/>
      <c r="AG34" s="9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</row>
    <row r="35" spans="1:46" ht="16.5" customHeight="1">
      <c r="A35" s="1"/>
      <c r="G35" s="113"/>
      <c r="I35" s="5"/>
      <c r="J35" s="6"/>
      <c r="K35" s="7"/>
      <c r="L35" s="7"/>
      <c r="M35" s="7"/>
      <c r="N35" s="7"/>
      <c r="O35" s="7"/>
      <c r="P35" s="9"/>
      <c r="Q35" s="7"/>
      <c r="R35" s="7"/>
      <c r="S35" s="7"/>
      <c r="T35" s="7"/>
      <c r="U35" s="7"/>
      <c r="V35" s="9"/>
      <c r="W35" s="9"/>
      <c r="X35" s="7"/>
      <c r="Y35" s="9"/>
      <c r="Z35" s="7"/>
      <c r="AA35" s="9"/>
      <c r="AB35" s="9"/>
      <c r="AC35" s="7"/>
      <c r="AD35" s="7"/>
      <c r="AE35" s="7"/>
      <c r="AF35" s="7"/>
      <c r="AG35" s="9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</row>
    <row r="36" spans="1:46" ht="16.5" customHeight="1">
      <c r="A36" s="1"/>
      <c r="G36" s="113"/>
      <c r="I36" s="5"/>
      <c r="J36" s="6"/>
      <c r="K36" s="7"/>
      <c r="L36" s="7"/>
      <c r="M36" s="7"/>
      <c r="N36" s="7"/>
      <c r="O36" s="7"/>
      <c r="P36" s="9"/>
      <c r="Q36" s="7"/>
      <c r="R36" s="7"/>
      <c r="S36" s="7"/>
      <c r="T36" s="7"/>
      <c r="U36" s="7"/>
      <c r="V36" s="9"/>
      <c r="W36" s="9"/>
      <c r="X36" s="7"/>
      <c r="Y36" s="9"/>
      <c r="Z36" s="7"/>
      <c r="AA36" s="9"/>
      <c r="AB36" s="9"/>
      <c r="AC36" s="7"/>
      <c r="AD36" s="7"/>
      <c r="AE36" s="7"/>
      <c r="AF36" s="7"/>
      <c r="AG36" s="9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</row>
    <row r="37" spans="1:46" ht="16.5" customHeight="1">
      <c r="A37" s="1"/>
      <c r="G37" s="113"/>
      <c r="I37" s="5"/>
      <c r="J37" s="6"/>
      <c r="K37" s="7"/>
      <c r="L37" s="7"/>
      <c r="M37" s="7"/>
      <c r="N37" s="7"/>
      <c r="O37" s="7"/>
      <c r="P37" s="9"/>
      <c r="Q37" s="7"/>
      <c r="R37" s="7"/>
      <c r="S37" s="7"/>
      <c r="T37" s="7"/>
      <c r="U37" s="7"/>
      <c r="V37" s="9"/>
      <c r="W37" s="9"/>
      <c r="X37" s="7"/>
      <c r="Y37" s="9"/>
      <c r="Z37" s="7"/>
      <c r="AA37" s="9"/>
      <c r="AB37" s="9"/>
      <c r="AC37" s="7"/>
      <c r="AD37" s="7"/>
      <c r="AE37" s="7"/>
      <c r="AF37" s="7"/>
      <c r="AG37" s="9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</row>
    <row r="38" spans="1:46" ht="16.5" customHeight="1">
      <c r="A38" s="1"/>
      <c r="G38" s="113"/>
      <c r="I38" s="5"/>
      <c r="J38" s="6"/>
      <c r="K38" s="7"/>
      <c r="L38" s="7"/>
      <c r="M38" s="7"/>
      <c r="N38" s="7"/>
      <c r="O38" s="7"/>
      <c r="P38" s="9"/>
      <c r="Q38" s="7"/>
      <c r="R38" s="7"/>
      <c r="S38" s="7"/>
      <c r="T38" s="7"/>
      <c r="U38" s="7"/>
      <c r="V38" s="9"/>
      <c r="W38" s="9"/>
      <c r="X38" s="7"/>
      <c r="Y38" s="9"/>
      <c r="Z38" s="7"/>
      <c r="AA38" s="9"/>
      <c r="AB38" s="9"/>
      <c r="AC38" s="7"/>
      <c r="AD38" s="7"/>
      <c r="AE38" s="7"/>
      <c r="AF38" s="7"/>
      <c r="AG38" s="9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</row>
    <row r="39" spans="1:46" ht="16.5" customHeight="1">
      <c r="A39" s="1"/>
      <c r="G39" s="113"/>
      <c r="I39" s="5"/>
      <c r="J39" s="6"/>
      <c r="K39" s="7"/>
      <c r="L39" s="7"/>
      <c r="M39" s="7"/>
      <c r="N39" s="7"/>
      <c r="O39" s="7"/>
      <c r="P39" s="9"/>
      <c r="Q39" s="7"/>
      <c r="R39" s="7"/>
      <c r="S39" s="7"/>
      <c r="T39" s="7"/>
      <c r="U39" s="7"/>
      <c r="V39" s="9"/>
      <c r="W39" s="9"/>
      <c r="X39" s="7"/>
      <c r="Y39" s="9"/>
      <c r="Z39" s="7"/>
      <c r="AA39" s="9"/>
      <c r="AB39" s="9"/>
      <c r="AC39" s="7"/>
      <c r="AD39" s="7"/>
      <c r="AE39" s="7"/>
      <c r="AF39" s="7"/>
      <c r="AG39" s="9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</row>
    <row r="40" spans="1:46" ht="16.5" customHeight="1">
      <c r="A40" s="1"/>
      <c r="G40" s="113"/>
      <c r="I40" s="5"/>
      <c r="J40" s="6"/>
      <c r="K40" s="7"/>
      <c r="L40" s="7"/>
      <c r="M40" s="7"/>
      <c r="N40" s="7"/>
      <c r="O40" s="7"/>
      <c r="P40" s="9"/>
      <c r="Q40" s="7"/>
      <c r="R40" s="7"/>
      <c r="S40" s="7"/>
      <c r="T40" s="7"/>
      <c r="U40" s="7"/>
      <c r="V40" s="9"/>
      <c r="W40" s="9"/>
      <c r="X40" s="7"/>
      <c r="Y40" s="9"/>
      <c r="Z40" s="7"/>
      <c r="AA40" s="9"/>
      <c r="AB40" s="9"/>
      <c r="AC40" s="7"/>
      <c r="AD40" s="7"/>
      <c r="AE40" s="7"/>
      <c r="AF40" s="7"/>
      <c r="AG40" s="9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</row>
    <row r="41" spans="1:46" ht="16.5" customHeight="1">
      <c r="A41" s="1"/>
      <c r="G41" s="113"/>
      <c r="I41" s="5"/>
      <c r="J41" s="6"/>
      <c r="K41" s="7"/>
      <c r="L41" s="7"/>
      <c r="M41" s="7"/>
      <c r="N41" s="7"/>
      <c r="O41" s="7"/>
      <c r="P41" s="9"/>
      <c r="Q41" s="7"/>
      <c r="R41" s="7"/>
      <c r="S41" s="7"/>
      <c r="T41" s="7"/>
      <c r="U41" s="7"/>
      <c r="V41" s="9"/>
      <c r="W41" s="9"/>
      <c r="X41" s="7"/>
      <c r="Y41" s="9"/>
      <c r="Z41" s="7"/>
      <c r="AA41" s="9"/>
      <c r="AB41" s="9"/>
      <c r="AC41" s="7"/>
      <c r="AD41" s="7"/>
      <c r="AE41" s="7"/>
      <c r="AF41" s="7"/>
      <c r="AG41" s="9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</row>
    <row r="42" spans="1:46" ht="16.5" customHeight="1">
      <c r="A42" s="1"/>
      <c r="G42" s="113"/>
      <c r="I42" s="5"/>
      <c r="J42" s="6"/>
      <c r="K42" s="7"/>
      <c r="L42" s="7"/>
      <c r="M42" s="7"/>
      <c r="N42" s="7"/>
      <c r="O42" s="7"/>
      <c r="P42" s="9"/>
      <c r="Q42" s="7"/>
      <c r="R42" s="7"/>
      <c r="S42" s="7"/>
      <c r="T42" s="7"/>
      <c r="U42" s="7"/>
      <c r="V42" s="9"/>
      <c r="W42" s="9"/>
      <c r="X42" s="7"/>
      <c r="Y42" s="9"/>
      <c r="Z42" s="7"/>
      <c r="AA42" s="9"/>
      <c r="AB42" s="9"/>
      <c r="AC42" s="7"/>
      <c r="AD42" s="7"/>
      <c r="AE42" s="7"/>
      <c r="AF42" s="7"/>
      <c r="AG42" s="9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</row>
    <row r="43" spans="1:46" ht="16.5" customHeight="1">
      <c r="A43" s="1"/>
      <c r="G43" s="113"/>
      <c r="I43" s="5"/>
      <c r="J43" s="6"/>
      <c r="K43" s="7"/>
      <c r="L43" s="7"/>
      <c r="M43" s="7"/>
      <c r="N43" s="7"/>
      <c r="O43" s="7"/>
      <c r="P43" s="9"/>
      <c r="Q43" s="7"/>
      <c r="R43" s="7"/>
      <c r="S43" s="7"/>
      <c r="T43" s="7"/>
      <c r="U43" s="7"/>
      <c r="V43" s="9"/>
      <c r="W43" s="9"/>
      <c r="X43" s="7"/>
      <c r="Y43" s="9"/>
      <c r="Z43" s="7"/>
      <c r="AA43" s="9"/>
      <c r="AB43" s="9"/>
      <c r="AC43" s="7"/>
      <c r="AD43" s="7"/>
      <c r="AE43" s="7"/>
      <c r="AF43" s="7"/>
      <c r="AG43" s="9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</row>
    <row r="44" spans="1:46" ht="16.5" customHeight="1">
      <c r="A44" s="1"/>
      <c r="G44" s="113"/>
      <c r="I44" s="5"/>
      <c r="J44" s="6"/>
      <c r="K44" s="7"/>
      <c r="L44" s="7"/>
      <c r="M44" s="7"/>
      <c r="N44" s="7"/>
      <c r="O44" s="7"/>
      <c r="P44" s="9"/>
      <c r="Q44" s="7"/>
      <c r="R44" s="7"/>
      <c r="S44" s="7"/>
      <c r="T44" s="7"/>
      <c r="U44" s="7"/>
      <c r="V44" s="9"/>
      <c r="W44" s="9"/>
      <c r="X44" s="7"/>
      <c r="Y44" s="9"/>
      <c r="Z44" s="7"/>
      <c r="AA44" s="9"/>
      <c r="AB44" s="9"/>
      <c r="AC44" s="7"/>
      <c r="AD44" s="7"/>
      <c r="AE44" s="7"/>
      <c r="AF44" s="7"/>
      <c r="AG44" s="9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</row>
    <row r="45" spans="1:46" ht="16.5" customHeight="1">
      <c r="A45" s="1"/>
      <c r="G45" s="113"/>
      <c r="I45" s="5"/>
      <c r="J45" s="6"/>
      <c r="K45" s="7"/>
      <c r="L45" s="7"/>
      <c r="M45" s="7"/>
      <c r="N45" s="7"/>
      <c r="O45" s="7"/>
      <c r="P45" s="9"/>
      <c r="Q45" s="7"/>
      <c r="R45" s="7"/>
      <c r="S45" s="7"/>
      <c r="T45" s="7"/>
      <c r="U45" s="7"/>
      <c r="V45" s="9"/>
      <c r="W45" s="9"/>
      <c r="X45" s="7"/>
      <c r="Y45" s="9"/>
      <c r="Z45" s="7"/>
      <c r="AA45" s="9"/>
      <c r="AB45" s="9"/>
      <c r="AC45" s="7"/>
      <c r="AD45" s="7"/>
      <c r="AE45" s="7"/>
      <c r="AF45" s="7"/>
      <c r="AG45" s="9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</row>
    <row r="46" spans="1:46" ht="16.5" customHeight="1">
      <c r="A46" s="1"/>
      <c r="G46" s="113"/>
      <c r="I46" s="5"/>
      <c r="J46" s="6"/>
      <c r="K46" s="7"/>
      <c r="L46" s="7"/>
      <c r="M46" s="7"/>
      <c r="N46" s="7"/>
      <c r="O46" s="7"/>
      <c r="P46" s="9"/>
      <c r="Q46" s="7"/>
      <c r="R46" s="7"/>
      <c r="S46" s="7"/>
      <c r="T46" s="7"/>
      <c r="U46" s="7"/>
      <c r="V46" s="9"/>
      <c r="W46" s="9"/>
      <c r="X46" s="7"/>
      <c r="Y46" s="9"/>
      <c r="Z46" s="7"/>
      <c r="AA46" s="9"/>
      <c r="AB46" s="9"/>
      <c r="AC46" s="7"/>
      <c r="AD46" s="7"/>
      <c r="AE46" s="7"/>
      <c r="AF46" s="7"/>
      <c r="AG46" s="9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</row>
    <row r="47" spans="1:46" ht="16.5" customHeight="1">
      <c r="A47" s="1"/>
      <c r="G47" s="113"/>
      <c r="I47" s="5"/>
      <c r="J47" s="6"/>
      <c r="K47" s="7"/>
      <c r="L47" s="7"/>
      <c r="M47" s="7"/>
      <c r="N47" s="7"/>
      <c r="O47" s="7"/>
      <c r="P47" s="9"/>
      <c r="Q47" s="7"/>
      <c r="R47" s="7"/>
      <c r="S47" s="7"/>
      <c r="T47" s="7"/>
      <c r="U47" s="7"/>
      <c r="V47" s="9"/>
      <c r="W47" s="9"/>
      <c r="X47" s="7"/>
      <c r="Y47" s="9"/>
      <c r="Z47" s="7"/>
      <c r="AA47" s="9"/>
      <c r="AB47" s="9"/>
      <c r="AC47" s="7"/>
      <c r="AD47" s="7"/>
      <c r="AE47" s="7"/>
      <c r="AF47" s="7"/>
      <c r="AG47" s="9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</row>
    <row r="48" spans="1:46" ht="16.5" customHeight="1">
      <c r="A48" s="1"/>
      <c r="G48" s="113"/>
      <c r="I48" s="5"/>
      <c r="J48" s="6"/>
      <c r="K48" s="7"/>
      <c r="L48" s="7"/>
      <c r="M48" s="7"/>
      <c r="N48" s="7"/>
      <c r="O48" s="7"/>
      <c r="P48" s="9"/>
      <c r="Q48" s="7"/>
      <c r="R48" s="7"/>
      <c r="S48" s="7"/>
      <c r="T48" s="7"/>
      <c r="U48" s="7"/>
      <c r="V48" s="9"/>
      <c r="W48" s="9"/>
      <c r="X48" s="7"/>
      <c r="Y48" s="9"/>
      <c r="Z48" s="7"/>
      <c r="AA48" s="9"/>
      <c r="AB48" s="9"/>
      <c r="AC48" s="7"/>
      <c r="AD48" s="7"/>
      <c r="AE48" s="7"/>
      <c r="AF48" s="7"/>
      <c r="AG48" s="9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</row>
    <row r="49" spans="1:46" ht="16.5" customHeight="1">
      <c r="A49" s="1"/>
      <c r="G49" s="113"/>
      <c r="I49" s="5"/>
      <c r="J49" s="6"/>
      <c r="K49" s="7"/>
      <c r="L49" s="7"/>
      <c r="M49" s="7"/>
      <c r="N49" s="7"/>
      <c r="O49" s="7"/>
      <c r="P49" s="9"/>
      <c r="Q49" s="7"/>
      <c r="R49" s="7"/>
      <c r="S49" s="7"/>
      <c r="T49" s="7"/>
      <c r="U49" s="7"/>
      <c r="V49" s="9"/>
      <c r="W49" s="9"/>
      <c r="X49" s="7"/>
      <c r="Y49" s="9"/>
      <c r="Z49" s="7"/>
      <c r="AA49" s="9"/>
      <c r="AB49" s="9"/>
      <c r="AC49" s="7"/>
      <c r="AD49" s="7"/>
      <c r="AE49" s="7"/>
      <c r="AF49" s="7"/>
      <c r="AG49" s="9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</row>
    <row r="50" spans="1:46" ht="16.5" customHeight="1">
      <c r="A50" s="1"/>
      <c r="G50" s="113"/>
      <c r="I50" s="5"/>
      <c r="J50" s="6"/>
      <c r="K50" s="7"/>
      <c r="L50" s="7"/>
      <c r="M50" s="7"/>
      <c r="N50" s="7"/>
      <c r="O50" s="7"/>
      <c r="P50" s="9"/>
      <c r="Q50" s="7"/>
      <c r="R50" s="7"/>
      <c r="S50" s="7"/>
      <c r="T50" s="7"/>
      <c r="U50" s="7"/>
      <c r="V50" s="9"/>
      <c r="W50" s="9"/>
      <c r="X50" s="7"/>
      <c r="Y50" s="9"/>
      <c r="Z50" s="7"/>
      <c r="AA50" s="9"/>
      <c r="AB50" s="9"/>
      <c r="AC50" s="7"/>
      <c r="AD50" s="7"/>
      <c r="AE50" s="7"/>
      <c r="AF50" s="7"/>
      <c r="AG50" s="9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</row>
    <row r="51" spans="1:46" ht="16.5" customHeight="1">
      <c r="A51" s="1"/>
      <c r="G51" s="113"/>
      <c r="I51" s="5"/>
      <c r="J51" s="6"/>
      <c r="K51" s="7"/>
      <c r="L51" s="7"/>
      <c r="M51" s="7"/>
      <c r="N51" s="7"/>
      <c r="O51" s="7"/>
      <c r="P51" s="9"/>
      <c r="Q51" s="7"/>
      <c r="R51" s="7"/>
      <c r="S51" s="7"/>
      <c r="T51" s="7"/>
      <c r="U51" s="7"/>
      <c r="V51" s="9"/>
      <c r="W51" s="9"/>
      <c r="X51" s="7"/>
      <c r="Y51" s="9"/>
      <c r="Z51" s="7"/>
      <c r="AA51" s="9"/>
      <c r="AB51" s="9"/>
      <c r="AC51" s="7"/>
      <c r="AD51" s="7"/>
      <c r="AE51" s="7"/>
      <c r="AF51" s="7"/>
      <c r="AG51" s="9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</row>
    <row r="52" spans="1:46" ht="16.5" customHeight="1">
      <c r="A52" s="1"/>
      <c r="G52" s="113"/>
      <c r="I52" s="5"/>
      <c r="J52" s="6"/>
      <c r="K52" s="7"/>
      <c r="L52" s="7"/>
      <c r="M52" s="7"/>
      <c r="N52" s="7"/>
      <c r="O52" s="7"/>
      <c r="P52" s="9"/>
      <c r="Q52" s="7"/>
      <c r="R52" s="7"/>
      <c r="S52" s="7"/>
      <c r="T52" s="7"/>
      <c r="U52" s="7"/>
      <c r="V52" s="9"/>
      <c r="W52" s="9"/>
      <c r="X52" s="7"/>
      <c r="Y52" s="9"/>
      <c r="Z52" s="7"/>
      <c r="AA52" s="9"/>
      <c r="AB52" s="9"/>
      <c r="AC52" s="7"/>
      <c r="AD52" s="7"/>
      <c r="AE52" s="7"/>
      <c r="AF52" s="7"/>
      <c r="AG52" s="9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</row>
    <row r="53" spans="1:46" ht="16.5" customHeight="1">
      <c r="A53" s="1"/>
      <c r="G53" s="113"/>
      <c r="I53" s="5"/>
      <c r="J53" s="6"/>
      <c r="K53" s="7"/>
      <c r="L53" s="7"/>
      <c r="M53" s="7"/>
      <c r="N53" s="7"/>
      <c r="O53" s="7"/>
      <c r="P53" s="9"/>
      <c r="Q53" s="7"/>
      <c r="R53" s="7"/>
      <c r="S53" s="7"/>
      <c r="T53" s="7"/>
      <c r="U53" s="7"/>
      <c r="V53" s="9"/>
      <c r="W53" s="9"/>
      <c r="X53" s="7"/>
      <c r="Y53" s="9"/>
      <c r="Z53" s="7"/>
      <c r="AA53" s="9"/>
      <c r="AB53" s="9"/>
      <c r="AC53" s="7"/>
      <c r="AD53" s="7"/>
      <c r="AE53" s="7"/>
      <c r="AF53" s="7"/>
      <c r="AG53" s="9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</row>
    <row r="54" spans="1:46" ht="16.5" customHeight="1">
      <c r="A54" s="1"/>
      <c r="G54" s="113"/>
      <c r="I54" s="5"/>
      <c r="J54" s="6"/>
      <c r="K54" s="7"/>
      <c r="L54" s="7"/>
      <c r="M54" s="7"/>
      <c r="N54" s="7"/>
      <c r="O54" s="7"/>
      <c r="P54" s="9"/>
      <c r="Q54" s="7"/>
      <c r="R54" s="7"/>
      <c r="S54" s="7"/>
      <c r="T54" s="7"/>
      <c r="U54" s="7"/>
      <c r="V54" s="9"/>
      <c r="W54" s="9"/>
      <c r="X54" s="7"/>
      <c r="Y54" s="9"/>
      <c r="Z54" s="7"/>
      <c r="AA54" s="9"/>
      <c r="AB54" s="9"/>
      <c r="AC54" s="7"/>
      <c r="AD54" s="7"/>
      <c r="AE54" s="7"/>
      <c r="AF54" s="7"/>
      <c r="AG54" s="9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</row>
    <row r="55" spans="1:46" ht="16.5" customHeight="1">
      <c r="A55" s="1"/>
      <c r="G55" s="113"/>
      <c r="I55" s="5"/>
      <c r="J55" s="6"/>
      <c r="K55" s="7"/>
      <c r="L55" s="7"/>
      <c r="M55" s="7"/>
      <c r="N55" s="7"/>
      <c r="O55" s="7"/>
      <c r="P55" s="9"/>
      <c r="Q55" s="7"/>
      <c r="R55" s="7"/>
      <c r="S55" s="7"/>
      <c r="T55" s="7"/>
      <c r="U55" s="7"/>
      <c r="V55" s="9"/>
      <c r="W55" s="9"/>
      <c r="X55" s="7"/>
      <c r="Y55" s="9"/>
      <c r="Z55" s="7"/>
      <c r="AA55" s="9"/>
      <c r="AB55" s="9"/>
      <c r="AC55" s="7"/>
      <c r="AD55" s="7"/>
      <c r="AE55" s="7"/>
      <c r="AF55" s="7"/>
      <c r="AG55" s="9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</row>
    <row r="56" spans="1:46" ht="16.5" customHeight="1">
      <c r="A56" s="1"/>
      <c r="G56" s="113"/>
      <c r="I56" s="5"/>
      <c r="J56" s="6"/>
      <c r="K56" s="7"/>
      <c r="L56" s="7"/>
      <c r="M56" s="7"/>
      <c r="N56" s="7"/>
      <c r="O56" s="7"/>
      <c r="P56" s="9"/>
      <c r="Q56" s="7"/>
      <c r="R56" s="7"/>
      <c r="S56" s="7"/>
      <c r="T56" s="7"/>
      <c r="U56" s="7"/>
      <c r="V56" s="9"/>
      <c r="W56" s="9"/>
      <c r="X56" s="7"/>
      <c r="Y56" s="9"/>
      <c r="Z56" s="7"/>
      <c r="AA56" s="9"/>
      <c r="AB56" s="9"/>
      <c r="AC56" s="7"/>
      <c r="AD56" s="7"/>
      <c r="AE56" s="7"/>
      <c r="AF56" s="7"/>
      <c r="AG56" s="9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</row>
    <row r="57" spans="1:46" ht="16.5" customHeight="1">
      <c r="A57" s="1"/>
      <c r="G57" s="113"/>
      <c r="I57" s="5"/>
      <c r="J57" s="6"/>
      <c r="K57" s="7"/>
      <c r="L57" s="7"/>
      <c r="M57" s="7"/>
      <c r="N57" s="7"/>
      <c r="O57" s="7"/>
      <c r="P57" s="9"/>
      <c r="Q57" s="7"/>
      <c r="R57" s="7"/>
      <c r="S57" s="7"/>
      <c r="T57" s="7"/>
      <c r="U57" s="7"/>
      <c r="V57" s="9"/>
      <c r="W57" s="9"/>
      <c r="X57" s="7"/>
      <c r="Y57" s="9"/>
      <c r="Z57" s="7"/>
      <c r="AA57" s="9"/>
      <c r="AB57" s="9"/>
      <c r="AC57" s="7"/>
      <c r="AD57" s="7"/>
      <c r="AE57" s="7"/>
      <c r="AF57" s="7"/>
      <c r="AG57" s="9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</row>
    <row r="58" spans="1:46" ht="16.5" customHeight="1">
      <c r="A58" s="1"/>
      <c r="G58" s="113"/>
      <c r="I58" s="5"/>
      <c r="J58" s="6"/>
      <c r="K58" s="7"/>
      <c r="L58" s="7"/>
      <c r="M58" s="7"/>
      <c r="N58" s="7"/>
      <c r="O58" s="7"/>
      <c r="P58" s="9"/>
      <c r="Q58" s="7"/>
      <c r="R58" s="7"/>
      <c r="S58" s="7"/>
      <c r="T58" s="7"/>
      <c r="U58" s="7"/>
      <c r="V58" s="9"/>
      <c r="W58" s="9"/>
      <c r="X58" s="7"/>
      <c r="Y58" s="9"/>
      <c r="Z58" s="7"/>
      <c r="AA58" s="9"/>
      <c r="AB58" s="9"/>
      <c r="AC58" s="7"/>
      <c r="AD58" s="7"/>
      <c r="AE58" s="7"/>
      <c r="AF58" s="7"/>
      <c r="AG58" s="9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</row>
    <row r="59" spans="1:46" ht="16.5" customHeight="1">
      <c r="A59" s="1"/>
      <c r="G59" s="113"/>
      <c r="I59" s="5"/>
      <c r="J59" s="6"/>
      <c r="K59" s="7"/>
      <c r="L59" s="7"/>
      <c r="M59" s="7"/>
      <c r="N59" s="7"/>
      <c r="O59" s="7"/>
      <c r="P59" s="9"/>
      <c r="Q59" s="7"/>
      <c r="R59" s="7"/>
      <c r="S59" s="7"/>
      <c r="T59" s="7"/>
      <c r="U59" s="7"/>
      <c r="V59" s="9"/>
      <c r="W59" s="9"/>
      <c r="X59" s="7"/>
      <c r="Y59" s="9"/>
      <c r="Z59" s="7"/>
      <c r="AA59" s="9"/>
      <c r="AB59" s="9"/>
      <c r="AC59" s="7"/>
      <c r="AD59" s="7"/>
      <c r="AE59" s="7"/>
      <c r="AF59" s="7"/>
      <c r="AG59" s="9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</row>
    <row r="60" spans="1:46" ht="16.5" customHeight="1">
      <c r="A60" s="1"/>
      <c r="G60" s="113"/>
      <c r="I60" s="5"/>
      <c r="J60" s="6"/>
      <c r="K60" s="7"/>
      <c r="L60" s="7"/>
      <c r="M60" s="7"/>
      <c r="N60" s="7"/>
      <c r="O60" s="7"/>
      <c r="P60" s="9"/>
      <c r="Q60" s="7"/>
      <c r="R60" s="7"/>
      <c r="S60" s="7"/>
      <c r="T60" s="7"/>
      <c r="U60" s="7"/>
      <c r="V60" s="9"/>
      <c r="W60" s="9"/>
      <c r="X60" s="7"/>
      <c r="Y60" s="9"/>
      <c r="Z60" s="7"/>
      <c r="AA60" s="9"/>
      <c r="AB60" s="9"/>
      <c r="AC60" s="7"/>
      <c r="AD60" s="7"/>
      <c r="AE60" s="7"/>
      <c r="AF60" s="7"/>
      <c r="AG60" s="9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</row>
    <row r="61" spans="1:46" ht="16.5" customHeight="1">
      <c r="A61" s="1"/>
      <c r="G61" s="113"/>
      <c r="I61" s="5"/>
      <c r="J61" s="6"/>
      <c r="K61" s="7"/>
      <c r="L61" s="7"/>
      <c r="M61" s="7"/>
      <c r="N61" s="7"/>
      <c r="O61" s="7"/>
      <c r="P61" s="9"/>
      <c r="Q61" s="7"/>
      <c r="R61" s="7"/>
      <c r="S61" s="7"/>
      <c r="T61" s="7"/>
      <c r="U61" s="7"/>
      <c r="V61" s="9"/>
      <c r="W61" s="9"/>
      <c r="X61" s="7"/>
      <c r="Y61" s="9"/>
      <c r="Z61" s="7"/>
      <c r="AA61" s="9"/>
      <c r="AB61" s="9"/>
      <c r="AC61" s="7"/>
      <c r="AD61" s="7"/>
      <c r="AE61" s="7"/>
      <c r="AF61" s="7"/>
      <c r="AG61" s="9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</row>
    <row r="62" spans="1:46" ht="16.5" customHeight="1">
      <c r="A62" s="1"/>
      <c r="G62" s="113"/>
      <c r="I62" s="5"/>
      <c r="J62" s="6"/>
      <c r="K62" s="7"/>
      <c r="L62" s="7"/>
      <c r="M62" s="7"/>
      <c r="N62" s="7"/>
      <c r="O62" s="7"/>
      <c r="P62" s="9"/>
      <c r="Q62" s="7"/>
      <c r="R62" s="7"/>
      <c r="S62" s="7"/>
      <c r="T62" s="7"/>
      <c r="U62" s="7"/>
      <c r="V62" s="9"/>
      <c r="W62" s="9"/>
      <c r="X62" s="7"/>
      <c r="Y62" s="9"/>
      <c r="Z62" s="7"/>
      <c r="AA62" s="9"/>
      <c r="AB62" s="9"/>
      <c r="AC62" s="7"/>
      <c r="AD62" s="7"/>
      <c r="AE62" s="7"/>
      <c r="AF62" s="7"/>
      <c r="AG62" s="9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</row>
    <row r="63" spans="1:46" ht="16.5" customHeight="1">
      <c r="A63" s="1"/>
      <c r="G63" s="113"/>
      <c r="I63" s="5"/>
      <c r="J63" s="6"/>
      <c r="K63" s="7"/>
      <c r="L63" s="7"/>
      <c r="M63" s="7"/>
      <c r="N63" s="7"/>
      <c r="O63" s="7"/>
      <c r="P63" s="9"/>
      <c r="Q63" s="7"/>
      <c r="R63" s="7"/>
      <c r="S63" s="7"/>
      <c r="T63" s="7"/>
      <c r="U63" s="7"/>
      <c r="V63" s="9"/>
      <c r="W63" s="9"/>
      <c r="X63" s="7"/>
      <c r="Y63" s="9"/>
      <c r="Z63" s="7"/>
      <c r="AA63" s="9"/>
      <c r="AB63" s="9"/>
      <c r="AC63" s="7"/>
      <c r="AD63" s="7"/>
      <c r="AE63" s="7"/>
      <c r="AF63" s="7"/>
      <c r="AG63" s="9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</row>
    <row r="64" spans="1:46" ht="16.5" customHeight="1">
      <c r="A64" s="1"/>
      <c r="G64" s="113"/>
      <c r="I64" s="5"/>
      <c r="J64" s="6"/>
      <c r="K64" s="7"/>
      <c r="L64" s="7"/>
      <c r="M64" s="7"/>
      <c r="N64" s="7"/>
      <c r="O64" s="7"/>
      <c r="P64" s="9"/>
      <c r="Q64" s="7"/>
      <c r="R64" s="7"/>
      <c r="S64" s="7"/>
      <c r="T64" s="7"/>
      <c r="U64" s="7"/>
      <c r="V64" s="9"/>
      <c r="W64" s="9"/>
      <c r="X64" s="7"/>
      <c r="Y64" s="9"/>
      <c r="Z64" s="7"/>
      <c r="AA64" s="9"/>
      <c r="AB64" s="9"/>
      <c r="AC64" s="7"/>
      <c r="AD64" s="7"/>
      <c r="AE64" s="7"/>
      <c r="AF64" s="7"/>
      <c r="AG64" s="9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</row>
    <row r="65" spans="1:46" ht="16.5" customHeight="1">
      <c r="A65" s="1"/>
      <c r="G65" s="113"/>
      <c r="I65" s="5"/>
      <c r="J65" s="6"/>
      <c r="K65" s="7"/>
      <c r="L65" s="7"/>
      <c r="M65" s="7"/>
      <c r="N65" s="7"/>
      <c r="O65" s="7"/>
      <c r="P65" s="9"/>
      <c r="Q65" s="7"/>
      <c r="R65" s="7"/>
      <c r="S65" s="7"/>
      <c r="T65" s="7"/>
      <c r="U65" s="7"/>
      <c r="V65" s="9"/>
      <c r="W65" s="9"/>
      <c r="X65" s="7"/>
      <c r="Y65" s="9"/>
      <c r="Z65" s="7"/>
      <c r="AA65" s="9"/>
      <c r="AB65" s="9"/>
      <c r="AC65" s="7"/>
      <c r="AD65" s="7"/>
      <c r="AE65" s="7"/>
      <c r="AF65" s="7"/>
      <c r="AG65" s="9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</row>
    <row r="66" spans="1:46" ht="16.5" customHeight="1">
      <c r="A66" s="1"/>
      <c r="G66" s="113"/>
      <c r="I66" s="5"/>
      <c r="J66" s="6"/>
      <c r="K66" s="7"/>
      <c r="L66" s="7"/>
      <c r="M66" s="7"/>
      <c r="N66" s="7"/>
      <c r="O66" s="7"/>
      <c r="P66" s="9"/>
      <c r="Q66" s="7"/>
      <c r="R66" s="7"/>
      <c r="S66" s="7"/>
      <c r="T66" s="7"/>
      <c r="U66" s="7"/>
      <c r="V66" s="9"/>
      <c r="W66" s="9"/>
      <c r="X66" s="7"/>
      <c r="Y66" s="9"/>
      <c r="Z66" s="7"/>
      <c r="AA66" s="9"/>
      <c r="AB66" s="9"/>
      <c r="AC66" s="7"/>
      <c r="AD66" s="7"/>
      <c r="AE66" s="7"/>
      <c r="AF66" s="7"/>
      <c r="AG66" s="9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</row>
    <row r="67" spans="1:46" ht="16.5" customHeight="1">
      <c r="A67" s="1"/>
      <c r="G67" s="113"/>
      <c r="I67" s="5"/>
      <c r="J67" s="6"/>
      <c r="K67" s="7"/>
      <c r="L67" s="7"/>
      <c r="M67" s="7"/>
      <c r="N67" s="7"/>
      <c r="O67" s="7"/>
      <c r="P67" s="9"/>
      <c r="Q67" s="7"/>
      <c r="R67" s="7"/>
      <c r="S67" s="7"/>
      <c r="T67" s="7"/>
      <c r="U67" s="7"/>
      <c r="V67" s="9"/>
      <c r="W67" s="9"/>
      <c r="X67" s="7"/>
      <c r="Y67" s="9"/>
      <c r="Z67" s="7"/>
      <c r="AA67" s="9"/>
      <c r="AB67" s="9"/>
      <c r="AC67" s="7"/>
      <c r="AD67" s="7"/>
      <c r="AE67" s="7"/>
      <c r="AF67" s="7"/>
      <c r="AG67" s="9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</row>
    <row r="68" spans="1:46" ht="16.5" customHeight="1">
      <c r="A68" s="1"/>
      <c r="G68" s="113"/>
      <c r="I68" s="5"/>
      <c r="J68" s="6"/>
      <c r="K68" s="7"/>
      <c r="L68" s="7"/>
      <c r="M68" s="7"/>
      <c r="N68" s="7"/>
      <c r="O68" s="7"/>
      <c r="P68" s="9"/>
      <c r="Q68" s="7"/>
      <c r="R68" s="7"/>
      <c r="S68" s="7"/>
      <c r="T68" s="7"/>
      <c r="U68" s="7"/>
      <c r="V68" s="9"/>
      <c r="W68" s="9"/>
      <c r="X68" s="7"/>
      <c r="Y68" s="9"/>
      <c r="Z68" s="7"/>
      <c r="AA68" s="9"/>
      <c r="AB68" s="9"/>
      <c r="AC68" s="7"/>
      <c r="AD68" s="7"/>
      <c r="AE68" s="7"/>
      <c r="AF68" s="7"/>
      <c r="AG68" s="9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</row>
    <row r="69" spans="1:46" ht="16.5" customHeight="1">
      <c r="A69" s="1"/>
      <c r="G69" s="113"/>
      <c r="I69" s="5"/>
      <c r="J69" s="6"/>
      <c r="K69" s="7"/>
      <c r="L69" s="7"/>
      <c r="M69" s="7"/>
      <c r="N69" s="7"/>
      <c r="O69" s="7"/>
      <c r="P69" s="9"/>
      <c r="Q69" s="7"/>
      <c r="R69" s="7"/>
      <c r="S69" s="7"/>
      <c r="T69" s="7"/>
      <c r="U69" s="7"/>
      <c r="V69" s="9"/>
      <c r="W69" s="9"/>
      <c r="X69" s="7"/>
      <c r="Y69" s="9"/>
      <c r="Z69" s="7"/>
      <c r="AA69" s="9"/>
      <c r="AB69" s="9"/>
      <c r="AC69" s="7"/>
      <c r="AD69" s="7"/>
      <c r="AE69" s="7"/>
      <c r="AF69" s="7"/>
      <c r="AG69" s="9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</row>
    <row r="70" spans="1:46" ht="16.5" customHeight="1">
      <c r="A70" s="1"/>
      <c r="G70" s="113"/>
      <c r="I70" s="5"/>
      <c r="J70" s="6"/>
      <c r="K70" s="7"/>
      <c r="L70" s="7"/>
      <c r="M70" s="7"/>
      <c r="N70" s="7"/>
      <c r="O70" s="7"/>
      <c r="P70" s="9"/>
      <c r="Q70" s="7"/>
      <c r="R70" s="7"/>
      <c r="S70" s="7"/>
      <c r="T70" s="7"/>
      <c r="U70" s="7"/>
      <c r="V70" s="9"/>
      <c r="W70" s="9"/>
      <c r="X70" s="7"/>
      <c r="Y70" s="9"/>
      <c r="Z70" s="7"/>
      <c r="AA70" s="9"/>
      <c r="AB70" s="9"/>
      <c r="AC70" s="7"/>
      <c r="AD70" s="7"/>
      <c r="AE70" s="7"/>
      <c r="AF70" s="7"/>
      <c r="AG70" s="9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</row>
    <row r="71" spans="1:46" ht="16.5" customHeight="1">
      <c r="A71" s="1"/>
      <c r="G71" s="113"/>
      <c r="I71" s="5"/>
      <c r="J71" s="6"/>
      <c r="K71" s="7"/>
      <c r="L71" s="7"/>
      <c r="M71" s="7"/>
      <c r="N71" s="7"/>
      <c r="O71" s="7"/>
      <c r="P71" s="9"/>
      <c r="Q71" s="7"/>
      <c r="R71" s="7"/>
      <c r="S71" s="7"/>
      <c r="T71" s="7"/>
      <c r="U71" s="7"/>
      <c r="V71" s="9"/>
      <c r="W71" s="9"/>
      <c r="X71" s="7"/>
      <c r="Y71" s="9"/>
      <c r="Z71" s="7"/>
      <c r="AA71" s="9"/>
      <c r="AB71" s="9"/>
      <c r="AC71" s="7"/>
      <c r="AD71" s="7"/>
      <c r="AE71" s="7"/>
      <c r="AF71" s="7"/>
      <c r="AG71" s="9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</row>
    <row r="72" spans="1:46" ht="16.5" customHeight="1">
      <c r="A72" s="1"/>
      <c r="G72" s="113"/>
      <c r="I72" s="5"/>
      <c r="J72" s="6"/>
      <c r="K72" s="7"/>
      <c r="L72" s="7"/>
      <c r="M72" s="7"/>
      <c r="N72" s="7"/>
      <c r="O72" s="7"/>
      <c r="P72" s="9"/>
      <c r="Q72" s="7"/>
      <c r="R72" s="7"/>
      <c r="S72" s="7"/>
      <c r="T72" s="7"/>
      <c r="U72" s="7"/>
      <c r="V72" s="9"/>
      <c r="W72" s="9"/>
      <c r="X72" s="7"/>
      <c r="Y72" s="9"/>
      <c r="Z72" s="7"/>
      <c r="AA72" s="9"/>
      <c r="AB72" s="9"/>
      <c r="AC72" s="7"/>
      <c r="AD72" s="7"/>
      <c r="AE72" s="7"/>
      <c r="AF72" s="7"/>
      <c r="AG72" s="9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r="73" spans="1:46" ht="16.5" customHeight="1">
      <c r="A73" s="1"/>
      <c r="G73" s="113"/>
      <c r="I73" s="5"/>
      <c r="J73" s="6"/>
      <c r="K73" s="7"/>
      <c r="L73" s="7"/>
      <c r="M73" s="7"/>
      <c r="N73" s="7"/>
      <c r="O73" s="7"/>
      <c r="P73" s="9"/>
      <c r="Q73" s="7"/>
      <c r="R73" s="7"/>
      <c r="S73" s="7"/>
      <c r="T73" s="7"/>
      <c r="U73" s="7"/>
      <c r="V73" s="9"/>
      <c r="W73" s="9"/>
      <c r="X73" s="7"/>
      <c r="Y73" s="9"/>
      <c r="Z73" s="7"/>
      <c r="AA73" s="9"/>
      <c r="AB73" s="9"/>
      <c r="AC73" s="7"/>
      <c r="AD73" s="7"/>
      <c r="AE73" s="7"/>
      <c r="AF73" s="7"/>
      <c r="AG73" s="9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</row>
    <row r="74" spans="1:46" ht="16.5" customHeight="1">
      <c r="A74" s="1"/>
      <c r="G74" s="113"/>
      <c r="I74" s="5"/>
      <c r="J74" s="6"/>
      <c r="K74" s="7"/>
      <c r="L74" s="7"/>
      <c r="M74" s="7"/>
      <c r="N74" s="7"/>
      <c r="O74" s="7"/>
      <c r="P74" s="9"/>
      <c r="Q74" s="7"/>
      <c r="R74" s="7"/>
      <c r="S74" s="7"/>
      <c r="T74" s="7"/>
      <c r="U74" s="7"/>
      <c r="V74" s="9"/>
      <c r="W74" s="9"/>
      <c r="X74" s="7"/>
      <c r="Y74" s="9"/>
      <c r="Z74" s="7"/>
      <c r="AA74" s="9"/>
      <c r="AB74" s="9"/>
      <c r="AC74" s="7"/>
      <c r="AD74" s="7"/>
      <c r="AE74" s="7"/>
      <c r="AF74" s="7"/>
      <c r="AG74" s="9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</row>
    <row r="75" spans="1:46" ht="16.5" customHeight="1">
      <c r="A75" s="1"/>
      <c r="G75" s="113"/>
      <c r="I75" s="5"/>
      <c r="J75" s="6"/>
      <c r="K75" s="7"/>
      <c r="L75" s="7"/>
      <c r="M75" s="7"/>
      <c r="N75" s="7"/>
      <c r="O75" s="7"/>
      <c r="P75" s="9"/>
      <c r="Q75" s="7"/>
      <c r="R75" s="7"/>
      <c r="S75" s="7"/>
      <c r="T75" s="7"/>
      <c r="U75" s="7"/>
      <c r="V75" s="9"/>
      <c r="W75" s="9"/>
      <c r="X75" s="7"/>
      <c r="Y75" s="9"/>
      <c r="Z75" s="7"/>
      <c r="AA75" s="9"/>
      <c r="AB75" s="9"/>
      <c r="AC75" s="7"/>
      <c r="AD75" s="7"/>
      <c r="AE75" s="7"/>
      <c r="AF75" s="7"/>
      <c r="AG75" s="9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</row>
    <row r="76" spans="1:46" ht="16.5" customHeight="1">
      <c r="A76" s="1"/>
      <c r="G76" s="113"/>
      <c r="I76" s="5"/>
      <c r="J76" s="6"/>
      <c r="K76" s="7"/>
      <c r="L76" s="7"/>
      <c r="M76" s="7"/>
      <c r="N76" s="7"/>
      <c r="O76" s="7"/>
      <c r="P76" s="9"/>
      <c r="Q76" s="7"/>
      <c r="R76" s="7"/>
      <c r="S76" s="7"/>
      <c r="T76" s="7"/>
      <c r="U76" s="7"/>
      <c r="V76" s="9"/>
      <c r="W76" s="9"/>
      <c r="X76" s="7"/>
      <c r="Y76" s="9"/>
      <c r="Z76" s="7"/>
      <c r="AA76" s="9"/>
      <c r="AB76" s="9"/>
      <c r="AC76" s="7"/>
      <c r="AD76" s="7"/>
      <c r="AE76" s="7"/>
      <c r="AF76" s="7"/>
      <c r="AG76" s="9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</row>
    <row r="77" spans="1:46" ht="16.5" customHeight="1">
      <c r="A77" s="1"/>
      <c r="G77" s="113"/>
      <c r="I77" s="5"/>
      <c r="J77" s="6"/>
      <c r="K77" s="7"/>
      <c r="L77" s="7"/>
      <c r="M77" s="7"/>
      <c r="N77" s="7"/>
      <c r="O77" s="7"/>
      <c r="P77" s="9"/>
      <c r="Q77" s="7"/>
      <c r="R77" s="7"/>
      <c r="S77" s="7"/>
      <c r="T77" s="7"/>
      <c r="U77" s="7"/>
      <c r="V77" s="9"/>
      <c r="W77" s="9"/>
      <c r="X77" s="7"/>
      <c r="Y77" s="9"/>
      <c r="Z77" s="7"/>
      <c r="AA77" s="9"/>
      <c r="AB77" s="9"/>
      <c r="AC77" s="7"/>
      <c r="AD77" s="7"/>
      <c r="AE77" s="7"/>
      <c r="AF77" s="7"/>
      <c r="AG77" s="9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</row>
    <row r="78" spans="1:46" ht="16.5" customHeight="1">
      <c r="A78" s="1"/>
      <c r="G78" s="113"/>
      <c r="I78" s="5"/>
      <c r="J78" s="6"/>
      <c r="K78" s="7"/>
      <c r="L78" s="7"/>
      <c r="M78" s="7"/>
      <c r="N78" s="7"/>
      <c r="O78" s="7"/>
      <c r="P78" s="9"/>
      <c r="Q78" s="7"/>
      <c r="R78" s="7"/>
      <c r="S78" s="7"/>
      <c r="T78" s="7"/>
      <c r="U78" s="7"/>
      <c r="V78" s="9"/>
      <c r="W78" s="9"/>
      <c r="X78" s="7"/>
      <c r="Y78" s="9"/>
      <c r="Z78" s="7"/>
      <c r="AA78" s="9"/>
      <c r="AB78" s="9"/>
      <c r="AC78" s="7"/>
      <c r="AD78" s="7"/>
      <c r="AE78" s="7"/>
      <c r="AF78" s="7"/>
      <c r="AG78" s="9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</row>
    <row r="79" spans="1:46" ht="16.5" customHeight="1">
      <c r="A79" s="1"/>
      <c r="G79" s="113"/>
      <c r="I79" s="5"/>
      <c r="J79" s="6"/>
      <c r="K79" s="7"/>
      <c r="L79" s="7"/>
      <c r="M79" s="7"/>
      <c r="N79" s="7"/>
      <c r="O79" s="7"/>
      <c r="P79" s="9"/>
      <c r="Q79" s="7"/>
      <c r="R79" s="7"/>
      <c r="S79" s="7"/>
      <c r="T79" s="7"/>
      <c r="U79" s="7"/>
      <c r="V79" s="9"/>
      <c r="W79" s="9"/>
      <c r="X79" s="7"/>
      <c r="Y79" s="9"/>
      <c r="Z79" s="7"/>
      <c r="AA79" s="9"/>
      <c r="AB79" s="9"/>
      <c r="AC79" s="7"/>
      <c r="AD79" s="7"/>
      <c r="AE79" s="7"/>
      <c r="AF79" s="7"/>
      <c r="AG79" s="9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r="80" spans="1:46" ht="16.5" customHeight="1">
      <c r="A80" s="1"/>
      <c r="G80" s="113"/>
      <c r="I80" s="5"/>
      <c r="J80" s="6"/>
      <c r="K80" s="7"/>
      <c r="L80" s="7"/>
      <c r="M80" s="7"/>
      <c r="N80" s="7"/>
      <c r="O80" s="7"/>
      <c r="P80" s="9"/>
      <c r="Q80" s="7"/>
      <c r="R80" s="7"/>
      <c r="S80" s="7"/>
      <c r="T80" s="7"/>
      <c r="U80" s="7"/>
      <c r="V80" s="9"/>
      <c r="W80" s="9"/>
      <c r="X80" s="7"/>
      <c r="Y80" s="9"/>
      <c r="Z80" s="7"/>
      <c r="AA80" s="9"/>
      <c r="AB80" s="9"/>
      <c r="AC80" s="7"/>
      <c r="AD80" s="7"/>
      <c r="AE80" s="7"/>
      <c r="AF80" s="7"/>
      <c r="AG80" s="9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</row>
    <row r="81" spans="1:46" ht="16.5" customHeight="1">
      <c r="A81" s="1"/>
      <c r="G81" s="113"/>
      <c r="I81" s="5"/>
      <c r="J81" s="6"/>
      <c r="K81" s="7"/>
      <c r="L81" s="7"/>
      <c r="M81" s="7"/>
      <c r="N81" s="7"/>
      <c r="O81" s="7"/>
      <c r="P81" s="9"/>
      <c r="Q81" s="7"/>
      <c r="R81" s="7"/>
      <c r="S81" s="7"/>
      <c r="T81" s="7"/>
      <c r="U81" s="7"/>
      <c r="V81" s="9"/>
      <c r="W81" s="9"/>
      <c r="X81" s="7"/>
      <c r="Y81" s="9"/>
      <c r="Z81" s="7"/>
      <c r="AA81" s="9"/>
      <c r="AB81" s="9"/>
      <c r="AC81" s="7"/>
      <c r="AD81" s="7"/>
      <c r="AE81" s="7"/>
      <c r="AF81" s="7"/>
      <c r="AG81" s="9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r="82" spans="1:46" ht="16.5" customHeight="1">
      <c r="A82" s="1"/>
      <c r="G82" s="113"/>
      <c r="I82" s="5"/>
      <c r="J82" s="6"/>
      <c r="K82" s="7"/>
      <c r="L82" s="7"/>
      <c r="M82" s="7"/>
      <c r="N82" s="7"/>
      <c r="O82" s="7"/>
      <c r="P82" s="9"/>
      <c r="Q82" s="7"/>
      <c r="R82" s="7"/>
      <c r="S82" s="7"/>
      <c r="T82" s="7"/>
      <c r="U82" s="7"/>
      <c r="V82" s="9"/>
      <c r="W82" s="9"/>
      <c r="X82" s="7"/>
      <c r="Y82" s="9"/>
      <c r="Z82" s="7"/>
      <c r="AA82" s="9"/>
      <c r="AB82" s="9"/>
      <c r="AC82" s="7"/>
      <c r="AD82" s="7"/>
      <c r="AE82" s="7"/>
      <c r="AF82" s="7"/>
      <c r="AG82" s="9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spans="1:46" ht="16.5" customHeight="1">
      <c r="A83" s="1"/>
      <c r="G83" s="113"/>
      <c r="I83" s="5"/>
      <c r="J83" s="6"/>
      <c r="K83" s="7"/>
      <c r="L83" s="7"/>
      <c r="M83" s="7"/>
      <c r="N83" s="7"/>
      <c r="O83" s="7"/>
      <c r="P83" s="9"/>
      <c r="Q83" s="7"/>
      <c r="R83" s="7"/>
      <c r="S83" s="7"/>
      <c r="T83" s="7"/>
      <c r="U83" s="7"/>
      <c r="V83" s="9"/>
      <c r="W83" s="9"/>
      <c r="X83" s="7"/>
      <c r="Y83" s="9"/>
      <c r="Z83" s="7"/>
      <c r="AA83" s="9"/>
      <c r="AB83" s="9"/>
      <c r="AC83" s="7"/>
      <c r="AD83" s="7"/>
      <c r="AE83" s="7"/>
      <c r="AF83" s="7"/>
      <c r="AG83" s="9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r="84" spans="1:46" ht="16.5" customHeight="1">
      <c r="A84" s="1"/>
      <c r="G84" s="113"/>
      <c r="I84" s="5"/>
      <c r="J84" s="6"/>
      <c r="K84" s="7"/>
      <c r="L84" s="7"/>
      <c r="M84" s="7"/>
      <c r="N84" s="7"/>
      <c r="O84" s="7"/>
      <c r="P84" s="9"/>
      <c r="Q84" s="7"/>
      <c r="R84" s="7"/>
      <c r="S84" s="7"/>
      <c r="T84" s="7"/>
      <c r="U84" s="7"/>
      <c r="V84" s="9"/>
      <c r="W84" s="9"/>
      <c r="X84" s="7"/>
      <c r="Y84" s="9"/>
      <c r="Z84" s="7"/>
      <c r="AA84" s="9"/>
      <c r="AB84" s="9"/>
      <c r="AC84" s="7"/>
      <c r="AD84" s="7"/>
      <c r="AE84" s="7"/>
      <c r="AF84" s="7"/>
      <c r="AG84" s="9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 spans="1:46" ht="16.5" customHeight="1">
      <c r="A85" s="1"/>
      <c r="G85" s="113"/>
      <c r="I85" s="5"/>
      <c r="J85" s="6"/>
      <c r="K85" s="7"/>
      <c r="L85" s="7"/>
      <c r="M85" s="7"/>
      <c r="N85" s="7"/>
      <c r="O85" s="7"/>
      <c r="P85" s="9"/>
      <c r="Q85" s="7"/>
      <c r="R85" s="7"/>
      <c r="S85" s="7"/>
      <c r="T85" s="7"/>
      <c r="U85" s="7"/>
      <c r="V85" s="9"/>
      <c r="W85" s="9"/>
      <c r="X85" s="7"/>
      <c r="Y85" s="9"/>
      <c r="Z85" s="7"/>
      <c r="AA85" s="9"/>
      <c r="AB85" s="9"/>
      <c r="AC85" s="7"/>
      <c r="AD85" s="7"/>
      <c r="AE85" s="7"/>
      <c r="AF85" s="7"/>
      <c r="AG85" s="9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 spans="1:46" ht="16.5" customHeight="1">
      <c r="A86" s="1"/>
      <c r="G86" s="113"/>
      <c r="I86" s="5"/>
      <c r="J86" s="6"/>
      <c r="K86" s="7"/>
      <c r="L86" s="7"/>
      <c r="M86" s="7"/>
      <c r="N86" s="7"/>
      <c r="O86" s="7"/>
      <c r="P86" s="9"/>
      <c r="Q86" s="7"/>
      <c r="R86" s="7"/>
      <c r="S86" s="7"/>
      <c r="T86" s="7"/>
      <c r="U86" s="7"/>
      <c r="V86" s="9"/>
      <c r="W86" s="9"/>
      <c r="X86" s="7"/>
      <c r="Y86" s="9"/>
      <c r="Z86" s="7"/>
      <c r="AA86" s="9"/>
      <c r="AB86" s="9"/>
      <c r="AC86" s="7"/>
      <c r="AD86" s="7"/>
      <c r="AE86" s="7"/>
      <c r="AF86" s="7"/>
      <c r="AG86" s="9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 spans="1:46" ht="16.5" customHeight="1">
      <c r="A87" s="1"/>
      <c r="G87" s="113"/>
      <c r="I87" s="5"/>
      <c r="J87" s="6"/>
      <c r="K87" s="7"/>
      <c r="L87" s="7"/>
      <c r="M87" s="7"/>
      <c r="N87" s="7"/>
      <c r="O87" s="7"/>
      <c r="P87" s="9"/>
      <c r="Q87" s="7"/>
      <c r="R87" s="7"/>
      <c r="S87" s="7"/>
      <c r="T87" s="7"/>
      <c r="U87" s="7"/>
      <c r="V87" s="9"/>
      <c r="W87" s="9"/>
      <c r="X87" s="7"/>
      <c r="Y87" s="9"/>
      <c r="Z87" s="7"/>
      <c r="AA87" s="9"/>
      <c r="AB87" s="9"/>
      <c r="AC87" s="7"/>
      <c r="AD87" s="7"/>
      <c r="AE87" s="7"/>
      <c r="AF87" s="7"/>
      <c r="AG87" s="9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 spans="1:46" ht="16.5" customHeight="1">
      <c r="A88" s="1"/>
      <c r="G88" s="113"/>
      <c r="I88" s="5"/>
      <c r="J88" s="6"/>
      <c r="K88" s="7"/>
      <c r="L88" s="7"/>
      <c r="M88" s="7"/>
      <c r="N88" s="7"/>
      <c r="O88" s="7"/>
      <c r="P88" s="9"/>
      <c r="Q88" s="7"/>
      <c r="R88" s="7"/>
      <c r="S88" s="7"/>
      <c r="T88" s="7"/>
      <c r="U88" s="7"/>
      <c r="V88" s="9"/>
      <c r="W88" s="9"/>
      <c r="X88" s="7"/>
      <c r="Y88" s="9"/>
      <c r="Z88" s="7"/>
      <c r="AA88" s="9"/>
      <c r="AB88" s="9"/>
      <c r="AC88" s="7"/>
      <c r="AD88" s="7"/>
      <c r="AE88" s="7"/>
      <c r="AF88" s="7"/>
      <c r="AG88" s="9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spans="1:46" ht="16.5" customHeight="1">
      <c r="A89" s="1"/>
      <c r="G89" s="113"/>
      <c r="I89" s="5"/>
      <c r="J89" s="6"/>
      <c r="K89" s="7"/>
      <c r="L89" s="7"/>
      <c r="M89" s="7"/>
      <c r="N89" s="7"/>
      <c r="O89" s="7"/>
      <c r="P89" s="9"/>
      <c r="Q89" s="7"/>
      <c r="R89" s="7"/>
      <c r="S89" s="7"/>
      <c r="T89" s="7"/>
      <c r="U89" s="7"/>
      <c r="V89" s="9"/>
      <c r="W89" s="9"/>
      <c r="X89" s="7"/>
      <c r="Y89" s="9"/>
      <c r="Z89" s="7"/>
      <c r="AA89" s="9"/>
      <c r="AB89" s="9"/>
      <c r="AC89" s="7"/>
      <c r="AD89" s="7"/>
      <c r="AE89" s="7"/>
      <c r="AF89" s="7"/>
      <c r="AG89" s="9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 spans="1:46" ht="16.5" customHeight="1">
      <c r="A90" s="1"/>
      <c r="G90" s="113"/>
      <c r="I90" s="5"/>
      <c r="J90" s="6"/>
      <c r="K90" s="7"/>
      <c r="L90" s="7"/>
      <c r="M90" s="7"/>
      <c r="N90" s="7"/>
      <c r="O90" s="7"/>
      <c r="P90" s="9"/>
      <c r="Q90" s="7"/>
      <c r="R90" s="7"/>
      <c r="S90" s="7"/>
      <c r="T90" s="7"/>
      <c r="U90" s="7"/>
      <c r="V90" s="9"/>
      <c r="W90" s="9"/>
      <c r="X90" s="7"/>
      <c r="Y90" s="9"/>
      <c r="Z90" s="7"/>
      <c r="AA90" s="9"/>
      <c r="AB90" s="9"/>
      <c r="AC90" s="7"/>
      <c r="AD90" s="7"/>
      <c r="AE90" s="7"/>
      <c r="AF90" s="7"/>
      <c r="AG90" s="9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r="91" spans="1:46" ht="16.5" customHeight="1">
      <c r="A91" s="1"/>
      <c r="G91" s="113"/>
      <c r="I91" s="5"/>
      <c r="J91" s="6"/>
      <c r="K91" s="7"/>
      <c r="L91" s="7"/>
      <c r="M91" s="7"/>
      <c r="N91" s="7"/>
      <c r="O91" s="7"/>
      <c r="P91" s="9"/>
      <c r="Q91" s="7"/>
      <c r="R91" s="7"/>
      <c r="S91" s="7"/>
      <c r="T91" s="7"/>
      <c r="U91" s="7"/>
      <c r="V91" s="9"/>
      <c r="W91" s="9"/>
      <c r="X91" s="7"/>
      <c r="Y91" s="9"/>
      <c r="Z91" s="7"/>
      <c r="AA91" s="9"/>
      <c r="AB91" s="9"/>
      <c r="AC91" s="7"/>
      <c r="AD91" s="7"/>
      <c r="AE91" s="7"/>
      <c r="AF91" s="7"/>
      <c r="AG91" s="9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  <row r="92" spans="1:46" ht="16.5" customHeight="1">
      <c r="A92" s="1"/>
      <c r="G92" s="113"/>
      <c r="I92" s="5"/>
      <c r="J92" s="6"/>
      <c r="K92" s="7"/>
      <c r="L92" s="7"/>
      <c r="M92" s="7"/>
      <c r="N92" s="7"/>
      <c r="O92" s="7"/>
      <c r="P92" s="9"/>
      <c r="Q92" s="7"/>
      <c r="R92" s="7"/>
      <c r="S92" s="7"/>
      <c r="T92" s="7"/>
      <c r="U92" s="7"/>
      <c r="V92" s="9"/>
      <c r="W92" s="9"/>
      <c r="X92" s="7"/>
      <c r="Y92" s="9"/>
      <c r="Z92" s="7"/>
      <c r="AA92" s="9"/>
      <c r="AB92" s="9"/>
      <c r="AC92" s="7"/>
      <c r="AD92" s="7"/>
      <c r="AE92" s="7"/>
      <c r="AF92" s="7"/>
      <c r="AG92" s="9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</row>
    <row r="93" spans="1:46" ht="16.5" customHeight="1">
      <c r="A93" s="1"/>
      <c r="G93" s="113"/>
      <c r="I93" s="5"/>
      <c r="J93" s="6"/>
      <c r="K93" s="7"/>
      <c r="L93" s="7"/>
      <c r="M93" s="7"/>
      <c r="N93" s="7"/>
      <c r="O93" s="7"/>
      <c r="P93" s="9"/>
      <c r="Q93" s="7"/>
      <c r="R93" s="7"/>
      <c r="S93" s="7"/>
      <c r="T93" s="7"/>
      <c r="U93" s="7"/>
      <c r="V93" s="9"/>
      <c r="W93" s="9"/>
      <c r="X93" s="7"/>
      <c r="Y93" s="9"/>
      <c r="Z93" s="7"/>
      <c r="AA93" s="9"/>
      <c r="AB93" s="9"/>
      <c r="AC93" s="7"/>
      <c r="AD93" s="7"/>
      <c r="AE93" s="7"/>
      <c r="AF93" s="7"/>
      <c r="AG93" s="9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 spans="1:46" ht="16.5" customHeight="1">
      <c r="A94" s="1"/>
      <c r="G94" s="113"/>
      <c r="I94" s="5"/>
      <c r="J94" s="6"/>
      <c r="K94" s="7"/>
      <c r="L94" s="7"/>
      <c r="M94" s="7"/>
      <c r="N94" s="7"/>
      <c r="O94" s="7"/>
      <c r="P94" s="9"/>
      <c r="Q94" s="7"/>
      <c r="R94" s="7"/>
      <c r="S94" s="7"/>
      <c r="T94" s="7"/>
      <c r="U94" s="7"/>
      <c r="V94" s="9"/>
      <c r="W94" s="9"/>
      <c r="X94" s="7"/>
      <c r="Y94" s="9"/>
      <c r="Z94" s="7"/>
      <c r="AA94" s="9"/>
      <c r="AB94" s="9"/>
      <c r="AC94" s="7"/>
      <c r="AD94" s="7"/>
      <c r="AE94" s="7"/>
      <c r="AF94" s="7"/>
      <c r="AG94" s="9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</row>
    <row r="95" spans="1:46" ht="16.5" customHeight="1">
      <c r="A95" s="1"/>
      <c r="G95" s="113"/>
      <c r="I95" s="5"/>
      <c r="J95" s="6"/>
      <c r="K95" s="7"/>
      <c r="L95" s="7"/>
      <c r="M95" s="7"/>
      <c r="N95" s="7"/>
      <c r="O95" s="7"/>
      <c r="P95" s="9"/>
      <c r="Q95" s="7"/>
      <c r="R95" s="7"/>
      <c r="S95" s="7"/>
      <c r="T95" s="7"/>
      <c r="U95" s="7"/>
      <c r="V95" s="9"/>
      <c r="W95" s="9"/>
      <c r="X95" s="7"/>
      <c r="Y95" s="9"/>
      <c r="Z95" s="7"/>
      <c r="AA95" s="9"/>
      <c r="AB95" s="9"/>
      <c r="AC95" s="7"/>
      <c r="AD95" s="7"/>
      <c r="AE95" s="7"/>
      <c r="AF95" s="7"/>
      <c r="AG95" s="9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 spans="1:46" ht="16.5" customHeight="1">
      <c r="A96" s="1"/>
      <c r="G96" s="113"/>
      <c r="I96" s="5"/>
      <c r="J96" s="6"/>
      <c r="K96" s="7"/>
      <c r="L96" s="7"/>
      <c r="M96" s="7"/>
      <c r="N96" s="7"/>
      <c r="O96" s="7"/>
      <c r="P96" s="9"/>
      <c r="Q96" s="7"/>
      <c r="R96" s="7"/>
      <c r="S96" s="7"/>
      <c r="T96" s="7"/>
      <c r="U96" s="7"/>
      <c r="V96" s="9"/>
      <c r="W96" s="9"/>
      <c r="X96" s="7"/>
      <c r="Y96" s="9"/>
      <c r="Z96" s="7"/>
      <c r="AA96" s="9"/>
      <c r="AB96" s="9"/>
      <c r="AC96" s="7"/>
      <c r="AD96" s="7"/>
      <c r="AE96" s="7"/>
      <c r="AF96" s="7"/>
      <c r="AG96" s="9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 spans="1:46" ht="16.5" customHeight="1">
      <c r="A97" s="1"/>
      <c r="G97" s="113"/>
      <c r="I97" s="5"/>
      <c r="J97" s="6"/>
      <c r="K97" s="7"/>
      <c r="L97" s="7"/>
      <c r="M97" s="7"/>
      <c r="N97" s="7"/>
      <c r="O97" s="7"/>
      <c r="P97" s="9"/>
      <c r="Q97" s="7"/>
      <c r="R97" s="7"/>
      <c r="S97" s="7"/>
      <c r="T97" s="7"/>
      <c r="U97" s="7"/>
      <c r="V97" s="9"/>
      <c r="W97" s="9"/>
      <c r="X97" s="7"/>
      <c r="Y97" s="9"/>
      <c r="Z97" s="7"/>
      <c r="AA97" s="9"/>
      <c r="AB97" s="9"/>
      <c r="AC97" s="7"/>
      <c r="AD97" s="7"/>
      <c r="AE97" s="7"/>
      <c r="AF97" s="7"/>
      <c r="AG97" s="9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 spans="1:46" ht="16.5" customHeight="1">
      <c r="A98" s="1"/>
      <c r="G98" s="113"/>
      <c r="I98" s="5"/>
      <c r="J98" s="6"/>
      <c r="K98" s="7"/>
      <c r="L98" s="7"/>
      <c r="M98" s="7"/>
      <c r="N98" s="7"/>
      <c r="O98" s="7"/>
      <c r="P98" s="9"/>
      <c r="Q98" s="7"/>
      <c r="R98" s="7"/>
      <c r="S98" s="7"/>
      <c r="T98" s="7"/>
      <c r="U98" s="7"/>
      <c r="V98" s="9"/>
      <c r="W98" s="9"/>
      <c r="X98" s="7"/>
      <c r="Y98" s="9"/>
      <c r="Z98" s="7"/>
      <c r="AA98" s="9"/>
      <c r="AB98" s="9"/>
      <c r="AC98" s="7"/>
      <c r="AD98" s="7"/>
      <c r="AE98" s="7"/>
      <c r="AF98" s="7"/>
      <c r="AG98" s="9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 spans="1:46" ht="16.5" customHeight="1">
      <c r="A99" s="1"/>
      <c r="G99" s="113"/>
      <c r="I99" s="5"/>
      <c r="J99" s="6"/>
      <c r="K99" s="7"/>
      <c r="L99" s="7"/>
      <c r="M99" s="7"/>
      <c r="N99" s="7"/>
      <c r="O99" s="7"/>
      <c r="P99" s="9"/>
      <c r="Q99" s="7"/>
      <c r="R99" s="7"/>
      <c r="S99" s="7"/>
      <c r="T99" s="7"/>
      <c r="U99" s="7"/>
      <c r="V99" s="9"/>
      <c r="W99" s="9"/>
      <c r="X99" s="7"/>
      <c r="Y99" s="9"/>
      <c r="Z99" s="7"/>
      <c r="AA99" s="9"/>
      <c r="AB99" s="9"/>
      <c r="AC99" s="7"/>
      <c r="AD99" s="7"/>
      <c r="AE99" s="7"/>
      <c r="AF99" s="7"/>
      <c r="AG99" s="9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 spans="1:46" ht="16.5" customHeight="1">
      <c r="A100" s="1"/>
      <c r="G100" s="113"/>
      <c r="I100" s="5"/>
      <c r="J100" s="6"/>
      <c r="K100" s="7"/>
      <c r="L100" s="7"/>
      <c r="M100" s="7"/>
      <c r="N100" s="7"/>
      <c r="O100" s="7"/>
      <c r="P100" s="9"/>
      <c r="Q100" s="7"/>
      <c r="R100" s="7"/>
      <c r="S100" s="7"/>
      <c r="T100" s="7"/>
      <c r="U100" s="7"/>
      <c r="V100" s="9"/>
      <c r="W100" s="9"/>
      <c r="X100" s="7"/>
      <c r="Y100" s="9"/>
      <c r="Z100" s="7"/>
      <c r="AA100" s="9"/>
      <c r="AB100" s="9"/>
      <c r="AC100" s="7"/>
      <c r="AD100" s="7"/>
      <c r="AE100" s="7"/>
      <c r="AF100" s="7"/>
      <c r="AG100" s="9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spans="1:46" ht="16.5" customHeight="1">
      <c r="A101" s="1"/>
      <c r="G101" s="113"/>
      <c r="I101" s="5"/>
      <c r="J101" s="6"/>
      <c r="K101" s="7"/>
      <c r="L101" s="7"/>
      <c r="M101" s="7"/>
      <c r="N101" s="7"/>
      <c r="O101" s="7"/>
      <c r="P101" s="9"/>
      <c r="Q101" s="7"/>
      <c r="R101" s="7"/>
      <c r="S101" s="7"/>
      <c r="T101" s="7"/>
      <c r="U101" s="7"/>
      <c r="V101" s="9"/>
      <c r="W101" s="9"/>
      <c r="X101" s="7"/>
      <c r="Y101" s="9"/>
      <c r="Z101" s="7"/>
      <c r="AA101" s="9"/>
      <c r="AB101" s="9"/>
      <c r="AC101" s="7"/>
      <c r="AD101" s="7"/>
      <c r="AE101" s="7"/>
      <c r="AF101" s="7"/>
      <c r="AG101" s="9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 spans="1:46" ht="16.5" customHeight="1">
      <c r="A102" s="1"/>
      <c r="G102" s="113"/>
      <c r="I102" s="5"/>
      <c r="J102" s="6"/>
      <c r="K102" s="7"/>
      <c r="L102" s="7"/>
      <c r="M102" s="7"/>
      <c r="N102" s="7"/>
      <c r="O102" s="7"/>
      <c r="P102" s="9"/>
      <c r="Q102" s="7"/>
      <c r="R102" s="7"/>
      <c r="S102" s="7"/>
      <c r="T102" s="7"/>
      <c r="U102" s="7"/>
      <c r="V102" s="9"/>
      <c r="W102" s="9"/>
      <c r="X102" s="7"/>
      <c r="Y102" s="9"/>
      <c r="Z102" s="7"/>
      <c r="AA102" s="9"/>
      <c r="AB102" s="9"/>
      <c r="AC102" s="7"/>
      <c r="AD102" s="7"/>
      <c r="AE102" s="7"/>
      <c r="AF102" s="7"/>
      <c r="AG102" s="9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 spans="1:46" ht="16.5" customHeight="1">
      <c r="A103" s="1"/>
      <c r="G103" s="113"/>
      <c r="I103" s="5"/>
      <c r="J103" s="6"/>
      <c r="K103" s="7"/>
      <c r="L103" s="7"/>
      <c r="M103" s="7"/>
      <c r="N103" s="7"/>
      <c r="O103" s="7"/>
      <c r="P103" s="9"/>
      <c r="Q103" s="7"/>
      <c r="R103" s="7"/>
      <c r="S103" s="7"/>
      <c r="T103" s="7"/>
      <c r="U103" s="7"/>
      <c r="V103" s="9"/>
      <c r="W103" s="9"/>
      <c r="X103" s="7"/>
      <c r="Y103" s="9"/>
      <c r="Z103" s="7"/>
      <c r="AA103" s="9"/>
      <c r="AB103" s="9"/>
      <c r="AC103" s="7"/>
      <c r="AD103" s="7"/>
      <c r="AE103" s="7"/>
      <c r="AF103" s="7"/>
      <c r="AG103" s="9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 spans="1:46" ht="16.5" customHeight="1">
      <c r="A104" s="1"/>
      <c r="G104" s="113"/>
      <c r="I104" s="5"/>
      <c r="J104" s="6"/>
      <c r="K104" s="7"/>
      <c r="L104" s="7"/>
      <c r="M104" s="7"/>
      <c r="N104" s="7"/>
      <c r="O104" s="7"/>
      <c r="P104" s="9"/>
      <c r="Q104" s="7"/>
      <c r="R104" s="7"/>
      <c r="S104" s="7"/>
      <c r="T104" s="7"/>
      <c r="U104" s="7"/>
      <c r="V104" s="9"/>
      <c r="W104" s="9"/>
      <c r="X104" s="7"/>
      <c r="Y104" s="9"/>
      <c r="Z104" s="7"/>
      <c r="AA104" s="9"/>
      <c r="AB104" s="9"/>
      <c r="AC104" s="7"/>
      <c r="AD104" s="7"/>
      <c r="AE104" s="7"/>
      <c r="AF104" s="7"/>
      <c r="AG104" s="9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spans="1:46" ht="16.5" customHeight="1">
      <c r="A105" s="1"/>
      <c r="G105" s="113"/>
      <c r="I105" s="5"/>
      <c r="J105" s="6"/>
      <c r="K105" s="7"/>
      <c r="L105" s="7"/>
      <c r="M105" s="7"/>
      <c r="N105" s="7"/>
      <c r="O105" s="7"/>
      <c r="P105" s="9"/>
      <c r="Q105" s="7"/>
      <c r="R105" s="7"/>
      <c r="S105" s="7"/>
      <c r="T105" s="7"/>
      <c r="U105" s="7"/>
      <c r="V105" s="9"/>
      <c r="W105" s="9"/>
      <c r="X105" s="7"/>
      <c r="Y105" s="9"/>
      <c r="Z105" s="7"/>
      <c r="AA105" s="9"/>
      <c r="AB105" s="9"/>
      <c r="AC105" s="7"/>
      <c r="AD105" s="7"/>
      <c r="AE105" s="7"/>
      <c r="AF105" s="7"/>
      <c r="AG105" s="9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spans="1:46" ht="16.5" customHeight="1">
      <c r="A106" s="1"/>
      <c r="G106" s="113"/>
      <c r="I106" s="5"/>
      <c r="J106" s="6"/>
      <c r="K106" s="7"/>
      <c r="L106" s="7"/>
      <c r="M106" s="7"/>
      <c r="N106" s="7"/>
      <c r="O106" s="7"/>
      <c r="P106" s="9"/>
      <c r="Q106" s="7"/>
      <c r="R106" s="7"/>
      <c r="S106" s="7"/>
      <c r="T106" s="7"/>
      <c r="U106" s="7"/>
      <c r="V106" s="9"/>
      <c r="W106" s="9"/>
      <c r="X106" s="7"/>
      <c r="Y106" s="9"/>
      <c r="Z106" s="7"/>
      <c r="AA106" s="9"/>
      <c r="AB106" s="9"/>
      <c r="AC106" s="7"/>
      <c r="AD106" s="7"/>
      <c r="AE106" s="7"/>
      <c r="AF106" s="7"/>
      <c r="AG106" s="9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spans="1:46" ht="16.5" customHeight="1">
      <c r="A107" s="1"/>
      <c r="G107" s="113"/>
      <c r="I107" s="5"/>
      <c r="J107" s="6"/>
      <c r="K107" s="7"/>
      <c r="L107" s="7"/>
      <c r="M107" s="7"/>
      <c r="N107" s="7"/>
      <c r="O107" s="7"/>
      <c r="P107" s="9"/>
      <c r="Q107" s="7"/>
      <c r="R107" s="7"/>
      <c r="S107" s="7"/>
      <c r="T107" s="7"/>
      <c r="U107" s="7"/>
      <c r="V107" s="9"/>
      <c r="W107" s="9"/>
      <c r="X107" s="7"/>
      <c r="Y107" s="9"/>
      <c r="Z107" s="7"/>
      <c r="AA107" s="9"/>
      <c r="AB107" s="9"/>
      <c r="AC107" s="7"/>
      <c r="AD107" s="7"/>
      <c r="AE107" s="7"/>
      <c r="AF107" s="7"/>
      <c r="AG107" s="9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spans="1:46" ht="16.5" customHeight="1">
      <c r="A108" s="1"/>
      <c r="G108" s="113"/>
      <c r="I108" s="5"/>
      <c r="J108" s="6"/>
      <c r="K108" s="7"/>
      <c r="L108" s="7"/>
      <c r="M108" s="7"/>
      <c r="N108" s="7"/>
      <c r="O108" s="7"/>
      <c r="P108" s="9"/>
      <c r="Q108" s="7"/>
      <c r="R108" s="7"/>
      <c r="S108" s="7"/>
      <c r="T108" s="7"/>
      <c r="U108" s="7"/>
      <c r="V108" s="9"/>
      <c r="W108" s="9"/>
      <c r="X108" s="7"/>
      <c r="Y108" s="9"/>
      <c r="Z108" s="7"/>
      <c r="AA108" s="9"/>
      <c r="AB108" s="9"/>
      <c r="AC108" s="7"/>
      <c r="AD108" s="7"/>
      <c r="AE108" s="7"/>
      <c r="AF108" s="7"/>
      <c r="AG108" s="9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spans="1:46" ht="16.5" customHeight="1">
      <c r="A109" s="1"/>
      <c r="G109" s="113"/>
      <c r="I109" s="5"/>
      <c r="J109" s="6"/>
      <c r="K109" s="7"/>
      <c r="L109" s="7"/>
      <c r="M109" s="7"/>
      <c r="N109" s="7"/>
      <c r="O109" s="7"/>
      <c r="P109" s="9"/>
      <c r="Q109" s="7"/>
      <c r="R109" s="7"/>
      <c r="S109" s="7"/>
      <c r="T109" s="7"/>
      <c r="U109" s="7"/>
      <c r="V109" s="9"/>
      <c r="W109" s="9"/>
      <c r="X109" s="7"/>
      <c r="Y109" s="9"/>
      <c r="Z109" s="7"/>
      <c r="AA109" s="9"/>
      <c r="AB109" s="9"/>
      <c r="AC109" s="7"/>
      <c r="AD109" s="7"/>
      <c r="AE109" s="7"/>
      <c r="AF109" s="7"/>
      <c r="AG109" s="9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spans="1:46" ht="16.5" customHeight="1">
      <c r="A110" s="1"/>
      <c r="G110" s="113"/>
      <c r="I110" s="5"/>
      <c r="J110" s="6"/>
      <c r="K110" s="7"/>
      <c r="L110" s="7"/>
      <c r="M110" s="7"/>
      <c r="N110" s="7"/>
      <c r="O110" s="7"/>
      <c r="P110" s="9"/>
      <c r="Q110" s="7"/>
      <c r="R110" s="7"/>
      <c r="S110" s="7"/>
      <c r="T110" s="7"/>
      <c r="U110" s="7"/>
      <c r="V110" s="9"/>
      <c r="W110" s="9"/>
      <c r="X110" s="7"/>
      <c r="Y110" s="9"/>
      <c r="Z110" s="7"/>
      <c r="AA110" s="9"/>
      <c r="AB110" s="9"/>
      <c r="AC110" s="7"/>
      <c r="AD110" s="7"/>
      <c r="AE110" s="7"/>
      <c r="AF110" s="7"/>
      <c r="AG110" s="9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spans="1:46" ht="16.5" customHeight="1">
      <c r="A111" s="1"/>
      <c r="G111" s="113"/>
      <c r="I111" s="5"/>
      <c r="J111" s="6"/>
      <c r="K111" s="7"/>
      <c r="L111" s="7"/>
      <c r="M111" s="7"/>
      <c r="N111" s="7"/>
      <c r="O111" s="7"/>
      <c r="P111" s="9"/>
      <c r="Q111" s="7"/>
      <c r="R111" s="7"/>
      <c r="S111" s="7"/>
      <c r="T111" s="7"/>
      <c r="U111" s="7"/>
      <c r="V111" s="9"/>
      <c r="W111" s="9"/>
      <c r="X111" s="7"/>
      <c r="Y111" s="9"/>
      <c r="Z111" s="7"/>
      <c r="AA111" s="9"/>
      <c r="AB111" s="9"/>
      <c r="AC111" s="7"/>
      <c r="AD111" s="7"/>
      <c r="AE111" s="7"/>
      <c r="AF111" s="7"/>
      <c r="AG111" s="9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spans="1:46" ht="16.5" customHeight="1">
      <c r="A112" s="1"/>
      <c r="G112" s="113"/>
      <c r="I112" s="5"/>
      <c r="J112" s="6"/>
      <c r="K112" s="7"/>
      <c r="L112" s="7"/>
      <c r="M112" s="7"/>
      <c r="N112" s="7"/>
      <c r="O112" s="7"/>
      <c r="P112" s="9"/>
      <c r="Q112" s="7"/>
      <c r="R112" s="7"/>
      <c r="S112" s="7"/>
      <c r="T112" s="7"/>
      <c r="U112" s="7"/>
      <c r="V112" s="9"/>
      <c r="W112" s="9"/>
      <c r="X112" s="7"/>
      <c r="Y112" s="9"/>
      <c r="Z112" s="7"/>
      <c r="AA112" s="9"/>
      <c r="AB112" s="9"/>
      <c r="AC112" s="7"/>
      <c r="AD112" s="7"/>
      <c r="AE112" s="7"/>
      <c r="AF112" s="7"/>
      <c r="AG112" s="9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spans="1:46" ht="16.5" customHeight="1">
      <c r="A113" s="1"/>
      <c r="G113" s="113"/>
      <c r="I113" s="5"/>
      <c r="J113" s="6"/>
      <c r="K113" s="7"/>
      <c r="L113" s="7"/>
      <c r="M113" s="7"/>
      <c r="N113" s="7"/>
      <c r="O113" s="7"/>
      <c r="P113" s="9"/>
      <c r="Q113" s="7"/>
      <c r="R113" s="7"/>
      <c r="S113" s="7"/>
      <c r="T113" s="7"/>
      <c r="U113" s="7"/>
      <c r="V113" s="9"/>
      <c r="W113" s="9"/>
      <c r="X113" s="7"/>
      <c r="Y113" s="9"/>
      <c r="Z113" s="7"/>
      <c r="AA113" s="9"/>
      <c r="AB113" s="9"/>
      <c r="AC113" s="7"/>
      <c r="AD113" s="7"/>
      <c r="AE113" s="7"/>
      <c r="AF113" s="7"/>
      <c r="AG113" s="9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spans="1:46" ht="16.5" customHeight="1">
      <c r="A114" s="1"/>
      <c r="G114" s="113"/>
      <c r="I114" s="5"/>
      <c r="J114" s="6"/>
      <c r="K114" s="7"/>
      <c r="L114" s="7"/>
      <c r="M114" s="7"/>
      <c r="N114" s="7"/>
      <c r="O114" s="7"/>
      <c r="P114" s="9"/>
      <c r="Q114" s="7"/>
      <c r="R114" s="7"/>
      <c r="S114" s="7"/>
      <c r="T114" s="7"/>
      <c r="U114" s="7"/>
      <c r="V114" s="9"/>
      <c r="W114" s="9"/>
      <c r="X114" s="7"/>
      <c r="Y114" s="9"/>
      <c r="Z114" s="7"/>
      <c r="AA114" s="9"/>
      <c r="AB114" s="9"/>
      <c r="AC114" s="7"/>
      <c r="AD114" s="7"/>
      <c r="AE114" s="7"/>
      <c r="AF114" s="7"/>
      <c r="AG114" s="9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spans="1:46" ht="16.5" customHeight="1">
      <c r="A115" s="1"/>
      <c r="G115" s="113"/>
      <c r="I115" s="5"/>
      <c r="J115" s="6"/>
      <c r="K115" s="7"/>
      <c r="L115" s="7"/>
      <c r="M115" s="7"/>
      <c r="N115" s="7"/>
      <c r="O115" s="7"/>
      <c r="P115" s="9"/>
      <c r="Q115" s="7"/>
      <c r="R115" s="7"/>
      <c r="S115" s="7"/>
      <c r="T115" s="7"/>
      <c r="U115" s="7"/>
      <c r="V115" s="9"/>
      <c r="W115" s="9"/>
      <c r="X115" s="7"/>
      <c r="Y115" s="9"/>
      <c r="Z115" s="7"/>
      <c r="AA115" s="9"/>
      <c r="AB115" s="9"/>
      <c r="AC115" s="7"/>
      <c r="AD115" s="7"/>
      <c r="AE115" s="7"/>
      <c r="AF115" s="7"/>
      <c r="AG115" s="9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spans="1:46" ht="16.5" customHeight="1">
      <c r="A116" s="1"/>
      <c r="G116" s="113"/>
      <c r="I116" s="5"/>
      <c r="J116" s="6"/>
      <c r="K116" s="7"/>
      <c r="L116" s="7"/>
      <c r="M116" s="7"/>
      <c r="N116" s="7"/>
      <c r="O116" s="7"/>
      <c r="P116" s="9"/>
      <c r="Q116" s="7"/>
      <c r="R116" s="7"/>
      <c r="S116" s="7"/>
      <c r="T116" s="7"/>
      <c r="U116" s="7"/>
      <c r="V116" s="9"/>
      <c r="W116" s="9"/>
      <c r="X116" s="7"/>
      <c r="Y116" s="9"/>
      <c r="Z116" s="7"/>
      <c r="AA116" s="9"/>
      <c r="AB116" s="9"/>
      <c r="AC116" s="7"/>
      <c r="AD116" s="7"/>
      <c r="AE116" s="7"/>
      <c r="AF116" s="7"/>
      <c r="AG116" s="9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spans="1:46" ht="16.5" customHeight="1">
      <c r="A117" s="1"/>
      <c r="G117" s="113"/>
      <c r="I117" s="5"/>
      <c r="J117" s="6"/>
      <c r="K117" s="7"/>
      <c r="L117" s="7"/>
      <c r="M117" s="7"/>
      <c r="N117" s="7"/>
      <c r="O117" s="7"/>
      <c r="P117" s="9"/>
      <c r="Q117" s="7"/>
      <c r="R117" s="7"/>
      <c r="S117" s="7"/>
      <c r="T117" s="7"/>
      <c r="U117" s="7"/>
      <c r="V117" s="9"/>
      <c r="W117" s="9"/>
      <c r="X117" s="7"/>
      <c r="Y117" s="9"/>
      <c r="Z117" s="7"/>
      <c r="AA117" s="9"/>
      <c r="AB117" s="9"/>
      <c r="AC117" s="7"/>
      <c r="AD117" s="7"/>
      <c r="AE117" s="7"/>
      <c r="AF117" s="7"/>
      <c r="AG117" s="9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spans="1:46" ht="16.5" customHeight="1">
      <c r="A118" s="1"/>
      <c r="G118" s="113"/>
      <c r="I118" s="5"/>
      <c r="J118" s="6"/>
      <c r="K118" s="7"/>
      <c r="L118" s="7"/>
      <c r="M118" s="7"/>
      <c r="N118" s="7"/>
      <c r="O118" s="7"/>
      <c r="P118" s="9"/>
      <c r="Q118" s="7"/>
      <c r="R118" s="7"/>
      <c r="S118" s="7"/>
      <c r="T118" s="7"/>
      <c r="U118" s="7"/>
      <c r="V118" s="9"/>
      <c r="W118" s="9"/>
      <c r="X118" s="7"/>
      <c r="Y118" s="9"/>
      <c r="Z118" s="7"/>
      <c r="AA118" s="9"/>
      <c r="AB118" s="9"/>
      <c r="AC118" s="7"/>
      <c r="AD118" s="7"/>
      <c r="AE118" s="7"/>
      <c r="AF118" s="7"/>
      <c r="AG118" s="9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spans="1:46" ht="16.5" customHeight="1">
      <c r="A119" s="1"/>
      <c r="G119" s="113"/>
      <c r="I119" s="5"/>
      <c r="J119" s="6"/>
      <c r="K119" s="7"/>
      <c r="L119" s="7"/>
      <c r="M119" s="7"/>
      <c r="N119" s="7"/>
      <c r="O119" s="7"/>
      <c r="P119" s="9"/>
      <c r="Q119" s="7"/>
      <c r="R119" s="7"/>
      <c r="S119" s="7"/>
      <c r="T119" s="7"/>
      <c r="U119" s="7"/>
      <c r="V119" s="9"/>
      <c r="W119" s="9"/>
      <c r="X119" s="7"/>
      <c r="Y119" s="9"/>
      <c r="Z119" s="7"/>
      <c r="AA119" s="9"/>
      <c r="AB119" s="9"/>
      <c r="AC119" s="7"/>
      <c r="AD119" s="7"/>
      <c r="AE119" s="7"/>
      <c r="AF119" s="7"/>
      <c r="AG119" s="9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spans="1:46" ht="16.5" customHeight="1">
      <c r="A120" s="1"/>
      <c r="G120" s="113"/>
      <c r="I120" s="5"/>
      <c r="J120" s="6"/>
      <c r="K120" s="7"/>
      <c r="L120" s="7"/>
      <c r="M120" s="7"/>
      <c r="N120" s="7"/>
      <c r="O120" s="7"/>
      <c r="P120" s="9"/>
      <c r="Q120" s="7"/>
      <c r="R120" s="7"/>
      <c r="S120" s="7"/>
      <c r="T120" s="7"/>
      <c r="U120" s="7"/>
      <c r="V120" s="9"/>
      <c r="W120" s="9"/>
      <c r="X120" s="7"/>
      <c r="Y120" s="9"/>
      <c r="Z120" s="7"/>
      <c r="AA120" s="9"/>
      <c r="AB120" s="9"/>
      <c r="AC120" s="7"/>
      <c r="AD120" s="7"/>
      <c r="AE120" s="7"/>
      <c r="AF120" s="7"/>
      <c r="AG120" s="9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spans="1:46" ht="16.5" customHeight="1">
      <c r="A121" s="1"/>
      <c r="G121" s="113"/>
      <c r="I121" s="5"/>
      <c r="J121" s="6"/>
      <c r="K121" s="7"/>
      <c r="L121" s="7"/>
      <c r="M121" s="7"/>
      <c r="N121" s="7"/>
      <c r="O121" s="7"/>
      <c r="P121" s="9"/>
      <c r="Q121" s="7"/>
      <c r="R121" s="7"/>
      <c r="S121" s="7"/>
      <c r="T121" s="7"/>
      <c r="U121" s="7"/>
      <c r="V121" s="9"/>
      <c r="W121" s="9"/>
      <c r="X121" s="7"/>
      <c r="Y121" s="9"/>
      <c r="Z121" s="7"/>
      <c r="AA121" s="9"/>
      <c r="AB121" s="9"/>
      <c r="AC121" s="7"/>
      <c r="AD121" s="7"/>
      <c r="AE121" s="7"/>
      <c r="AF121" s="7"/>
      <c r="AG121" s="9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spans="1:46" ht="16.5" customHeight="1">
      <c r="A122" s="1"/>
      <c r="G122" s="113"/>
      <c r="I122" s="5"/>
      <c r="J122" s="6"/>
      <c r="K122" s="7"/>
      <c r="L122" s="7"/>
      <c r="M122" s="7"/>
      <c r="N122" s="7"/>
      <c r="O122" s="7"/>
      <c r="P122" s="9"/>
      <c r="Q122" s="7"/>
      <c r="R122" s="7"/>
      <c r="S122" s="7"/>
      <c r="T122" s="7"/>
      <c r="U122" s="7"/>
      <c r="V122" s="9"/>
      <c r="W122" s="9"/>
      <c r="X122" s="7"/>
      <c r="Y122" s="9"/>
      <c r="Z122" s="7"/>
      <c r="AA122" s="9"/>
      <c r="AB122" s="9"/>
      <c r="AC122" s="7"/>
      <c r="AD122" s="7"/>
      <c r="AE122" s="7"/>
      <c r="AF122" s="7"/>
      <c r="AG122" s="9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spans="1:46" ht="16.5" customHeight="1">
      <c r="A123" s="1"/>
      <c r="G123" s="113"/>
      <c r="I123" s="5"/>
      <c r="J123" s="6"/>
      <c r="K123" s="7"/>
      <c r="L123" s="7"/>
      <c r="M123" s="7"/>
      <c r="N123" s="7"/>
      <c r="O123" s="7"/>
      <c r="P123" s="9"/>
      <c r="Q123" s="7"/>
      <c r="R123" s="7"/>
      <c r="S123" s="7"/>
      <c r="T123" s="7"/>
      <c r="U123" s="7"/>
      <c r="V123" s="9"/>
      <c r="W123" s="9"/>
      <c r="X123" s="7"/>
      <c r="Y123" s="9"/>
      <c r="Z123" s="7"/>
      <c r="AA123" s="9"/>
      <c r="AB123" s="9"/>
      <c r="AC123" s="7"/>
      <c r="AD123" s="7"/>
      <c r="AE123" s="7"/>
      <c r="AF123" s="7"/>
      <c r="AG123" s="9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spans="1:46" ht="16.5" customHeight="1">
      <c r="A124" s="1"/>
      <c r="G124" s="113"/>
      <c r="I124" s="5"/>
      <c r="J124" s="6"/>
      <c r="K124" s="7"/>
      <c r="L124" s="7"/>
      <c r="M124" s="7"/>
      <c r="N124" s="7"/>
      <c r="O124" s="7"/>
      <c r="P124" s="9"/>
      <c r="Q124" s="7"/>
      <c r="R124" s="7"/>
      <c r="S124" s="7"/>
      <c r="T124" s="7"/>
      <c r="U124" s="7"/>
      <c r="V124" s="9"/>
      <c r="W124" s="9"/>
      <c r="X124" s="7"/>
      <c r="Y124" s="9"/>
      <c r="Z124" s="7"/>
      <c r="AA124" s="9"/>
      <c r="AB124" s="9"/>
      <c r="AC124" s="7"/>
      <c r="AD124" s="7"/>
      <c r="AE124" s="7"/>
      <c r="AF124" s="7"/>
      <c r="AG124" s="9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spans="1:46" ht="16.5" customHeight="1">
      <c r="A125" s="1"/>
      <c r="G125" s="113"/>
      <c r="I125" s="5"/>
      <c r="J125" s="6"/>
      <c r="K125" s="7"/>
      <c r="L125" s="7"/>
      <c r="M125" s="7"/>
      <c r="N125" s="7"/>
      <c r="O125" s="7"/>
      <c r="P125" s="9"/>
      <c r="Q125" s="7"/>
      <c r="R125" s="7"/>
      <c r="S125" s="7"/>
      <c r="T125" s="7"/>
      <c r="U125" s="7"/>
      <c r="V125" s="9"/>
      <c r="W125" s="9"/>
      <c r="X125" s="7"/>
      <c r="Y125" s="9"/>
      <c r="Z125" s="7"/>
      <c r="AA125" s="9"/>
      <c r="AB125" s="9"/>
      <c r="AC125" s="7"/>
      <c r="AD125" s="7"/>
      <c r="AE125" s="7"/>
      <c r="AF125" s="7"/>
      <c r="AG125" s="9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spans="1:46" ht="16.5" customHeight="1">
      <c r="A126" s="1"/>
      <c r="G126" s="113"/>
      <c r="I126" s="5"/>
      <c r="J126" s="6"/>
      <c r="K126" s="7"/>
      <c r="L126" s="7"/>
      <c r="M126" s="7"/>
      <c r="N126" s="7"/>
      <c r="O126" s="7"/>
      <c r="P126" s="9"/>
      <c r="Q126" s="7"/>
      <c r="R126" s="7"/>
      <c r="S126" s="7"/>
      <c r="T126" s="7"/>
      <c r="U126" s="7"/>
      <c r="V126" s="9"/>
      <c r="W126" s="9"/>
      <c r="X126" s="7"/>
      <c r="Y126" s="9"/>
      <c r="Z126" s="7"/>
      <c r="AA126" s="9"/>
      <c r="AB126" s="9"/>
      <c r="AC126" s="7"/>
      <c r="AD126" s="7"/>
      <c r="AE126" s="7"/>
      <c r="AF126" s="7"/>
      <c r="AG126" s="9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spans="1:46" ht="16.5" customHeight="1">
      <c r="A127" s="1"/>
      <c r="G127" s="113"/>
      <c r="I127" s="5"/>
      <c r="J127" s="6"/>
      <c r="K127" s="7"/>
      <c r="L127" s="7"/>
      <c r="M127" s="7"/>
      <c r="N127" s="7"/>
      <c r="O127" s="7"/>
      <c r="P127" s="9"/>
      <c r="Q127" s="7"/>
      <c r="R127" s="7"/>
      <c r="S127" s="7"/>
      <c r="T127" s="7"/>
      <c r="U127" s="7"/>
      <c r="V127" s="9"/>
      <c r="W127" s="9"/>
      <c r="X127" s="7"/>
      <c r="Y127" s="9"/>
      <c r="Z127" s="7"/>
      <c r="AA127" s="9"/>
      <c r="AB127" s="9"/>
      <c r="AC127" s="7"/>
      <c r="AD127" s="7"/>
      <c r="AE127" s="7"/>
      <c r="AF127" s="7"/>
      <c r="AG127" s="9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spans="1:46" ht="16.5" customHeight="1">
      <c r="A128" s="1"/>
      <c r="G128" s="113"/>
      <c r="I128" s="5"/>
      <c r="J128" s="6"/>
      <c r="K128" s="7"/>
      <c r="L128" s="7"/>
      <c r="M128" s="7"/>
      <c r="N128" s="7"/>
      <c r="O128" s="7"/>
      <c r="P128" s="9"/>
      <c r="Q128" s="7"/>
      <c r="R128" s="7"/>
      <c r="S128" s="7"/>
      <c r="T128" s="7"/>
      <c r="U128" s="7"/>
      <c r="V128" s="9"/>
      <c r="W128" s="9"/>
      <c r="X128" s="7"/>
      <c r="Y128" s="9"/>
      <c r="Z128" s="7"/>
      <c r="AA128" s="9"/>
      <c r="AB128" s="9"/>
      <c r="AC128" s="7"/>
      <c r="AD128" s="7"/>
      <c r="AE128" s="7"/>
      <c r="AF128" s="7"/>
      <c r="AG128" s="9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spans="1:46" ht="16.5" customHeight="1">
      <c r="A129" s="1"/>
      <c r="G129" s="113"/>
      <c r="I129" s="5"/>
      <c r="J129" s="6"/>
      <c r="K129" s="7"/>
      <c r="L129" s="7"/>
      <c r="M129" s="7"/>
      <c r="N129" s="7"/>
      <c r="O129" s="7"/>
      <c r="P129" s="9"/>
      <c r="Q129" s="7"/>
      <c r="R129" s="7"/>
      <c r="S129" s="7"/>
      <c r="T129" s="7"/>
      <c r="U129" s="7"/>
      <c r="V129" s="9"/>
      <c r="W129" s="9"/>
      <c r="X129" s="7"/>
      <c r="Y129" s="9"/>
      <c r="Z129" s="7"/>
      <c r="AA129" s="9"/>
      <c r="AB129" s="9"/>
      <c r="AC129" s="7"/>
      <c r="AD129" s="7"/>
      <c r="AE129" s="7"/>
      <c r="AF129" s="7"/>
      <c r="AG129" s="9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spans="1:46" ht="16.5" customHeight="1">
      <c r="A130" s="1"/>
      <c r="G130" s="113"/>
      <c r="I130" s="5"/>
      <c r="J130" s="6"/>
      <c r="K130" s="7"/>
      <c r="L130" s="7"/>
      <c r="M130" s="7"/>
      <c r="N130" s="7"/>
      <c r="O130" s="7"/>
      <c r="P130" s="9"/>
      <c r="Q130" s="7"/>
      <c r="R130" s="7"/>
      <c r="S130" s="7"/>
      <c r="T130" s="7"/>
      <c r="U130" s="7"/>
      <c r="V130" s="9"/>
      <c r="W130" s="9"/>
      <c r="X130" s="7"/>
      <c r="Y130" s="9"/>
      <c r="Z130" s="7"/>
      <c r="AA130" s="9"/>
      <c r="AB130" s="9"/>
      <c r="AC130" s="7"/>
      <c r="AD130" s="7"/>
      <c r="AE130" s="7"/>
      <c r="AF130" s="7"/>
      <c r="AG130" s="9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spans="1:46" ht="16.5" customHeight="1">
      <c r="A131" s="1"/>
      <c r="G131" s="113"/>
      <c r="I131" s="5"/>
      <c r="J131" s="6"/>
      <c r="K131" s="7"/>
      <c r="L131" s="7"/>
      <c r="M131" s="7"/>
      <c r="N131" s="7"/>
      <c r="O131" s="7"/>
      <c r="P131" s="9"/>
      <c r="Q131" s="7"/>
      <c r="R131" s="7"/>
      <c r="S131" s="7"/>
      <c r="T131" s="7"/>
      <c r="U131" s="7"/>
      <c r="V131" s="9"/>
      <c r="W131" s="9"/>
      <c r="X131" s="7"/>
      <c r="Y131" s="9"/>
      <c r="Z131" s="7"/>
      <c r="AA131" s="9"/>
      <c r="AB131" s="9"/>
      <c r="AC131" s="7"/>
      <c r="AD131" s="7"/>
      <c r="AE131" s="7"/>
      <c r="AF131" s="7"/>
      <c r="AG131" s="9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spans="1:46" ht="16.5" customHeight="1">
      <c r="A132" s="1"/>
      <c r="G132" s="113"/>
      <c r="I132" s="5"/>
      <c r="J132" s="6"/>
      <c r="K132" s="7"/>
      <c r="L132" s="7"/>
      <c r="M132" s="7"/>
      <c r="N132" s="7"/>
      <c r="O132" s="7"/>
      <c r="P132" s="9"/>
      <c r="Q132" s="7"/>
      <c r="R132" s="7"/>
      <c r="S132" s="7"/>
      <c r="T132" s="7"/>
      <c r="U132" s="7"/>
      <c r="V132" s="9"/>
      <c r="W132" s="9"/>
      <c r="X132" s="7"/>
      <c r="Y132" s="9"/>
      <c r="Z132" s="7"/>
      <c r="AA132" s="9"/>
      <c r="AB132" s="9"/>
      <c r="AC132" s="7"/>
      <c r="AD132" s="7"/>
      <c r="AE132" s="7"/>
      <c r="AF132" s="7"/>
      <c r="AG132" s="9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spans="1:46" ht="16.5" customHeight="1">
      <c r="A133" s="1"/>
      <c r="G133" s="113"/>
      <c r="I133" s="5"/>
      <c r="J133" s="6"/>
      <c r="K133" s="7"/>
      <c r="L133" s="7"/>
      <c r="M133" s="7"/>
      <c r="N133" s="7"/>
      <c r="O133" s="7"/>
      <c r="P133" s="9"/>
      <c r="Q133" s="7"/>
      <c r="R133" s="7"/>
      <c r="S133" s="7"/>
      <c r="T133" s="7"/>
      <c r="U133" s="7"/>
      <c r="V133" s="9"/>
      <c r="W133" s="9"/>
      <c r="X133" s="7"/>
      <c r="Y133" s="9"/>
      <c r="Z133" s="7"/>
      <c r="AA133" s="9"/>
      <c r="AB133" s="9"/>
      <c r="AC133" s="7"/>
      <c r="AD133" s="7"/>
      <c r="AE133" s="7"/>
      <c r="AF133" s="7"/>
      <c r="AG133" s="9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spans="1:46" ht="16.5" customHeight="1">
      <c r="A134" s="1"/>
      <c r="G134" s="113"/>
      <c r="I134" s="5"/>
      <c r="J134" s="6"/>
      <c r="K134" s="7"/>
      <c r="L134" s="7"/>
      <c r="M134" s="7"/>
      <c r="N134" s="7"/>
      <c r="O134" s="7"/>
      <c r="P134" s="9"/>
      <c r="Q134" s="7"/>
      <c r="R134" s="7"/>
      <c r="S134" s="7"/>
      <c r="T134" s="7"/>
      <c r="U134" s="7"/>
      <c r="V134" s="9"/>
      <c r="W134" s="9"/>
      <c r="X134" s="7"/>
      <c r="Y134" s="9"/>
      <c r="Z134" s="7"/>
      <c r="AA134" s="9"/>
      <c r="AB134" s="9"/>
      <c r="AC134" s="7"/>
      <c r="AD134" s="7"/>
      <c r="AE134" s="7"/>
      <c r="AF134" s="7"/>
      <c r="AG134" s="9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spans="1:46" ht="16.5" customHeight="1">
      <c r="A135" s="1"/>
      <c r="G135" s="113"/>
      <c r="I135" s="5"/>
      <c r="J135" s="6"/>
      <c r="K135" s="7"/>
      <c r="L135" s="7"/>
      <c r="M135" s="7"/>
      <c r="N135" s="7"/>
      <c r="O135" s="7"/>
      <c r="P135" s="9"/>
      <c r="Q135" s="7"/>
      <c r="R135" s="7"/>
      <c r="S135" s="7"/>
      <c r="T135" s="7"/>
      <c r="U135" s="7"/>
      <c r="V135" s="9"/>
      <c r="W135" s="9"/>
      <c r="X135" s="7"/>
      <c r="Y135" s="9"/>
      <c r="Z135" s="7"/>
      <c r="AA135" s="9"/>
      <c r="AB135" s="9"/>
      <c r="AC135" s="7"/>
      <c r="AD135" s="7"/>
      <c r="AE135" s="7"/>
      <c r="AF135" s="7"/>
      <c r="AG135" s="9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spans="1:46" ht="16.5" customHeight="1">
      <c r="A136" s="1"/>
      <c r="G136" s="113"/>
      <c r="I136" s="5"/>
      <c r="J136" s="6"/>
      <c r="K136" s="7"/>
      <c r="L136" s="7"/>
      <c r="M136" s="7"/>
      <c r="N136" s="7"/>
      <c r="O136" s="7"/>
      <c r="P136" s="9"/>
      <c r="Q136" s="7"/>
      <c r="R136" s="7"/>
      <c r="S136" s="7"/>
      <c r="T136" s="7"/>
      <c r="U136" s="7"/>
      <c r="V136" s="9"/>
      <c r="W136" s="9"/>
      <c r="X136" s="7"/>
      <c r="Y136" s="9"/>
      <c r="Z136" s="7"/>
      <c r="AA136" s="9"/>
      <c r="AB136" s="9"/>
      <c r="AC136" s="7"/>
      <c r="AD136" s="7"/>
      <c r="AE136" s="7"/>
      <c r="AF136" s="7"/>
      <c r="AG136" s="9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spans="1:46" ht="16.5" customHeight="1">
      <c r="A137" s="1"/>
      <c r="G137" s="113"/>
      <c r="I137" s="5"/>
      <c r="J137" s="6"/>
      <c r="K137" s="7"/>
      <c r="L137" s="7"/>
      <c r="M137" s="7"/>
      <c r="N137" s="7"/>
      <c r="O137" s="7"/>
      <c r="P137" s="9"/>
      <c r="Q137" s="7"/>
      <c r="R137" s="7"/>
      <c r="S137" s="7"/>
      <c r="T137" s="7"/>
      <c r="U137" s="7"/>
      <c r="V137" s="9"/>
      <c r="W137" s="9"/>
      <c r="X137" s="7"/>
      <c r="Y137" s="9"/>
      <c r="Z137" s="7"/>
      <c r="AA137" s="9"/>
      <c r="AB137" s="9"/>
      <c r="AC137" s="7"/>
      <c r="AD137" s="7"/>
      <c r="AE137" s="7"/>
      <c r="AF137" s="7"/>
      <c r="AG137" s="9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spans="1:46" ht="16.5" customHeight="1">
      <c r="A138" s="1"/>
      <c r="G138" s="113"/>
      <c r="I138" s="5"/>
      <c r="J138" s="6"/>
      <c r="K138" s="7"/>
      <c r="L138" s="7"/>
      <c r="M138" s="7"/>
      <c r="N138" s="7"/>
      <c r="O138" s="7"/>
      <c r="P138" s="9"/>
      <c r="Q138" s="7"/>
      <c r="R138" s="7"/>
      <c r="S138" s="7"/>
      <c r="T138" s="7"/>
      <c r="U138" s="7"/>
      <c r="V138" s="9"/>
      <c r="W138" s="9"/>
      <c r="X138" s="7"/>
      <c r="Y138" s="9"/>
      <c r="Z138" s="7"/>
      <c r="AA138" s="9"/>
      <c r="AB138" s="9"/>
      <c r="AC138" s="7"/>
      <c r="AD138" s="7"/>
      <c r="AE138" s="7"/>
      <c r="AF138" s="7"/>
      <c r="AG138" s="9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spans="1:46" ht="16.5" customHeight="1">
      <c r="A139" s="1"/>
      <c r="G139" s="113"/>
      <c r="I139" s="5"/>
      <c r="J139" s="6"/>
      <c r="K139" s="7"/>
      <c r="L139" s="7"/>
      <c r="M139" s="7"/>
      <c r="N139" s="7"/>
      <c r="O139" s="7"/>
      <c r="P139" s="9"/>
      <c r="Q139" s="7"/>
      <c r="R139" s="7"/>
      <c r="S139" s="7"/>
      <c r="T139" s="7"/>
      <c r="U139" s="7"/>
      <c r="V139" s="9"/>
      <c r="W139" s="9"/>
      <c r="X139" s="7"/>
      <c r="Y139" s="9"/>
      <c r="Z139" s="7"/>
      <c r="AA139" s="9"/>
      <c r="AB139" s="9"/>
      <c r="AC139" s="7"/>
      <c r="AD139" s="7"/>
      <c r="AE139" s="7"/>
      <c r="AF139" s="7"/>
      <c r="AG139" s="9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spans="1:46" ht="16.5" customHeight="1">
      <c r="A140" s="1"/>
      <c r="G140" s="113"/>
      <c r="I140" s="5"/>
      <c r="J140" s="6"/>
      <c r="K140" s="7"/>
      <c r="L140" s="7"/>
      <c r="M140" s="7"/>
      <c r="N140" s="7"/>
      <c r="O140" s="7"/>
      <c r="P140" s="9"/>
      <c r="Q140" s="7"/>
      <c r="R140" s="7"/>
      <c r="S140" s="7"/>
      <c r="T140" s="7"/>
      <c r="U140" s="7"/>
      <c r="V140" s="9"/>
      <c r="W140" s="9"/>
      <c r="X140" s="7"/>
      <c r="Y140" s="9"/>
      <c r="Z140" s="7"/>
      <c r="AA140" s="9"/>
      <c r="AB140" s="9"/>
      <c r="AC140" s="7"/>
      <c r="AD140" s="7"/>
      <c r="AE140" s="7"/>
      <c r="AF140" s="7"/>
      <c r="AG140" s="9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spans="1:46" ht="16.5" customHeight="1">
      <c r="A141" s="1"/>
      <c r="G141" s="113"/>
      <c r="I141" s="5"/>
      <c r="J141" s="6"/>
      <c r="K141" s="7"/>
      <c r="L141" s="7"/>
      <c r="M141" s="7"/>
      <c r="N141" s="7"/>
      <c r="O141" s="7"/>
      <c r="P141" s="9"/>
      <c r="Q141" s="7"/>
      <c r="R141" s="7"/>
      <c r="S141" s="7"/>
      <c r="T141" s="7"/>
      <c r="U141" s="7"/>
      <c r="V141" s="9"/>
      <c r="W141" s="9"/>
      <c r="X141" s="7"/>
      <c r="Y141" s="9"/>
      <c r="Z141" s="7"/>
      <c r="AA141" s="9"/>
      <c r="AB141" s="9"/>
      <c r="AC141" s="7"/>
      <c r="AD141" s="7"/>
      <c r="AE141" s="7"/>
      <c r="AF141" s="7"/>
      <c r="AG141" s="9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spans="1:46" ht="16.5" customHeight="1">
      <c r="A142" s="1"/>
      <c r="G142" s="113"/>
      <c r="I142" s="5"/>
      <c r="J142" s="6"/>
      <c r="K142" s="7"/>
      <c r="L142" s="7"/>
      <c r="M142" s="7"/>
      <c r="N142" s="7"/>
      <c r="O142" s="7"/>
      <c r="P142" s="9"/>
      <c r="Q142" s="7"/>
      <c r="R142" s="7"/>
      <c r="S142" s="7"/>
      <c r="T142" s="7"/>
      <c r="U142" s="7"/>
      <c r="V142" s="9"/>
      <c r="W142" s="9"/>
      <c r="X142" s="7"/>
      <c r="Y142" s="9"/>
      <c r="Z142" s="7"/>
      <c r="AA142" s="9"/>
      <c r="AB142" s="9"/>
      <c r="AC142" s="7"/>
      <c r="AD142" s="7"/>
      <c r="AE142" s="7"/>
      <c r="AF142" s="7"/>
      <c r="AG142" s="9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spans="1:46" ht="16.5" customHeight="1">
      <c r="A143" s="1"/>
      <c r="G143" s="113"/>
      <c r="I143" s="5"/>
      <c r="J143" s="6"/>
      <c r="K143" s="7"/>
      <c r="L143" s="7"/>
      <c r="M143" s="7"/>
      <c r="N143" s="7"/>
      <c r="O143" s="7"/>
      <c r="P143" s="9"/>
      <c r="Q143" s="7"/>
      <c r="R143" s="7"/>
      <c r="S143" s="7"/>
      <c r="T143" s="7"/>
      <c r="U143" s="7"/>
      <c r="V143" s="9"/>
      <c r="W143" s="9"/>
      <c r="X143" s="7"/>
      <c r="Y143" s="9"/>
      <c r="Z143" s="7"/>
      <c r="AA143" s="9"/>
      <c r="AB143" s="9"/>
      <c r="AC143" s="7"/>
      <c r="AD143" s="7"/>
      <c r="AE143" s="7"/>
      <c r="AF143" s="7"/>
      <c r="AG143" s="9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spans="1:46" ht="16.5" customHeight="1">
      <c r="A144" s="1"/>
      <c r="G144" s="113"/>
      <c r="I144" s="5"/>
      <c r="J144" s="6"/>
      <c r="K144" s="7"/>
      <c r="L144" s="7"/>
      <c r="M144" s="7"/>
      <c r="N144" s="7"/>
      <c r="O144" s="7"/>
      <c r="P144" s="9"/>
      <c r="Q144" s="7"/>
      <c r="R144" s="7"/>
      <c r="S144" s="7"/>
      <c r="T144" s="7"/>
      <c r="U144" s="7"/>
      <c r="V144" s="9"/>
      <c r="W144" s="9"/>
      <c r="X144" s="7"/>
      <c r="Y144" s="9"/>
      <c r="Z144" s="7"/>
      <c r="AA144" s="9"/>
      <c r="AB144" s="9"/>
      <c r="AC144" s="7"/>
      <c r="AD144" s="7"/>
      <c r="AE144" s="7"/>
      <c r="AF144" s="7"/>
      <c r="AG144" s="9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spans="1:46" ht="16.5" customHeight="1">
      <c r="A145" s="1"/>
      <c r="G145" s="113"/>
      <c r="I145" s="5"/>
      <c r="J145" s="6"/>
      <c r="K145" s="7"/>
      <c r="L145" s="7"/>
      <c r="M145" s="7"/>
      <c r="N145" s="7"/>
      <c r="O145" s="7"/>
      <c r="P145" s="9"/>
      <c r="Q145" s="7"/>
      <c r="R145" s="7"/>
      <c r="S145" s="7"/>
      <c r="T145" s="7"/>
      <c r="U145" s="7"/>
      <c r="V145" s="9"/>
      <c r="W145" s="9"/>
      <c r="X145" s="7"/>
      <c r="Y145" s="9"/>
      <c r="Z145" s="7"/>
      <c r="AA145" s="9"/>
      <c r="AB145" s="9"/>
      <c r="AC145" s="7"/>
      <c r="AD145" s="7"/>
      <c r="AE145" s="7"/>
      <c r="AF145" s="7"/>
      <c r="AG145" s="9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spans="1:46" ht="16.5" customHeight="1">
      <c r="A146" s="1"/>
      <c r="G146" s="113"/>
      <c r="I146" s="5"/>
      <c r="J146" s="6"/>
      <c r="K146" s="7"/>
      <c r="L146" s="7"/>
      <c r="M146" s="7"/>
      <c r="N146" s="7"/>
      <c r="O146" s="7"/>
      <c r="P146" s="9"/>
      <c r="Q146" s="7"/>
      <c r="R146" s="7"/>
      <c r="S146" s="7"/>
      <c r="T146" s="7"/>
      <c r="U146" s="7"/>
      <c r="V146" s="9"/>
      <c r="W146" s="9"/>
      <c r="X146" s="7"/>
      <c r="Y146" s="9"/>
      <c r="Z146" s="7"/>
      <c r="AA146" s="9"/>
      <c r="AB146" s="9"/>
      <c r="AC146" s="7"/>
      <c r="AD146" s="7"/>
      <c r="AE146" s="7"/>
      <c r="AF146" s="7"/>
      <c r="AG146" s="9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spans="1:46" ht="16.5" customHeight="1">
      <c r="A147" s="1"/>
      <c r="G147" s="113"/>
      <c r="I147" s="5"/>
      <c r="J147" s="6"/>
      <c r="K147" s="7"/>
      <c r="L147" s="7"/>
      <c r="M147" s="7"/>
      <c r="N147" s="7"/>
      <c r="O147" s="7"/>
      <c r="P147" s="9"/>
      <c r="Q147" s="7"/>
      <c r="R147" s="7"/>
      <c r="S147" s="7"/>
      <c r="T147" s="7"/>
      <c r="U147" s="7"/>
      <c r="V147" s="9"/>
      <c r="W147" s="9"/>
      <c r="X147" s="7"/>
      <c r="Y147" s="9"/>
      <c r="Z147" s="7"/>
      <c r="AA147" s="9"/>
      <c r="AB147" s="9"/>
      <c r="AC147" s="7"/>
      <c r="AD147" s="7"/>
      <c r="AE147" s="7"/>
      <c r="AF147" s="7"/>
      <c r="AG147" s="9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spans="1:46" ht="16.5" customHeight="1">
      <c r="A148" s="1"/>
      <c r="G148" s="113"/>
      <c r="I148" s="5"/>
      <c r="J148" s="6"/>
      <c r="K148" s="7"/>
      <c r="L148" s="7"/>
      <c r="M148" s="7"/>
      <c r="N148" s="7"/>
      <c r="O148" s="7"/>
      <c r="P148" s="9"/>
      <c r="Q148" s="7"/>
      <c r="R148" s="7"/>
      <c r="S148" s="7"/>
      <c r="T148" s="7"/>
      <c r="U148" s="7"/>
      <c r="V148" s="9"/>
      <c r="W148" s="9"/>
      <c r="X148" s="7"/>
      <c r="Y148" s="9"/>
      <c r="Z148" s="7"/>
      <c r="AA148" s="9"/>
      <c r="AB148" s="9"/>
      <c r="AC148" s="7"/>
      <c r="AD148" s="7"/>
      <c r="AE148" s="7"/>
      <c r="AF148" s="7"/>
      <c r="AG148" s="9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spans="1:46" ht="16.5" customHeight="1">
      <c r="A149" s="1"/>
      <c r="G149" s="113"/>
      <c r="I149" s="5"/>
      <c r="J149" s="6"/>
      <c r="K149" s="7"/>
      <c r="L149" s="7"/>
      <c r="M149" s="7"/>
      <c r="N149" s="7"/>
      <c r="O149" s="7"/>
      <c r="P149" s="9"/>
      <c r="Q149" s="7"/>
      <c r="R149" s="7"/>
      <c r="S149" s="7"/>
      <c r="T149" s="7"/>
      <c r="U149" s="7"/>
      <c r="V149" s="9"/>
      <c r="W149" s="9"/>
      <c r="X149" s="7"/>
      <c r="Y149" s="9"/>
      <c r="Z149" s="7"/>
      <c r="AA149" s="9"/>
      <c r="AB149" s="9"/>
      <c r="AC149" s="7"/>
      <c r="AD149" s="7"/>
      <c r="AE149" s="7"/>
      <c r="AF149" s="7"/>
      <c r="AG149" s="9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spans="1:46" ht="16.5" customHeight="1">
      <c r="A150" s="1"/>
      <c r="G150" s="113"/>
      <c r="I150" s="5"/>
      <c r="J150" s="6"/>
      <c r="K150" s="7"/>
      <c r="L150" s="7"/>
      <c r="M150" s="7"/>
      <c r="N150" s="7"/>
      <c r="O150" s="7"/>
      <c r="P150" s="9"/>
      <c r="Q150" s="7"/>
      <c r="R150" s="7"/>
      <c r="S150" s="7"/>
      <c r="T150" s="7"/>
      <c r="U150" s="7"/>
      <c r="V150" s="9"/>
      <c r="W150" s="9"/>
      <c r="X150" s="7"/>
      <c r="Y150" s="9"/>
      <c r="Z150" s="7"/>
      <c r="AA150" s="9"/>
      <c r="AB150" s="9"/>
      <c r="AC150" s="7"/>
      <c r="AD150" s="7"/>
      <c r="AE150" s="7"/>
      <c r="AF150" s="7"/>
      <c r="AG150" s="9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spans="1:46" ht="16.5" customHeight="1">
      <c r="A151" s="1"/>
      <c r="G151" s="113"/>
      <c r="I151" s="5"/>
      <c r="J151" s="6"/>
      <c r="K151" s="7"/>
      <c r="L151" s="7"/>
      <c r="M151" s="7"/>
      <c r="N151" s="7"/>
      <c r="O151" s="7"/>
      <c r="P151" s="9"/>
      <c r="Q151" s="7"/>
      <c r="R151" s="7"/>
      <c r="S151" s="7"/>
      <c r="T151" s="7"/>
      <c r="U151" s="7"/>
      <c r="V151" s="9"/>
      <c r="W151" s="9"/>
      <c r="X151" s="7"/>
      <c r="Y151" s="9"/>
      <c r="Z151" s="7"/>
      <c r="AA151" s="9"/>
      <c r="AB151" s="9"/>
      <c r="AC151" s="7"/>
      <c r="AD151" s="7"/>
      <c r="AE151" s="7"/>
      <c r="AF151" s="7"/>
      <c r="AG151" s="9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spans="1:46" ht="16.5" customHeight="1">
      <c r="A152" s="1"/>
      <c r="G152" s="113"/>
      <c r="I152" s="5"/>
      <c r="J152" s="6"/>
      <c r="K152" s="7"/>
      <c r="L152" s="7"/>
      <c r="M152" s="7"/>
      <c r="N152" s="7"/>
      <c r="O152" s="7"/>
      <c r="P152" s="9"/>
      <c r="Q152" s="7"/>
      <c r="R152" s="7"/>
      <c r="S152" s="7"/>
      <c r="T152" s="7"/>
      <c r="U152" s="7"/>
      <c r="V152" s="9"/>
      <c r="W152" s="9"/>
      <c r="X152" s="7"/>
      <c r="Y152" s="9"/>
      <c r="Z152" s="7"/>
      <c r="AA152" s="9"/>
      <c r="AB152" s="9"/>
      <c r="AC152" s="7"/>
      <c r="AD152" s="7"/>
      <c r="AE152" s="7"/>
      <c r="AF152" s="7"/>
      <c r="AG152" s="9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spans="1:46" ht="16.5" customHeight="1">
      <c r="A153" s="1"/>
      <c r="G153" s="113"/>
      <c r="I153" s="5"/>
      <c r="J153" s="6"/>
      <c r="K153" s="7"/>
      <c r="L153" s="7"/>
      <c r="M153" s="7"/>
      <c r="N153" s="7"/>
      <c r="O153" s="7"/>
      <c r="P153" s="9"/>
      <c r="Q153" s="7"/>
      <c r="R153" s="7"/>
      <c r="S153" s="7"/>
      <c r="T153" s="7"/>
      <c r="U153" s="7"/>
      <c r="V153" s="9"/>
      <c r="W153" s="9"/>
      <c r="X153" s="7"/>
      <c r="Y153" s="9"/>
      <c r="Z153" s="7"/>
      <c r="AA153" s="9"/>
      <c r="AB153" s="9"/>
      <c r="AC153" s="7"/>
      <c r="AD153" s="7"/>
      <c r="AE153" s="7"/>
      <c r="AF153" s="7"/>
      <c r="AG153" s="9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spans="1:46" ht="16.5" customHeight="1">
      <c r="A154" s="1"/>
      <c r="G154" s="113"/>
      <c r="I154" s="5"/>
      <c r="J154" s="6"/>
      <c r="K154" s="7"/>
      <c r="L154" s="7"/>
      <c r="M154" s="7"/>
      <c r="N154" s="7"/>
      <c r="O154" s="7"/>
      <c r="P154" s="9"/>
      <c r="Q154" s="7"/>
      <c r="R154" s="7"/>
      <c r="S154" s="7"/>
      <c r="T154" s="7"/>
      <c r="U154" s="7"/>
      <c r="V154" s="9"/>
      <c r="W154" s="9"/>
      <c r="X154" s="7"/>
      <c r="Y154" s="9"/>
      <c r="Z154" s="7"/>
      <c r="AA154" s="9"/>
      <c r="AB154" s="9"/>
      <c r="AC154" s="7"/>
      <c r="AD154" s="7"/>
      <c r="AE154" s="7"/>
      <c r="AF154" s="7"/>
      <c r="AG154" s="9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spans="1:46" ht="16.5" customHeight="1">
      <c r="A155" s="1"/>
      <c r="G155" s="113"/>
      <c r="I155" s="5"/>
      <c r="J155" s="6"/>
      <c r="K155" s="7"/>
      <c r="L155" s="7"/>
      <c r="M155" s="7"/>
      <c r="N155" s="7"/>
      <c r="O155" s="7"/>
      <c r="P155" s="9"/>
      <c r="Q155" s="7"/>
      <c r="R155" s="7"/>
      <c r="S155" s="7"/>
      <c r="T155" s="7"/>
      <c r="U155" s="7"/>
      <c r="V155" s="9"/>
      <c r="W155" s="9"/>
      <c r="X155" s="7"/>
      <c r="Y155" s="9"/>
      <c r="Z155" s="7"/>
      <c r="AA155" s="9"/>
      <c r="AB155" s="9"/>
      <c r="AC155" s="7"/>
      <c r="AD155" s="7"/>
      <c r="AE155" s="7"/>
      <c r="AF155" s="7"/>
      <c r="AG155" s="9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spans="1:46" ht="16.5" customHeight="1">
      <c r="A156" s="1"/>
      <c r="G156" s="113"/>
      <c r="I156" s="5"/>
      <c r="J156" s="6"/>
      <c r="K156" s="7"/>
      <c r="L156" s="7"/>
      <c r="M156" s="7"/>
      <c r="N156" s="7"/>
      <c r="O156" s="7"/>
      <c r="P156" s="9"/>
      <c r="Q156" s="7"/>
      <c r="R156" s="7"/>
      <c r="S156" s="7"/>
      <c r="T156" s="7"/>
      <c r="U156" s="7"/>
      <c r="V156" s="9"/>
      <c r="W156" s="9"/>
      <c r="X156" s="7"/>
      <c r="Y156" s="9"/>
      <c r="Z156" s="7"/>
      <c r="AA156" s="9"/>
      <c r="AB156" s="9"/>
      <c r="AC156" s="7"/>
      <c r="AD156" s="7"/>
      <c r="AE156" s="7"/>
      <c r="AF156" s="7"/>
      <c r="AG156" s="9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spans="1:46" ht="16.5" customHeight="1">
      <c r="A157" s="1"/>
      <c r="G157" s="113"/>
      <c r="I157" s="5"/>
      <c r="J157" s="6"/>
      <c r="K157" s="7"/>
      <c r="L157" s="7"/>
      <c r="M157" s="7"/>
      <c r="N157" s="7"/>
      <c r="O157" s="7"/>
      <c r="P157" s="9"/>
      <c r="Q157" s="7"/>
      <c r="R157" s="7"/>
      <c r="S157" s="7"/>
      <c r="T157" s="7"/>
      <c r="U157" s="7"/>
      <c r="V157" s="9"/>
      <c r="W157" s="9"/>
      <c r="X157" s="7"/>
      <c r="Y157" s="9"/>
      <c r="Z157" s="7"/>
      <c r="AA157" s="9"/>
      <c r="AB157" s="9"/>
      <c r="AC157" s="7"/>
      <c r="AD157" s="7"/>
      <c r="AE157" s="7"/>
      <c r="AF157" s="7"/>
      <c r="AG157" s="9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spans="1:46" ht="16.5" customHeight="1">
      <c r="A158" s="1"/>
      <c r="G158" s="113"/>
      <c r="I158" s="5"/>
      <c r="J158" s="6"/>
      <c r="K158" s="7"/>
      <c r="L158" s="7"/>
      <c r="M158" s="7"/>
      <c r="N158" s="7"/>
      <c r="O158" s="7"/>
      <c r="P158" s="9"/>
      <c r="Q158" s="7"/>
      <c r="R158" s="7"/>
      <c r="S158" s="7"/>
      <c r="T158" s="7"/>
      <c r="U158" s="7"/>
      <c r="V158" s="9"/>
      <c r="W158" s="9"/>
      <c r="X158" s="7"/>
      <c r="Y158" s="9"/>
      <c r="Z158" s="7"/>
      <c r="AA158" s="9"/>
      <c r="AB158" s="9"/>
      <c r="AC158" s="7"/>
      <c r="AD158" s="7"/>
      <c r="AE158" s="7"/>
      <c r="AF158" s="7"/>
      <c r="AG158" s="9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spans="1:46" ht="16.5" customHeight="1">
      <c r="A159" s="1"/>
      <c r="G159" s="113"/>
      <c r="I159" s="5"/>
      <c r="J159" s="6"/>
      <c r="K159" s="7"/>
      <c r="L159" s="7"/>
      <c r="M159" s="7"/>
      <c r="N159" s="7"/>
      <c r="O159" s="7"/>
      <c r="P159" s="9"/>
      <c r="Q159" s="7"/>
      <c r="R159" s="7"/>
      <c r="S159" s="7"/>
      <c r="T159" s="7"/>
      <c r="U159" s="7"/>
      <c r="V159" s="9"/>
      <c r="W159" s="9"/>
      <c r="X159" s="7"/>
      <c r="Y159" s="9"/>
      <c r="Z159" s="7"/>
      <c r="AA159" s="9"/>
      <c r="AB159" s="9"/>
      <c r="AC159" s="7"/>
      <c r="AD159" s="7"/>
      <c r="AE159" s="7"/>
      <c r="AF159" s="7"/>
      <c r="AG159" s="9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spans="1:46" ht="16.5" customHeight="1">
      <c r="A160" s="1"/>
      <c r="G160" s="113"/>
      <c r="I160" s="5"/>
      <c r="J160" s="6"/>
      <c r="K160" s="7"/>
      <c r="L160" s="7"/>
      <c r="M160" s="7"/>
      <c r="N160" s="7"/>
      <c r="O160" s="7"/>
      <c r="P160" s="9"/>
      <c r="Q160" s="7"/>
      <c r="R160" s="7"/>
      <c r="S160" s="7"/>
      <c r="T160" s="7"/>
      <c r="U160" s="7"/>
      <c r="V160" s="9"/>
      <c r="W160" s="9"/>
      <c r="X160" s="7"/>
      <c r="Y160" s="9"/>
      <c r="Z160" s="7"/>
      <c r="AA160" s="9"/>
      <c r="AB160" s="9"/>
      <c r="AC160" s="7"/>
      <c r="AD160" s="7"/>
      <c r="AE160" s="7"/>
      <c r="AF160" s="7"/>
      <c r="AG160" s="9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spans="1:46" ht="16.5" customHeight="1">
      <c r="A161" s="1"/>
      <c r="G161" s="113"/>
      <c r="I161" s="5"/>
      <c r="J161" s="6"/>
      <c r="K161" s="7"/>
      <c r="L161" s="7"/>
      <c r="M161" s="7"/>
      <c r="N161" s="7"/>
      <c r="O161" s="7"/>
      <c r="P161" s="9"/>
      <c r="Q161" s="7"/>
      <c r="R161" s="7"/>
      <c r="S161" s="7"/>
      <c r="T161" s="7"/>
      <c r="U161" s="7"/>
      <c r="V161" s="9"/>
      <c r="W161" s="9"/>
      <c r="X161" s="7"/>
      <c r="Y161" s="9"/>
      <c r="Z161" s="7"/>
      <c r="AA161" s="9"/>
      <c r="AB161" s="9"/>
      <c r="AC161" s="7"/>
      <c r="AD161" s="7"/>
      <c r="AE161" s="7"/>
      <c r="AF161" s="7"/>
      <c r="AG161" s="9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spans="1:46" ht="16.5" customHeight="1">
      <c r="A162" s="1"/>
      <c r="G162" s="113"/>
      <c r="I162" s="5"/>
      <c r="J162" s="6"/>
      <c r="K162" s="7"/>
      <c r="L162" s="7"/>
      <c r="M162" s="7"/>
      <c r="N162" s="7"/>
      <c r="O162" s="7"/>
      <c r="P162" s="9"/>
      <c r="Q162" s="7"/>
      <c r="R162" s="7"/>
      <c r="S162" s="7"/>
      <c r="T162" s="7"/>
      <c r="U162" s="7"/>
      <c r="V162" s="9"/>
      <c r="W162" s="9"/>
      <c r="X162" s="7"/>
      <c r="Y162" s="9"/>
      <c r="Z162" s="7"/>
      <c r="AA162" s="9"/>
      <c r="AB162" s="9"/>
      <c r="AC162" s="7"/>
      <c r="AD162" s="7"/>
      <c r="AE162" s="7"/>
      <c r="AF162" s="7"/>
      <c r="AG162" s="9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spans="1:46" ht="16.5" customHeight="1">
      <c r="A163" s="1"/>
      <c r="G163" s="113"/>
      <c r="I163" s="5"/>
      <c r="J163" s="6"/>
      <c r="K163" s="7"/>
      <c r="L163" s="7"/>
      <c r="M163" s="7"/>
      <c r="N163" s="7"/>
      <c r="O163" s="7"/>
      <c r="P163" s="9"/>
      <c r="Q163" s="7"/>
      <c r="R163" s="7"/>
      <c r="S163" s="7"/>
      <c r="T163" s="7"/>
      <c r="U163" s="7"/>
      <c r="V163" s="9"/>
      <c r="W163" s="9"/>
      <c r="X163" s="7"/>
      <c r="Y163" s="9"/>
      <c r="Z163" s="7"/>
      <c r="AA163" s="9"/>
      <c r="AB163" s="9"/>
      <c r="AC163" s="7"/>
      <c r="AD163" s="7"/>
      <c r="AE163" s="7"/>
      <c r="AF163" s="7"/>
      <c r="AG163" s="9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spans="1:46" ht="16.5" customHeight="1">
      <c r="A164" s="1"/>
      <c r="G164" s="113"/>
      <c r="I164" s="5"/>
      <c r="J164" s="6"/>
      <c r="K164" s="7"/>
      <c r="L164" s="7"/>
      <c r="M164" s="7"/>
      <c r="N164" s="7"/>
      <c r="O164" s="7"/>
      <c r="P164" s="9"/>
      <c r="Q164" s="7"/>
      <c r="R164" s="7"/>
      <c r="S164" s="7"/>
      <c r="T164" s="7"/>
      <c r="U164" s="7"/>
      <c r="V164" s="9"/>
      <c r="W164" s="9"/>
      <c r="X164" s="7"/>
      <c r="Y164" s="9"/>
      <c r="Z164" s="7"/>
      <c r="AA164" s="9"/>
      <c r="AB164" s="9"/>
      <c r="AC164" s="7"/>
      <c r="AD164" s="7"/>
      <c r="AE164" s="7"/>
      <c r="AF164" s="7"/>
      <c r="AG164" s="9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spans="1:46" ht="16.5" customHeight="1">
      <c r="A165" s="1"/>
      <c r="G165" s="113"/>
      <c r="I165" s="5"/>
      <c r="J165" s="6"/>
      <c r="K165" s="7"/>
      <c r="L165" s="7"/>
      <c r="M165" s="7"/>
      <c r="N165" s="7"/>
      <c r="O165" s="7"/>
      <c r="P165" s="9"/>
      <c r="Q165" s="7"/>
      <c r="R165" s="7"/>
      <c r="S165" s="7"/>
      <c r="T165" s="7"/>
      <c r="U165" s="7"/>
      <c r="V165" s="9"/>
      <c r="W165" s="9"/>
      <c r="X165" s="7"/>
      <c r="Y165" s="9"/>
      <c r="Z165" s="7"/>
      <c r="AA165" s="9"/>
      <c r="AB165" s="9"/>
      <c r="AC165" s="7"/>
      <c r="AD165" s="7"/>
      <c r="AE165" s="7"/>
      <c r="AF165" s="7"/>
      <c r="AG165" s="9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spans="1:46" ht="16.5" customHeight="1">
      <c r="A166" s="1"/>
      <c r="G166" s="113"/>
      <c r="I166" s="5"/>
      <c r="J166" s="6"/>
      <c r="K166" s="7"/>
      <c r="L166" s="7"/>
      <c r="M166" s="7"/>
      <c r="N166" s="7"/>
      <c r="O166" s="7"/>
      <c r="P166" s="9"/>
      <c r="Q166" s="7"/>
      <c r="R166" s="7"/>
      <c r="S166" s="7"/>
      <c r="T166" s="7"/>
      <c r="U166" s="7"/>
      <c r="V166" s="9"/>
      <c r="W166" s="9"/>
      <c r="X166" s="7"/>
      <c r="Y166" s="9"/>
      <c r="Z166" s="7"/>
      <c r="AA166" s="9"/>
      <c r="AB166" s="9"/>
      <c r="AC166" s="7"/>
      <c r="AD166" s="7"/>
      <c r="AE166" s="7"/>
      <c r="AF166" s="7"/>
      <c r="AG166" s="9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spans="1:46" ht="16.5" customHeight="1">
      <c r="A167" s="1"/>
      <c r="G167" s="113"/>
      <c r="I167" s="5"/>
      <c r="J167" s="6"/>
      <c r="K167" s="7"/>
      <c r="L167" s="7"/>
      <c r="M167" s="7"/>
      <c r="N167" s="7"/>
      <c r="O167" s="7"/>
      <c r="P167" s="9"/>
      <c r="Q167" s="7"/>
      <c r="R167" s="7"/>
      <c r="S167" s="7"/>
      <c r="T167" s="7"/>
      <c r="U167" s="7"/>
      <c r="V167" s="9"/>
      <c r="W167" s="9"/>
      <c r="X167" s="7"/>
      <c r="Y167" s="9"/>
      <c r="Z167" s="7"/>
      <c r="AA167" s="9"/>
      <c r="AB167" s="9"/>
      <c r="AC167" s="7"/>
      <c r="AD167" s="7"/>
      <c r="AE167" s="7"/>
      <c r="AF167" s="7"/>
      <c r="AG167" s="9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spans="1:46" ht="16.5" customHeight="1">
      <c r="A168" s="1"/>
      <c r="G168" s="113"/>
      <c r="I168" s="5"/>
      <c r="J168" s="6"/>
      <c r="K168" s="7"/>
      <c r="L168" s="7"/>
      <c r="M168" s="7"/>
      <c r="N168" s="7"/>
      <c r="O168" s="7"/>
      <c r="P168" s="9"/>
      <c r="Q168" s="7"/>
      <c r="R168" s="7"/>
      <c r="S168" s="7"/>
      <c r="T168" s="7"/>
      <c r="U168" s="7"/>
      <c r="V168" s="9"/>
      <c r="W168" s="9"/>
      <c r="X168" s="7"/>
      <c r="Y168" s="9"/>
      <c r="Z168" s="7"/>
      <c r="AA168" s="9"/>
      <c r="AB168" s="9"/>
      <c r="AC168" s="7"/>
      <c r="AD168" s="7"/>
      <c r="AE168" s="7"/>
      <c r="AF168" s="7"/>
      <c r="AG168" s="9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spans="1:46" ht="16.5" customHeight="1">
      <c r="A169" s="1"/>
      <c r="G169" s="113"/>
      <c r="I169" s="5"/>
      <c r="J169" s="6"/>
      <c r="K169" s="7"/>
      <c r="L169" s="7"/>
      <c r="M169" s="7"/>
      <c r="N169" s="7"/>
      <c r="O169" s="7"/>
      <c r="P169" s="9"/>
      <c r="Q169" s="7"/>
      <c r="R169" s="7"/>
      <c r="S169" s="7"/>
      <c r="T169" s="7"/>
      <c r="U169" s="7"/>
      <c r="V169" s="9"/>
      <c r="W169" s="9"/>
      <c r="X169" s="7"/>
      <c r="Y169" s="9"/>
      <c r="Z169" s="7"/>
      <c r="AA169" s="9"/>
      <c r="AB169" s="9"/>
      <c r="AC169" s="7"/>
      <c r="AD169" s="7"/>
      <c r="AE169" s="7"/>
      <c r="AF169" s="7"/>
      <c r="AG169" s="9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spans="1:46" ht="16.5" customHeight="1">
      <c r="A170" s="1"/>
      <c r="G170" s="113"/>
      <c r="I170" s="5"/>
      <c r="J170" s="6"/>
      <c r="K170" s="7"/>
      <c r="L170" s="7"/>
      <c r="M170" s="7"/>
      <c r="N170" s="7"/>
      <c r="O170" s="7"/>
      <c r="P170" s="9"/>
      <c r="Q170" s="7"/>
      <c r="R170" s="7"/>
      <c r="S170" s="7"/>
      <c r="T170" s="7"/>
      <c r="U170" s="7"/>
      <c r="V170" s="9"/>
      <c r="W170" s="9"/>
      <c r="X170" s="7"/>
      <c r="Y170" s="9"/>
      <c r="Z170" s="7"/>
      <c r="AA170" s="9"/>
      <c r="AB170" s="9"/>
      <c r="AC170" s="7"/>
      <c r="AD170" s="7"/>
      <c r="AE170" s="7"/>
      <c r="AF170" s="7"/>
      <c r="AG170" s="9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spans="1:46" ht="16.5" customHeight="1">
      <c r="A171" s="1"/>
      <c r="G171" s="113"/>
      <c r="I171" s="5"/>
      <c r="J171" s="6"/>
      <c r="K171" s="7"/>
      <c r="L171" s="7"/>
      <c r="M171" s="7"/>
      <c r="N171" s="7"/>
      <c r="O171" s="7"/>
      <c r="P171" s="9"/>
      <c r="Q171" s="7"/>
      <c r="R171" s="7"/>
      <c r="S171" s="7"/>
      <c r="T171" s="7"/>
      <c r="U171" s="7"/>
      <c r="V171" s="9"/>
      <c r="W171" s="9"/>
      <c r="X171" s="7"/>
      <c r="Y171" s="9"/>
      <c r="Z171" s="7"/>
      <c r="AA171" s="9"/>
      <c r="AB171" s="9"/>
      <c r="AC171" s="7"/>
      <c r="AD171" s="7"/>
      <c r="AE171" s="7"/>
      <c r="AF171" s="7"/>
      <c r="AG171" s="9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spans="1:46" ht="16.5" customHeight="1">
      <c r="A172" s="1"/>
      <c r="G172" s="113"/>
      <c r="I172" s="5"/>
      <c r="J172" s="6"/>
      <c r="K172" s="7"/>
      <c r="L172" s="7"/>
      <c r="M172" s="7"/>
      <c r="N172" s="7"/>
      <c r="O172" s="7"/>
      <c r="P172" s="9"/>
      <c r="Q172" s="7"/>
      <c r="R172" s="7"/>
      <c r="S172" s="7"/>
      <c r="T172" s="7"/>
      <c r="U172" s="7"/>
      <c r="V172" s="9"/>
      <c r="W172" s="9"/>
      <c r="X172" s="7"/>
      <c r="Y172" s="9"/>
      <c r="Z172" s="7"/>
      <c r="AA172" s="9"/>
      <c r="AB172" s="9"/>
      <c r="AC172" s="7"/>
      <c r="AD172" s="7"/>
      <c r="AE172" s="7"/>
      <c r="AF172" s="7"/>
      <c r="AG172" s="9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spans="1:46" ht="16.5" customHeight="1">
      <c r="A173" s="1"/>
      <c r="G173" s="113"/>
      <c r="I173" s="5"/>
      <c r="J173" s="6"/>
      <c r="K173" s="7"/>
      <c r="L173" s="7"/>
      <c r="M173" s="7"/>
      <c r="N173" s="7"/>
      <c r="O173" s="7"/>
      <c r="P173" s="9"/>
      <c r="Q173" s="7"/>
      <c r="R173" s="7"/>
      <c r="S173" s="7"/>
      <c r="T173" s="7"/>
      <c r="U173" s="7"/>
      <c r="V173" s="9"/>
      <c r="W173" s="9"/>
      <c r="X173" s="7"/>
      <c r="Y173" s="9"/>
      <c r="Z173" s="7"/>
      <c r="AA173" s="9"/>
      <c r="AB173" s="9"/>
      <c r="AC173" s="7"/>
      <c r="AD173" s="7"/>
      <c r="AE173" s="7"/>
      <c r="AF173" s="7"/>
      <c r="AG173" s="9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spans="1:46" ht="16.5" customHeight="1">
      <c r="A174" s="1"/>
      <c r="G174" s="113"/>
      <c r="I174" s="5"/>
      <c r="J174" s="6"/>
      <c r="K174" s="7"/>
      <c r="L174" s="7"/>
      <c r="M174" s="7"/>
      <c r="N174" s="7"/>
      <c r="O174" s="7"/>
      <c r="P174" s="9"/>
      <c r="Q174" s="7"/>
      <c r="R174" s="7"/>
      <c r="S174" s="7"/>
      <c r="T174" s="7"/>
      <c r="U174" s="7"/>
      <c r="V174" s="9"/>
      <c r="W174" s="9"/>
      <c r="X174" s="7"/>
      <c r="Y174" s="9"/>
      <c r="Z174" s="7"/>
      <c r="AA174" s="9"/>
      <c r="AB174" s="9"/>
      <c r="AC174" s="7"/>
      <c r="AD174" s="7"/>
      <c r="AE174" s="7"/>
      <c r="AF174" s="7"/>
      <c r="AG174" s="9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spans="1:46" ht="16.5" customHeight="1">
      <c r="A175" s="1"/>
      <c r="G175" s="113"/>
      <c r="I175" s="5"/>
      <c r="J175" s="6"/>
      <c r="K175" s="7"/>
      <c r="L175" s="7"/>
      <c r="M175" s="7"/>
      <c r="N175" s="7"/>
      <c r="O175" s="7"/>
      <c r="P175" s="9"/>
      <c r="Q175" s="7"/>
      <c r="R175" s="7"/>
      <c r="S175" s="7"/>
      <c r="T175" s="7"/>
      <c r="U175" s="7"/>
      <c r="V175" s="9"/>
      <c r="W175" s="9"/>
      <c r="X175" s="7"/>
      <c r="Y175" s="9"/>
      <c r="Z175" s="7"/>
      <c r="AA175" s="9"/>
      <c r="AB175" s="9"/>
      <c r="AC175" s="7"/>
      <c r="AD175" s="7"/>
      <c r="AE175" s="7"/>
      <c r="AF175" s="7"/>
      <c r="AG175" s="9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spans="1:46" ht="16.5" customHeight="1">
      <c r="A176" s="1"/>
      <c r="G176" s="113"/>
      <c r="I176" s="5"/>
      <c r="J176" s="6"/>
      <c r="K176" s="7"/>
      <c r="L176" s="7"/>
      <c r="M176" s="7"/>
      <c r="N176" s="7"/>
      <c r="O176" s="7"/>
      <c r="P176" s="9"/>
      <c r="Q176" s="7"/>
      <c r="R176" s="7"/>
      <c r="S176" s="7"/>
      <c r="T176" s="7"/>
      <c r="U176" s="7"/>
      <c r="V176" s="9"/>
      <c r="W176" s="9"/>
      <c r="X176" s="7"/>
      <c r="Y176" s="9"/>
      <c r="Z176" s="7"/>
      <c r="AA176" s="9"/>
      <c r="AB176" s="9"/>
      <c r="AC176" s="7"/>
      <c r="AD176" s="7"/>
      <c r="AE176" s="7"/>
      <c r="AF176" s="7"/>
      <c r="AG176" s="9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spans="1:46" ht="16.5" customHeight="1">
      <c r="A177" s="1"/>
      <c r="G177" s="113"/>
      <c r="I177" s="5"/>
      <c r="J177" s="6"/>
      <c r="K177" s="7"/>
      <c r="L177" s="7"/>
      <c r="M177" s="7"/>
      <c r="N177" s="7"/>
      <c r="O177" s="7"/>
      <c r="P177" s="9"/>
      <c r="Q177" s="7"/>
      <c r="R177" s="7"/>
      <c r="S177" s="7"/>
      <c r="T177" s="7"/>
      <c r="U177" s="7"/>
      <c r="V177" s="9"/>
      <c r="W177" s="9"/>
      <c r="X177" s="7"/>
      <c r="Y177" s="9"/>
      <c r="Z177" s="7"/>
      <c r="AA177" s="9"/>
      <c r="AB177" s="9"/>
      <c r="AC177" s="7"/>
      <c r="AD177" s="7"/>
      <c r="AE177" s="7"/>
      <c r="AF177" s="7"/>
      <c r="AG177" s="9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spans="1:46" ht="16.5" customHeight="1">
      <c r="A178" s="1"/>
      <c r="G178" s="113"/>
      <c r="I178" s="5"/>
      <c r="J178" s="6"/>
      <c r="K178" s="7"/>
      <c r="L178" s="7"/>
      <c r="M178" s="7"/>
      <c r="N178" s="7"/>
      <c r="O178" s="7"/>
      <c r="P178" s="9"/>
      <c r="Q178" s="7"/>
      <c r="R178" s="7"/>
      <c r="S178" s="7"/>
      <c r="T178" s="7"/>
      <c r="U178" s="7"/>
      <c r="V178" s="9"/>
      <c r="W178" s="9"/>
      <c r="X178" s="7"/>
      <c r="Y178" s="9"/>
      <c r="Z178" s="7"/>
      <c r="AA178" s="9"/>
      <c r="AB178" s="9"/>
      <c r="AC178" s="7"/>
      <c r="AD178" s="7"/>
      <c r="AE178" s="7"/>
      <c r="AF178" s="7"/>
      <c r="AG178" s="9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spans="1:46" ht="16.5" customHeight="1">
      <c r="A179" s="1"/>
      <c r="G179" s="113"/>
      <c r="I179" s="5"/>
      <c r="J179" s="6"/>
      <c r="K179" s="7"/>
      <c r="L179" s="7"/>
      <c r="M179" s="7"/>
      <c r="N179" s="7"/>
      <c r="O179" s="7"/>
      <c r="P179" s="9"/>
      <c r="Q179" s="7"/>
      <c r="R179" s="7"/>
      <c r="S179" s="7"/>
      <c r="T179" s="7"/>
      <c r="U179" s="7"/>
      <c r="V179" s="9"/>
      <c r="W179" s="9"/>
      <c r="X179" s="7"/>
      <c r="Y179" s="9"/>
      <c r="Z179" s="7"/>
      <c r="AA179" s="9"/>
      <c r="AB179" s="9"/>
      <c r="AC179" s="7"/>
      <c r="AD179" s="7"/>
      <c r="AE179" s="7"/>
      <c r="AF179" s="7"/>
      <c r="AG179" s="9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spans="1:46" ht="16.5" customHeight="1">
      <c r="A180" s="1"/>
      <c r="G180" s="113"/>
      <c r="I180" s="5"/>
      <c r="J180" s="6"/>
      <c r="K180" s="7"/>
      <c r="L180" s="7"/>
      <c r="M180" s="7"/>
      <c r="N180" s="7"/>
      <c r="O180" s="7"/>
      <c r="P180" s="9"/>
      <c r="Q180" s="7"/>
      <c r="R180" s="7"/>
      <c r="S180" s="7"/>
      <c r="T180" s="7"/>
      <c r="U180" s="7"/>
      <c r="V180" s="9"/>
      <c r="W180" s="9"/>
      <c r="X180" s="7"/>
      <c r="Y180" s="9"/>
      <c r="Z180" s="7"/>
      <c r="AA180" s="9"/>
      <c r="AB180" s="9"/>
      <c r="AC180" s="7"/>
      <c r="AD180" s="7"/>
      <c r="AE180" s="7"/>
      <c r="AF180" s="7"/>
      <c r="AG180" s="9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spans="1:46" ht="16.5" customHeight="1">
      <c r="A181" s="1"/>
      <c r="G181" s="113"/>
      <c r="I181" s="5"/>
      <c r="J181" s="6"/>
      <c r="K181" s="7"/>
      <c r="L181" s="7"/>
      <c r="M181" s="7"/>
      <c r="N181" s="7"/>
      <c r="O181" s="7"/>
      <c r="P181" s="9"/>
      <c r="Q181" s="7"/>
      <c r="R181" s="7"/>
      <c r="S181" s="7"/>
      <c r="T181" s="7"/>
      <c r="U181" s="7"/>
      <c r="V181" s="9"/>
      <c r="W181" s="9"/>
      <c r="X181" s="7"/>
      <c r="Y181" s="9"/>
      <c r="Z181" s="7"/>
      <c r="AA181" s="9"/>
      <c r="AB181" s="9"/>
      <c r="AC181" s="7"/>
      <c r="AD181" s="7"/>
      <c r="AE181" s="7"/>
      <c r="AF181" s="7"/>
      <c r="AG181" s="9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spans="1:46" ht="16.5" customHeight="1">
      <c r="A182" s="1"/>
      <c r="G182" s="113"/>
      <c r="I182" s="5"/>
      <c r="J182" s="6"/>
      <c r="K182" s="7"/>
      <c r="L182" s="7"/>
      <c r="M182" s="7"/>
      <c r="N182" s="7"/>
      <c r="O182" s="7"/>
      <c r="P182" s="9"/>
      <c r="Q182" s="7"/>
      <c r="R182" s="7"/>
      <c r="S182" s="7"/>
      <c r="T182" s="7"/>
      <c r="U182" s="7"/>
      <c r="V182" s="9"/>
      <c r="W182" s="9"/>
      <c r="X182" s="7"/>
      <c r="Y182" s="9"/>
      <c r="Z182" s="7"/>
      <c r="AA182" s="9"/>
      <c r="AB182" s="9"/>
      <c r="AC182" s="7"/>
      <c r="AD182" s="7"/>
      <c r="AE182" s="7"/>
      <c r="AF182" s="7"/>
      <c r="AG182" s="9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spans="1:46" ht="16.5" customHeight="1">
      <c r="A183" s="1"/>
      <c r="G183" s="113"/>
      <c r="I183" s="5"/>
      <c r="J183" s="6"/>
      <c r="K183" s="7"/>
      <c r="L183" s="7"/>
      <c r="M183" s="7"/>
      <c r="N183" s="7"/>
      <c r="O183" s="7"/>
      <c r="P183" s="9"/>
      <c r="Q183" s="7"/>
      <c r="R183" s="7"/>
      <c r="S183" s="7"/>
      <c r="T183" s="7"/>
      <c r="U183" s="7"/>
      <c r="V183" s="9"/>
      <c r="W183" s="9"/>
      <c r="X183" s="7"/>
      <c r="Y183" s="9"/>
      <c r="Z183" s="7"/>
      <c r="AA183" s="9"/>
      <c r="AB183" s="9"/>
      <c r="AC183" s="7"/>
      <c r="AD183" s="7"/>
      <c r="AE183" s="7"/>
      <c r="AF183" s="7"/>
      <c r="AG183" s="9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spans="1:46" ht="16.5" customHeight="1">
      <c r="A184" s="1"/>
      <c r="G184" s="113"/>
      <c r="I184" s="5"/>
      <c r="J184" s="6"/>
      <c r="K184" s="7"/>
      <c r="L184" s="7"/>
      <c r="M184" s="7"/>
      <c r="N184" s="7"/>
      <c r="O184" s="7"/>
      <c r="P184" s="9"/>
      <c r="Q184" s="7"/>
      <c r="R184" s="7"/>
      <c r="S184" s="7"/>
      <c r="T184" s="7"/>
      <c r="U184" s="7"/>
      <c r="V184" s="9"/>
      <c r="W184" s="9"/>
      <c r="X184" s="7"/>
      <c r="Y184" s="9"/>
      <c r="Z184" s="7"/>
      <c r="AA184" s="9"/>
      <c r="AB184" s="9"/>
      <c r="AC184" s="7"/>
      <c r="AD184" s="7"/>
      <c r="AE184" s="7"/>
      <c r="AF184" s="7"/>
      <c r="AG184" s="9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spans="1:46" ht="16.5" customHeight="1">
      <c r="A185" s="1"/>
      <c r="G185" s="113"/>
      <c r="I185" s="5"/>
      <c r="J185" s="6"/>
      <c r="K185" s="7"/>
      <c r="L185" s="7"/>
      <c r="M185" s="7"/>
      <c r="N185" s="7"/>
      <c r="O185" s="7"/>
      <c r="P185" s="9"/>
      <c r="Q185" s="7"/>
      <c r="R185" s="7"/>
      <c r="S185" s="7"/>
      <c r="T185" s="7"/>
      <c r="U185" s="7"/>
      <c r="V185" s="9"/>
      <c r="W185" s="9"/>
      <c r="X185" s="7"/>
      <c r="Y185" s="9"/>
      <c r="Z185" s="7"/>
      <c r="AA185" s="9"/>
      <c r="AB185" s="9"/>
      <c r="AC185" s="7"/>
      <c r="AD185" s="7"/>
      <c r="AE185" s="7"/>
      <c r="AF185" s="7"/>
      <c r="AG185" s="9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spans="1:46" ht="16.5" customHeight="1">
      <c r="A186" s="1"/>
      <c r="G186" s="113"/>
      <c r="I186" s="5"/>
      <c r="J186" s="6"/>
      <c r="K186" s="7"/>
      <c r="L186" s="7"/>
      <c r="M186" s="7"/>
      <c r="N186" s="7"/>
      <c r="O186" s="7"/>
      <c r="P186" s="9"/>
      <c r="Q186" s="7"/>
      <c r="R186" s="7"/>
      <c r="S186" s="7"/>
      <c r="T186" s="7"/>
      <c r="U186" s="7"/>
      <c r="V186" s="9"/>
      <c r="W186" s="9"/>
      <c r="X186" s="7"/>
      <c r="Y186" s="9"/>
      <c r="Z186" s="7"/>
      <c r="AA186" s="9"/>
      <c r="AB186" s="9"/>
      <c r="AC186" s="7"/>
      <c r="AD186" s="7"/>
      <c r="AE186" s="7"/>
      <c r="AF186" s="7"/>
      <c r="AG186" s="9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spans="1:46" ht="16.5" customHeight="1">
      <c r="A187" s="1"/>
      <c r="G187" s="113"/>
      <c r="I187" s="5"/>
      <c r="J187" s="6"/>
      <c r="K187" s="7"/>
      <c r="L187" s="7"/>
      <c r="M187" s="7"/>
      <c r="N187" s="7"/>
      <c r="O187" s="7"/>
      <c r="P187" s="9"/>
      <c r="Q187" s="7"/>
      <c r="R187" s="7"/>
      <c r="S187" s="7"/>
      <c r="T187" s="7"/>
      <c r="U187" s="7"/>
      <c r="V187" s="9"/>
      <c r="W187" s="9"/>
      <c r="X187" s="7"/>
      <c r="Y187" s="9"/>
      <c r="Z187" s="7"/>
      <c r="AA187" s="9"/>
      <c r="AB187" s="9"/>
      <c r="AC187" s="7"/>
      <c r="AD187" s="7"/>
      <c r="AE187" s="7"/>
      <c r="AF187" s="7"/>
      <c r="AG187" s="9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spans="1:46" ht="16.5" customHeight="1">
      <c r="A188" s="1"/>
      <c r="G188" s="113"/>
      <c r="I188" s="5"/>
      <c r="J188" s="6"/>
      <c r="K188" s="7"/>
      <c r="L188" s="7"/>
      <c r="M188" s="7"/>
      <c r="N188" s="7"/>
      <c r="O188" s="7"/>
      <c r="P188" s="9"/>
      <c r="Q188" s="7"/>
      <c r="R188" s="7"/>
      <c r="S188" s="7"/>
      <c r="T188" s="7"/>
      <c r="U188" s="7"/>
      <c r="V188" s="9"/>
      <c r="W188" s="9"/>
      <c r="X188" s="7"/>
      <c r="Y188" s="9"/>
      <c r="Z188" s="7"/>
      <c r="AA188" s="9"/>
      <c r="AB188" s="9"/>
      <c r="AC188" s="7"/>
      <c r="AD188" s="7"/>
      <c r="AE188" s="7"/>
      <c r="AF188" s="7"/>
      <c r="AG188" s="9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spans="1:46" ht="16.5" customHeight="1">
      <c r="A189" s="1"/>
      <c r="G189" s="113"/>
      <c r="I189" s="5"/>
      <c r="J189" s="6"/>
      <c r="K189" s="7"/>
      <c r="L189" s="7"/>
      <c r="M189" s="7"/>
      <c r="N189" s="7"/>
      <c r="O189" s="7"/>
      <c r="P189" s="9"/>
      <c r="Q189" s="7"/>
      <c r="R189" s="7"/>
      <c r="S189" s="7"/>
      <c r="T189" s="7"/>
      <c r="U189" s="7"/>
      <c r="V189" s="9"/>
      <c r="W189" s="9"/>
      <c r="X189" s="7"/>
      <c r="Y189" s="9"/>
      <c r="Z189" s="7"/>
      <c r="AA189" s="9"/>
      <c r="AB189" s="9"/>
      <c r="AC189" s="7"/>
      <c r="AD189" s="7"/>
      <c r="AE189" s="7"/>
      <c r="AF189" s="7"/>
      <c r="AG189" s="9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spans="1:46" ht="16.5" customHeight="1">
      <c r="A190" s="1"/>
      <c r="G190" s="113"/>
      <c r="I190" s="5"/>
      <c r="J190" s="6"/>
      <c r="K190" s="7"/>
      <c r="L190" s="7"/>
      <c r="M190" s="7"/>
      <c r="N190" s="7"/>
      <c r="O190" s="7"/>
      <c r="P190" s="9"/>
      <c r="Q190" s="7"/>
      <c r="R190" s="7"/>
      <c r="S190" s="7"/>
      <c r="T190" s="7"/>
      <c r="U190" s="7"/>
      <c r="V190" s="9"/>
      <c r="W190" s="9"/>
      <c r="X190" s="7"/>
      <c r="Y190" s="9"/>
      <c r="Z190" s="7"/>
      <c r="AA190" s="9"/>
      <c r="AB190" s="9"/>
      <c r="AC190" s="7"/>
      <c r="AD190" s="7"/>
      <c r="AE190" s="7"/>
      <c r="AF190" s="7"/>
      <c r="AG190" s="9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spans="1:46" ht="16.5" customHeight="1">
      <c r="A191" s="1"/>
      <c r="G191" s="113"/>
      <c r="I191" s="5"/>
      <c r="J191" s="6"/>
      <c r="K191" s="7"/>
      <c r="L191" s="7"/>
      <c r="M191" s="7"/>
      <c r="N191" s="7"/>
      <c r="O191" s="7"/>
      <c r="P191" s="9"/>
      <c r="Q191" s="7"/>
      <c r="R191" s="7"/>
      <c r="S191" s="7"/>
      <c r="T191" s="7"/>
      <c r="U191" s="7"/>
      <c r="V191" s="9"/>
      <c r="W191" s="9"/>
      <c r="X191" s="7"/>
      <c r="Y191" s="9"/>
      <c r="Z191" s="7"/>
      <c r="AA191" s="9"/>
      <c r="AB191" s="9"/>
      <c r="AC191" s="7"/>
      <c r="AD191" s="7"/>
      <c r="AE191" s="7"/>
      <c r="AF191" s="7"/>
      <c r="AG191" s="9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spans="1:46" ht="16.5" customHeight="1">
      <c r="A192" s="1"/>
      <c r="G192" s="113"/>
      <c r="I192" s="5"/>
      <c r="J192" s="6"/>
      <c r="K192" s="7"/>
      <c r="L192" s="7"/>
      <c r="M192" s="7"/>
      <c r="N192" s="7"/>
      <c r="O192" s="7"/>
      <c r="P192" s="9"/>
      <c r="Q192" s="7"/>
      <c r="R192" s="7"/>
      <c r="S192" s="7"/>
      <c r="T192" s="7"/>
      <c r="U192" s="7"/>
      <c r="V192" s="9"/>
      <c r="W192" s="9"/>
      <c r="X192" s="7"/>
      <c r="Y192" s="9"/>
      <c r="Z192" s="7"/>
      <c r="AA192" s="9"/>
      <c r="AB192" s="9"/>
      <c r="AC192" s="7"/>
      <c r="AD192" s="7"/>
      <c r="AE192" s="7"/>
      <c r="AF192" s="7"/>
      <c r="AG192" s="9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spans="1:46" ht="16.5" customHeight="1">
      <c r="A193" s="1"/>
      <c r="G193" s="113"/>
      <c r="I193" s="5"/>
      <c r="J193" s="6"/>
      <c r="K193" s="7"/>
      <c r="L193" s="7"/>
      <c r="M193" s="7"/>
      <c r="N193" s="7"/>
      <c r="O193" s="7"/>
      <c r="P193" s="9"/>
      <c r="Q193" s="7"/>
      <c r="R193" s="7"/>
      <c r="S193" s="7"/>
      <c r="T193" s="7"/>
      <c r="U193" s="7"/>
      <c r="V193" s="9"/>
      <c r="W193" s="9"/>
      <c r="X193" s="7"/>
      <c r="Y193" s="9"/>
      <c r="Z193" s="7"/>
      <c r="AA193" s="9"/>
      <c r="AB193" s="9"/>
      <c r="AC193" s="7"/>
      <c r="AD193" s="7"/>
      <c r="AE193" s="7"/>
      <c r="AF193" s="7"/>
      <c r="AG193" s="9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spans="1:46" ht="16.5" customHeight="1">
      <c r="A194" s="1"/>
      <c r="G194" s="113"/>
      <c r="I194" s="5"/>
      <c r="J194" s="6"/>
      <c r="K194" s="7"/>
      <c r="L194" s="7"/>
      <c r="M194" s="7"/>
      <c r="N194" s="7"/>
      <c r="O194" s="7"/>
      <c r="P194" s="9"/>
      <c r="Q194" s="7"/>
      <c r="R194" s="7"/>
      <c r="S194" s="7"/>
      <c r="T194" s="7"/>
      <c r="U194" s="7"/>
      <c r="V194" s="9"/>
      <c r="W194" s="9"/>
      <c r="X194" s="7"/>
      <c r="Y194" s="9"/>
      <c r="Z194" s="7"/>
      <c r="AA194" s="9"/>
      <c r="AB194" s="9"/>
      <c r="AC194" s="7"/>
      <c r="AD194" s="7"/>
      <c r="AE194" s="7"/>
      <c r="AF194" s="7"/>
      <c r="AG194" s="9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spans="1:46" ht="16.5" customHeight="1">
      <c r="A195" s="1"/>
      <c r="G195" s="113"/>
      <c r="I195" s="5"/>
      <c r="J195" s="6"/>
      <c r="K195" s="7"/>
      <c r="L195" s="7"/>
      <c r="M195" s="7"/>
      <c r="N195" s="7"/>
      <c r="O195" s="7"/>
      <c r="P195" s="9"/>
      <c r="Q195" s="7"/>
      <c r="R195" s="7"/>
      <c r="S195" s="7"/>
      <c r="T195" s="7"/>
      <c r="U195" s="7"/>
      <c r="V195" s="9"/>
      <c r="W195" s="9"/>
      <c r="X195" s="7"/>
      <c r="Y195" s="9"/>
      <c r="Z195" s="7"/>
      <c r="AA195" s="9"/>
      <c r="AB195" s="9"/>
      <c r="AC195" s="7"/>
      <c r="AD195" s="7"/>
      <c r="AE195" s="7"/>
      <c r="AF195" s="7"/>
      <c r="AG195" s="9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spans="1:46" ht="16.5" customHeight="1">
      <c r="A196" s="1"/>
      <c r="G196" s="113"/>
      <c r="I196" s="5"/>
      <c r="J196" s="6"/>
      <c r="K196" s="7"/>
      <c r="L196" s="7"/>
      <c r="M196" s="7"/>
      <c r="N196" s="7"/>
      <c r="O196" s="7"/>
      <c r="P196" s="9"/>
      <c r="Q196" s="7"/>
      <c r="R196" s="7"/>
      <c r="S196" s="7"/>
      <c r="T196" s="7"/>
      <c r="U196" s="7"/>
      <c r="V196" s="9"/>
      <c r="W196" s="9"/>
      <c r="X196" s="7"/>
      <c r="Y196" s="9"/>
      <c r="Z196" s="7"/>
      <c r="AA196" s="9"/>
      <c r="AB196" s="9"/>
      <c r="AC196" s="7"/>
      <c r="AD196" s="7"/>
      <c r="AE196" s="7"/>
      <c r="AF196" s="7"/>
      <c r="AG196" s="9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spans="1:46" ht="16.5" customHeight="1">
      <c r="A197" s="1"/>
      <c r="G197" s="113"/>
      <c r="I197" s="5"/>
      <c r="J197" s="6"/>
      <c r="K197" s="7"/>
      <c r="L197" s="7"/>
      <c r="M197" s="7"/>
      <c r="N197" s="7"/>
      <c r="O197" s="7"/>
      <c r="P197" s="9"/>
      <c r="Q197" s="7"/>
      <c r="R197" s="7"/>
      <c r="S197" s="7"/>
      <c r="T197" s="7"/>
      <c r="U197" s="7"/>
      <c r="V197" s="9"/>
      <c r="W197" s="9"/>
      <c r="X197" s="7"/>
      <c r="Y197" s="9"/>
      <c r="Z197" s="7"/>
      <c r="AA197" s="9"/>
      <c r="AB197" s="9"/>
      <c r="AC197" s="7"/>
      <c r="AD197" s="7"/>
      <c r="AE197" s="7"/>
      <c r="AF197" s="7"/>
      <c r="AG197" s="9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spans="1:46" ht="16.5" customHeight="1">
      <c r="A198" s="1"/>
      <c r="G198" s="113"/>
      <c r="I198" s="5"/>
      <c r="J198" s="6"/>
      <c r="K198" s="7"/>
      <c r="L198" s="7"/>
      <c r="M198" s="7"/>
      <c r="N198" s="7"/>
      <c r="O198" s="7"/>
      <c r="P198" s="9"/>
      <c r="Q198" s="7"/>
      <c r="R198" s="7"/>
      <c r="S198" s="7"/>
      <c r="T198" s="7"/>
      <c r="U198" s="7"/>
      <c r="V198" s="9"/>
      <c r="W198" s="9"/>
      <c r="X198" s="7"/>
      <c r="Y198" s="9"/>
      <c r="Z198" s="7"/>
      <c r="AA198" s="9"/>
      <c r="AB198" s="9"/>
      <c r="AC198" s="7"/>
      <c r="AD198" s="7"/>
      <c r="AE198" s="7"/>
      <c r="AF198" s="7"/>
      <c r="AG198" s="9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spans="1:46" ht="16.5" customHeight="1">
      <c r="A199" s="1"/>
      <c r="G199" s="113"/>
      <c r="I199" s="5"/>
      <c r="J199" s="6"/>
      <c r="K199" s="7"/>
      <c r="L199" s="7"/>
      <c r="M199" s="7"/>
      <c r="N199" s="7"/>
      <c r="O199" s="7"/>
      <c r="P199" s="9"/>
      <c r="Q199" s="7"/>
      <c r="R199" s="7"/>
      <c r="S199" s="7"/>
      <c r="T199" s="7"/>
      <c r="U199" s="7"/>
      <c r="V199" s="9"/>
      <c r="W199" s="9"/>
      <c r="X199" s="7"/>
      <c r="Y199" s="9"/>
      <c r="Z199" s="7"/>
      <c r="AA199" s="9"/>
      <c r="AB199" s="9"/>
      <c r="AC199" s="7"/>
      <c r="AD199" s="7"/>
      <c r="AE199" s="7"/>
      <c r="AF199" s="7"/>
      <c r="AG199" s="9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spans="1:46" ht="16.5" customHeight="1">
      <c r="A200" s="1"/>
      <c r="G200" s="113"/>
      <c r="I200" s="5"/>
      <c r="J200" s="6"/>
      <c r="K200" s="7"/>
      <c r="L200" s="7"/>
      <c r="M200" s="7"/>
      <c r="N200" s="7"/>
      <c r="O200" s="7"/>
      <c r="P200" s="9"/>
      <c r="Q200" s="7"/>
      <c r="R200" s="7"/>
      <c r="S200" s="7"/>
      <c r="T200" s="7"/>
      <c r="U200" s="7"/>
      <c r="V200" s="9"/>
      <c r="W200" s="9"/>
      <c r="X200" s="7"/>
      <c r="Y200" s="9"/>
      <c r="Z200" s="7"/>
      <c r="AA200" s="9"/>
      <c r="AB200" s="9"/>
      <c r="AC200" s="7"/>
      <c r="AD200" s="7"/>
      <c r="AE200" s="7"/>
      <c r="AF200" s="7"/>
      <c r="AG200" s="9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spans="1:46" ht="16.5" customHeight="1">
      <c r="A201" s="1"/>
      <c r="G201" s="113"/>
      <c r="I201" s="5"/>
      <c r="J201" s="6"/>
      <c r="K201" s="7"/>
      <c r="L201" s="7"/>
      <c r="M201" s="7"/>
      <c r="N201" s="7"/>
      <c r="O201" s="7"/>
      <c r="P201" s="9"/>
      <c r="Q201" s="7"/>
      <c r="R201" s="7"/>
      <c r="S201" s="7"/>
      <c r="T201" s="7"/>
      <c r="U201" s="7"/>
      <c r="V201" s="9"/>
      <c r="W201" s="9"/>
      <c r="X201" s="7"/>
      <c r="Y201" s="9"/>
      <c r="Z201" s="7"/>
      <c r="AA201" s="9"/>
      <c r="AB201" s="9"/>
      <c r="AC201" s="7"/>
      <c r="AD201" s="7"/>
      <c r="AE201" s="7"/>
      <c r="AF201" s="7"/>
      <c r="AG201" s="9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spans="1:46" ht="16.5" customHeight="1">
      <c r="A202" s="1"/>
      <c r="G202" s="113"/>
      <c r="I202" s="5"/>
      <c r="J202" s="6"/>
      <c r="K202" s="7"/>
      <c r="L202" s="7"/>
      <c r="M202" s="7"/>
      <c r="N202" s="7"/>
      <c r="O202" s="7"/>
      <c r="P202" s="9"/>
      <c r="Q202" s="7"/>
      <c r="R202" s="7"/>
      <c r="S202" s="7"/>
      <c r="T202" s="7"/>
      <c r="U202" s="7"/>
      <c r="V202" s="9"/>
      <c r="W202" s="9"/>
      <c r="X202" s="7"/>
      <c r="Y202" s="9"/>
      <c r="Z202" s="7"/>
      <c r="AA202" s="9"/>
      <c r="AB202" s="9"/>
      <c r="AC202" s="7"/>
      <c r="AD202" s="7"/>
      <c r="AE202" s="7"/>
      <c r="AF202" s="7"/>
      <c r="AG202" s="9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spans="1:46" ht="16.5" customHeight="1">
      <c r="A203" s="1"/>
      <c r="G203" s="113"/>
      <c r="I203" s="5"/>
      <c r="J203" s="6"/>
      <c r="K203" s="7"/>
      <c r="L203" s="7"/>
      <c r="M203" s="7"/>
      <c r="N203" s="7"/>
      <c r="O203" s="7"/>
      <c r="P203" s="9"/>
      <c r="Q203" s="7"/>
      <c r="R203" s="7"/>
      <c r="S203" s="7"/>
      <c r="T203" s="7"/>
      <c r="U203" s="7"/>
      <c r="V203" s="9"/>
      <c r="W203" s="9"/>
      <c r="X203" s="7"/>
      <c r="Y203" s="9"/>
      <c r="Z203" s="7"/>
      <c r="AA203" s="9"/>
      <c r="AB203" s="9"/>
      <c r="AC203" s="7"/>
      <c r="AD203" s="7"/>
      <c r="AE203" s="7"/>
      <c r="AF203" s="7"/>
      <c r="AG203" s="9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spans="1:46" ht="16.5" customHeight="1">
      <c r="A204" s="1"/>
      <c r="G204" s="113"/>
      <c r="I204" s="5"/>
      <c r="J204" s="6"/>
      <c r="K204" s="7"/>
      <c r="L204" s="7"/>
      <c r="M204" s="7"/>
      <c r="N204" s="7"/>
      <c r="O204" s="7"/>
      <c r="P204" s="9"/>
      <c r="Q204" s="7"/>
      <c r="R204" s="7"/>
      <c r="S204" s="7"/>
      <c r="T204" s="7"/>
      <c r="U204" s="7"/>
      <c r="V204" s="9"/>
      <c r="W204" s="9"/>
      <c r="X204" s="7"/>
      <c r="Y204" s="9"/>
      <c r="Z204" s="7"/>
      <c r="AA204" s="9"/>
      <c r="AB204" s="9"/>
      <c r="AC204" s="7"/>
      <c r="AD204" s="7"/>
      <c r="AE204" s="7"/>
      <c r="AF204" s="7"/>
      <c r="AG204" s="9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spans="1:46" ht="16.5" customHeight="1">
      <c r="A205" s="1"/>
      <c r="G205" s="113"/>
      <c r="I205" s="5"/>
      <c r="J205" s="6"/>
      <c r="K205" s="7"/>
      <c r="L205" s="7"/>
      <c r="M205" s="7"/>
      <c r="N205" s="7"/>
      <c r="O205" s="7"/>
      <c r="P205" s="9"/>
      <c r="Q205" s="7"/>
      <c r="R205" s="7"/>
      <c r="S205" s="7"/>
      <c r="T205" s="7"/>
      <c r="U205" s="7"/>
      <c r="V205" s="9"/>
      <c r="W205" s="9"/>
      <c r="X205" s="7"/>
      <c r="Y205" s="9"/>
      <c r="Z205" s="7"/>
      <c r="AA205" s="9"/>
      <c r="AB205" s="9"/>
      <c r="AC205" s="7"/>
      <c r="AD205" s="7"/>
      <c r="AE205" s="7"/>
      <c r="AF205" s="7"/>
      <c r="AG205" s="9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spans="1:46" ht="16.5" customHeight="1">
      <c r="A206" s="1"/>
      <c r="G206" s="113"/>
      <c r="I206" s="5"/>
      <c r="J206" s="6"/>
      <c r="K206" s="7"/>
      <c r="L206" s="7"/>
      <c r="M206" s="7"/>
      <c r="N206" s="7"/>
      <c r="O206" s="7"/>
      <c r="P206" s="9"/>
      <c r="Q206" s="7"/>
      <c r="R206" s="7"/>
      <c r="S206" s="7"/>
      <c r="T206" s="7"/>
      <c r="U206" s="7"/>
      <c r="V206" s="9"/>
      <c r="W206" s="9"/>
      <c r="X206" s="7"/>
      <c r="Y206" s="9"/>
      <c r="Z206" s="7"/>
      <c r="AA206" s="9"/>
      <c r="AB206" s="9"/>
      <c r="AC206" s="7"/>
      <c r="AD206" s="7"/>
      <c r="AE206" s="7"/>
      <c r="AF206" s="7"/>
      <c r="AG206" s="9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spans="1:46" ht="16.5" customHeight="1">
      <c r="A207" s="1"/>
      <c r="G207" s="113"/>
      <c r="I207" s="5"/>
      <c r="J207" s="6"/>
      <c r="K207" s="7"/>
      <c r="L207" s="7"/>
      <c r="M207" s="7"/>
      <c r="N207" s="7"/>
      <c r="O207" s="7"/>
      <c r="P207" s="9"/>
      <c r="Q207" s="7"/>
      <c r="R207" s="7"/>
      <c r="S207" s="7"/>
      <c r="T207" s="7"/>
      <c r="U207" s="7"/>
      <c r="V207" s="9"/>
      <c r="W207" s="9"/>
      <c r="X207" s="7"/>
      <c r="Y207" s="9"/>
      <c r="Z207" s="7"/>
      <c r="AA207" s="9"/>
      <c r="AB207" s="9"/>
      <c r="AC207" s="7"/>
      <c r="AD207" s="7"/>
      <c r="AE207" s="7"/>
      <c r="AF207" s="7"/>
      <c r="AG207" s="9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spans="1:46" ht="16.5" customHeight="1">
      <c r="A208" s="1"/>
      <c r="G208" s="113"/>
      <c r="I208" s="5"/>
      <c r="J208" s="6"/>
      <c r="K208" s="7"/>
      <c r="L208" s="7"/>
      <c r="M208" s="7"/>
      <c r="N208" s="7"/>
      <c r="O208" s="7"/>
      <c r="P208" s="9"/>
      <c r="Q208" s="7"/>
      <c r="R208" s="7"/>
      <c r="S208" s="7"/>
      <c r="T208" s="7"/>
      <c r="U208" s="7"/>
      <c r="V208" s="9"/>
      <c r="W208" s="9"/>
      <c r="X208" s="7"/>
      <c r="Y208" s="9"/>
      <c r="Z208" s="7"/>
      <c r="AA208" s="9"/>
      <c r="AB208" s="9"/>
      <c r="AC208" s="7"/>
      <c r="AD208" s="7"/>
      <c r="AE208" s="7"/>
      <c r="AF208" s="7"/>
      <c r="AG208" s="9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spans="1:46" ht="16.5" customHeight="1">
      <c r="A209" s="1"/>
      <c r="G209" s="113"/>
      <c r="I209" s="5"/>
      <c r="J209" s="6"/>
      <c r="K209" s="7"/>
      <c r="L209" s="7"/>
      <c r="M209" s="7"/>
      <c r="N209" s="7"/>
      <c r="O209" s="7"/>
      <c r="P209" s="9"/>
      <c r="Q209" s="7"/>
      <c r="R209" s="7"/>
      <c r="S209" s="7"/>
      <c r="T209" s="7"/>
      <c r="U209" s="7"/>
      <c r="V209" s="9"/>
      <c r="W209" s="9"/>
      <c r="X209" s="7"/>
      <c r="Y209" s="9"/>
      <c r="Z209" s="7"/>
      <c r="AA209" s="9"/>
      <c r="AB209" s="9"/>
      <c r="AC209" s="7"/>
      <c r="AD209" s="7"/>
      <c r="AE209" s="7"/>
      <c r="AF209" s="7"/>
      <c r="AG209" s="9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spans="1:46" ht="16.5" customHeight="1">
      <c r="A210" s="1"/>
      <c r="G210" s="113"/>
      <c r="I210" s="5"/>
      <c r="J210" s="6"/>
      <c r="K210" s="7"/>
      <c r="L210" s="7"/>
      <c r="M210" s="7"/>
      <c r="N210" s="7"/>
      <c r="O210" s="7"/>
      <c r="P210" s="9"/>
      <c r="Q210" s="7"/>
      <c r="R210" s="7"/>
      <c r="S210" s="7"/>
      <c r="T210" s="7"/>
      <c r="U210" s="7"/>
      <c r="V210" s="9"/>
      <c r="W210" s="9"/>
      <c r="X210" s="7"/>
      <c r="Y210" s="9"/>
      <c r="Z210" s="7"/>
      <c r="AA210" s="9"/>
      <c r="AB210" s="9"/>
      <c r="AC210" s="7"/>
      <c r="AD210" s="7"/>
      <c r="AE210" s="7"/>
      <c r="AF210" s="7"/>
      <c r="AG210" s="9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spans="1:46" ht="16.5" customHeight="1">
      <c r="A211" s="1"/>
      <c r="G211" s="113"/>
      <c r="I211" s="5"/>
      <c r="J211" s="6"/>
      <c r="K211" s="7"/>
      <c r="L211" s="7"/>
      <c r="M211" s="7"/>
      <c r="N211" s="7"/>
      <c r="O211" s="7"/>
      <c r="P211" s="9"/>
      <c r="Q211" s="7"/>
      <c r="R211" s="7"/>
      <c r="S211" s="7"/>
      <c r="T211" s="7"/>
      <c r="U211" s="7"/>
      <c r="V211" s="9"/>
      <c r="W211" s="9"/>
      <c r="X211" s="7"/>
      <c r="Y211" s="9"/>
      <c r="Z211" s="7"/>
      <c r="AA211" s="9"/>
      <c r="AB211" s="9"/>
      <c r="AC211" s="7"/>
      <c r="AD211" s="7"/>
      <c r="AE211" s="7"/>
      <c r="AF211" s="7"/>
      <c r="AG211" s="9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spans="1:46" ht="16.5" customHeight="1">
      <c r="A212" s="1"/>
      <c r="G212" s="113"/>
      <c r="I212" s="5"/>
      <c r="J212" s="6"/>
      <c r="K212" s="7"/>
      <c r="L212" s="7"/>
      <c r="M212" s="7"/>
      <c r="N212" s="7"/>
      <c r="O212" s="7"/>
      <c r="P212" s="9"/>
      <c r="Q212" s="7"/>
      <c r="R212" s="7"/>
      <c r="S212" s="7"/>
      <c r="T212" s="7"/>
      <c r="U212" s="7"/>
      <c r="V212" s="9"/>
      <c r="W212" s="9"/>
      <c r="X212" s="7"/>
      <c r="Y212" s="9"/>
      <c r="Z212" s="7"/>
      <c r="AA212" s="9"/>
      <c r="AB212" s="9"/>
      <c r="AC212" s="7"/>
      <c r="AD212" s="7"/>
      <c r="AE212" s="7"/>
      <c r="AF212" s="7"/>
      <c r="AG212" s="9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spans="1:46" ht="16.5" customHeight="1">
      <c r="A213" s="1"/>
      <c r="G213" s="113"/>
      <c r="I213" s="5"/>
      <c r="J213" s="6"/>
      <c r="K213" s="7"/>
      <c r="L213" s="7"/>
      <c r="M213" s="7"/>
      <c r="N213" s="7"/>
      <c r="O213" s="7"/>
      <c r="P213" s="9"/>
      <c r="Q213" s="7"/>
      <c r="R213" s="7"/>
      <c r="S213" s="7"/>
      <c r="T213" s="7"/>
      <c r="U213" s="7"/>
      <c r="V213" s="9"/>
      <c r="W213" s="9"/>
      <c r="X213" s="7"/>
      <c r="Y213" s="9"/>
      <c r="Z213" s="7"/>
      <c r="AA213" s="9"/>
      <c r="AB213" s="9"/>
      <c r="AC213" s="7"/>
      <c r="AD213" s="7"/>
      <c r="AE213" s="7"/>
      <c r="AF213" s="7"/>
      <c r="AG213" s="9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spans="1:46" ht="16.5" customHeight="1">
      <c r="A214" s="1"/>
      <c r="G214" s="113"/>
      <c r="I214" s="5"/>
      <c r="J214" s="6"/>
      <c r="K214" s="7"/>
      <c r="L214" s="7"/>
      <c r="M214" s="7"/>
      <c r="N214" s="7"/>
      <c r="O214" s="7"/>
      <c r="P214" s="9"/>
      <c r="Q214" s="7"/>
      <c r="R214" s="7"/>
      <c r="S214" s="7"/>
      <c r="T214" s="7"/>
      <c r="U214" s="7"/>
      <c r="V214" s="9"/>
      <c r="W214" s="9"/>
      <c r="X214" s="7"/>
      <c r="Y214" s="9"/>
      <c r="Z214" s="7"/>
      <c r="AA214" s="9"/>
      <c r="AB214" s="9"/>
      <c r="AC214" s="7"/>
      <c r="AD214" s="7"/>
      <c r="AE214" s="7"/>
      <c r="AF214" s="7"/>
      <c r="AG214" s="9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spans="1:46" ht="16.5" customHeight="1">
      <c r="A215" s="1"/>
      <c r="G215" s="113"/>
      <c r="I215" s="5"/>
      <c r="J215" s="6"/>
      <c r="K215" s="7"/>
      <c r="L215" s="7"/>
      <c r="M215" s="7"/>
      <c r="N215" s="7"/>
      <c r="O215" s="7"/>
      <c r="P215" s="9"/>
      <c r="Q215" s="7"/>
      <c r="R215" s="7"/>
      <c r="S215" s="7"/>
      <c r="T215" s="7"/>
      <c r="U215" s="7"/>
      <c r="V215" s="9"/>
      <c r="W215" s="9"/>
      <c r="X215" s="7"/>
      <c r="Y215" s="9"/>
      <c r="Z215" s="7"/>
      <c r="AA215" s="9"/>
      <c r="AB215" s="9"/>
      <c r="AC215" s="7"/>
      <c r="AD215" s="7"/>
      <c r="AE215" s="7"/>
      <c r="AF215" s="7"/>
      <c r="AG215" s="9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spans="1:46" ht="16.5" customHeight="1">
      <c r="A216" s="1"/>
      <c r="G216" s="113"/>
      <c r="I216" s="5"/>
      <c r="J216" s="6"/>
      <c r="K216" s="7"/>
      <c r="L216" s="7"/>
      <c r="M216" s="7"/>
      <c r="N216" s="7"/>
      <c r="O216" s="7"/>
      <c r="P216" s="9"/>
      <c r="Q216" s="7"/>
      <c r="R216" s="7"/>
      <c r="S216" s="7"/>
      <c r="T216" s="7"/>
      <c r="U216" s="7"/>
      <c r="V216" s="9"/>
      <c r="W216" s="9"/>
      <c r="X216" s="7"/>
      <c r="Y216" s="9"/>
      <c r="Z216" s="7"/>
      <c r="AA216" s="9"/>
      <c r="AB216" s="9"/>
      <c r="AC216" s="7"/>
      <c r="AD216" s="7"/>
      <c r="AE216" s="7"/>
      <c r="AF216" s="7"/>
      <c r="AG216" s="9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spans="1:46" ht="16.5" customHeight="1">
      <c r="A217" s="1"/>
      <c r="G217" s="113"/>
      <c r="I217" s="5"/>
      <c r="J217" s="6"/>
      <c r="K217" s="7"/>
      <c r="L217" s="7"/>
      <c r="M217" s="7"/>
      <c r="N217" s="7"/>
      <c r="O217" s="7"/>
      <c r="P217" s="9"/>
      <c r="Q217" s="7"/>
      <c r="R217" s="7"/>
      <c r="S217" s="7"/>
      <c r="T217" s="7"/>
      <c r="U217" s="7"/>
      <c r="V217" s="9"/>
      <c r="W217" s="9"/>
      <c r="X217" s="7"/>
      <c r="Y217" s="9"/>
      <c r="Z217" s="7"/>
      <c r="AA217" s="9"/>
      <c r="AB217" s="9"/>
      <c r="AC217" s="7"/>
      <c r="AD217" s="7"/>
      <c r="AE217" s="7"/>
      <c r="AF217" s="7"/>
      <c r="AG217" s="9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spans="1:46" ht="16.5" customHeight="1">
      <c r="A218" s="1"/>
      <c r="G218" s="113"/>
      <c r="I218" s="5"/>
      <c r="J218" s="6"/>
      <c r="K218" s="7"/>
      <c r="L218" s="7"/>
      <c r="M218" s="7"/>
      <c r="N218" s="7"/>
      <c r="O218" s="7"/>
      <c r="P218" s="9"/>
      <c r="Q218" s="7"/>
      <c r="R218" s="7"/>
      <c r="S218" s="7"/>
      <c r="T218" s="7"/>
      <c r="U218" s="7"/>
      <c r="V218" s="9"/>
      <c r="W218" s="9"/>
      <c r="X218" s="7"/>
      <c r="Y218" s="9"/>
      <c r="Z218" s="7"/>
      <c r="AA218" s="9"/>
      <c r="AB218" s="9"/>
      <c r="AC218" s="7"/>
      <c r="AD218" s="7"/>
      <c r="AE218" s="7"/>
      <c r="AF218" s="7"/>
      <c r="AG218" s="9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spans="1:46" ht="16.5" customHeight="1">
      <c r="A219" s="1"/>
      <c r="G219" s="113"/>
      <c r="I219" s="5"/>
      <c r="J219" s="6"/>
      <c r="K219" s="7"/>
      <c r="L219" s="7"/>
      <c r="M219" s="7"/>
      <c r="N219" s="7"/>
      <c r="O219" s="7"/>
      <c r="P219" s="9"/>
      <c r="Q219" s="7"/>
      <c r="R219" s="7"/>
      <c r="S219" s="7"/>
      <c r="T219" s="7"/>
      <c r="U219" s="7"/>
      <c r="V219" s="9"/>
      <c r="W219" s="9"/>
      <c r="X219" s="7"/>
      <c r="Y219" s="9"/>
      <c r="Z219" s="7"/>
      <c r="AA219" s="9"/>
      <c r="AB219" s="9"/>
      <c r="AC219" s="7"/>
      <c r="AD219" s="7"/>
      <c r="AE219" s="7"/>
      <c r="AF219" s="7"/>
      <c r="AG219" s="9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spans="1:46" ht="16.5" customHeight="1">
      <c r="A220" s="1"/>
      <c r="G220" s="113"/>
      <c r="I220" s="5"/>
      <c r="J220" s="6"/>
      <c r="K220" s="7"/>
      <c r="L220" s="7"/>
      <c r="M220" s="7"/>
      <c r="N220" s="7"/>
      <c r="O220" s="7"/>
      <c r="P220" s="9"/>
      <c r="Q220" s="7"/>
      <c r="R220" s="7"/>
      <c r="S220" s="7"/>
      <c r="T220" s="7"/>
      <c r="U220" s="7"/>
      <c r="V220" s="9"/>
      <c r="W220" s="9"/>
      <c r="X220" s="7"/>
      <c r="Y220" s="9"/>
      <c r="Z220" s="7"/>
      <c r="AA220" s="9"/>
      <c r="AB220" s="9"/>
      <c r="AC220" s="7"/>
      <c r="AD220" s="7"/>
      <c r="AE220" s="7"/>
      <c r="AF220" s="7"/>
      <c r="AG220" s="9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spans="1:46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</row>
    <row r="222" spans="1:46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</row>
    <row r="223" spans="1:46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</row>
    <row r="224" spans="1:46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</row>
    <row r="225" spans="1:46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</row>
    <row r="226" spans="1:4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</row>
    <row r="227" spans="1:46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</row>
    <row r="228" spans="1:46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</row>
    <row r="229" spans="1:46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</row>
    <row r="230" spans="1:46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</row>
    <row r="231" spans="1:46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</row>
    <row r="232" spans="1:46" ht="16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</row>
    <row r="233" spans="1:46" ht="16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</row>
    <row r="234" spans="1:46" ht="16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</row>
    <row r="235" spans="1:46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</row>
    <row r="236" spans="1:46" ht="16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</row>
    <row r="237" spans="1:46" ht="16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</row>
    <row r="238" spans="1:46" ht="16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</row>
    <row r="239" spans="1:46" ht="16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</row>
    <row r="240" spans="1:46" ht="16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</row>
    <row r="241" spans="1:46" ht="16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</row>
    <row r="242" spans="1:46" ht="16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</row>
    <row r="243" spans="1:46" ht="16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</row>
    <row r="244" spans="1:46" ht="16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</row>
    <row r="245" spans="1:46" ht="16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</row>
    <row r="246" spans="1:46" ht="16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</row>
    <row r="247" spans="1:46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</row>
    <row r="248" spans="1:46" ht="16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</row>
    <row r="249" spans="1:46" ht="16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</row>
    <row r="250" spans="1:46" ht="16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</row>
    <row r="251" spans="1:46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</row>
    <row r="252" spans="1:46" ht="16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</row>
    <row r="253" spans="1:46" ht="16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</row>
    <row r="254" spans="1:46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</row>
    <row r="255" spans="1:46" ht="16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</row>
    <row r="256" spans="1:4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</row>
    <row r="257" spans="1:46" ht="16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</row>
    <row r="258" spans="1:46" ht="16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</row>
    <row r="259" spans="1:46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</row>
    <row r="260" spans="1:46" ht="16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</row>
    <row r="261" spans="1:46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</row>
    <row r="262" spans="1:46" ht="16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</row>
    <row r="263" spans="1:46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</row>
    <row r="264" spans="1:46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</row>
    <row r="265" spans="1:46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</row>
    <row r="266" spans="1:4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</row>
    <row r="267" spans="1:46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</row>
    <row r="268" spans="1:46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</row>
    <row r="269" spans="1:46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</row>
    <row r="270" spans="1:46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</row>
    <row r="271" spans="1:46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</row>
    <row r="272" spans="1:46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</row>
    <row r="273" spans="1:46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</row>
    <row r="274" spans="1:46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</row>
    <row r="275" spans="1:46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</row>
    <row r="276" spans="1:4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</row>
    <row r="277" spans="1:46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</row>
    <row r="278" spans="1:46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</row>
    <row r="279" spans="1:46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</row>
    <row r="280" spans="1:46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</row>
    <row r="281" spans="1:46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</row>
    <row r="282" spans="1:46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</row>
    <row r="283" spans="1:46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</row>
    <row r="284" spans="1:46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</row>
    <row r="285" spans="1:46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</row>
    <row r="286" spans="1:4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</row>
    <row r="287" spans="1:46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</row>
    <row r="288" spans="1:46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</row>
    <row r="289" spans="1:46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</row>
    <row r="290" spans="1:46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</row>
    <row r="291" spans="1:46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</row>
    <row r="292" spans="1:46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</row>
    <row r="293" spans="1:46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</row>
    <row r="294" spans="1:46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</row>
    <row r="295" spans="1:46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</row>
    <row r="296" spans="1:4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</row>
    <row r="297" spans="1:46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</row>
    <row r="298" spans="1:46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</row>
    <row r="299" spans="1:46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</row>
    <row r="300" spans="1:46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</row>
    <row r="301" spans="1:46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</row>
    <row r="302" spans="1:46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</row>
    <row r="303" spans="1:46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</row>
    <row r="304" spans="1:46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</row>
    <row r="305" spans="1:46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</row>
    <row r="306" spans="1:4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</row>
    <row r="307" spans="1:46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</row>
    <row r="308" spans="1:46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</row>
    <row r="309" spans="1:46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</row>
    <row r="310" spans="1:46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</row>
    <row r="311" spans="1:46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</row>
    <row r="312" spans="1:46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</row>
    <row r="313" spans="1:46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</row>
    <row r="314" spans="1:46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</row>
    <row r="315" spans="1:46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</row>
    <row r="316" spans="1:4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</row>
    <row r="317" spans="1:46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</row>
    <row r="318" spans="1:46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</row>
    <row r="319" spans="1:46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</row>
    <row r="320" spans="1:46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</row>
    <row r="321" spans="1:46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</row>
    <row r="322" spans="1:46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</row>
    <row r="323" spans="1:46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</row>
    <row r="324" spans="1:46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</row>
    <row r="325" spans="1:46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</row>
    <row r="326" spans="1:4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</row>
    <row r="327" spans="1:46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</row>
    <row r="328" spans="1:46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</row>
    <row r="329" spans="1:46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</row>
    <row r="330" spans="1:46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</row>
    <row r="331" spans="1:46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</row>
    <row r="332" spans="1:46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</row>
    <row r="333" spans="1:46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</row>
    <row r="334" spans="1:46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</row>
    <row r="335" spans="1:46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</row>
    <row r="336" spans="1:4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</row>
    <row r="337" spans="1:46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</row>
    <row r="338" spans="1:46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</row>
    <row r="339" spans="1:46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</row>
    <row r="340" spans="1:46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</row>
    <row r="341" spans="1:46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</row>
    <row r="342" spans="1:46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</row>
    <row r="343" spans="1:46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</row>
    <row r="344" spans="1:46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</row>
    <row r="345" spans="1:46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</row>
    <row r="346" spans="1: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</row>
    <row r="347" spans="1:46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</row>
    <row r="348" spans="1:46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</row>
    <row r="349" spans="1:46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</row>
    <row r="350" spans="1:46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</row>
    <row r="351" spans="1:46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</row>
    <row r="352" spans="1:46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</row>
    <row r="353" spans="1:46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</row>
    <row r="354" spans="1:46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</row>
    <row r="355" spans="1:46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</row>
    <row r="356" spans="1:4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</row>
    <row r="357" spans="1:46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</row>
    <row r="358" spans="1:46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</row>
    <row r="359" spans="1:46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</row>
    <row r="360" spans="1:46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</row>
    <row r="361" spans="1:46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</row>
    <row r="362" spans="1:46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</row>
    <row r="363" spans="1:46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</row>
    <row r="364" spans="1:46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</row>
    <row r="365" spans="1:46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</row>
    <row r="366" spans="1:4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</row>
    <row r="367" spans="1:46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</row>
    <row r="368" spans="1:46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</row>
    <row r="369" spans="1:46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</row>
    <row r="370" spans="1:46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</row>
    <row r="371" spans="1:46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</row>
    <row r="372" spans="1:46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</row>
    <row r="373" spans="1:46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</row>
    <row r="374" spans="1:46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</row>
    <row r="375" spans="1:46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</row>
    <row r="376" spans="1:4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</row>
    <row r="377" spans="1:46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</row>
    <row r="378" spans="1:46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</row>
    <row r="379" spans="1:46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</row>
    <row r="380" spans="1:46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</row>
    <row r="381" spans="1:46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</row>
    <row r="382" spans="1:46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</row>
    <row r="383" spans="1:46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</row>
    <row r="384" spans="1:46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</row>
    <row r="385" spans="1:46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</row>
    <row r="386" spans="1:4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</row>
    <row r="387" spans="1:46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</row>
    <row r="388" spans="1:46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</row>
    <row r="389" spans="1:46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</row>
    <row r="390" spans="1:46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</row>
    <row r="391" spans="1:46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</row>
    <row r="392" spans="1:46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</row>
    <row r="393" spans="1:46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</row>
    <row r="394" spans="1:46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</row>
    <row r="395" spans="1:46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</row>
    <row r="396" spans="1:4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</row>
    <row r="397" spans="1:46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</row>
    <row r="398" spans="1:46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</row>
    <row r="399" spans="1:46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</row>
    <row r="400" spans="1:46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</row>
    <row r="401" spans="1:46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</row>
    <row r="402" spans="1:46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</row>
    <row r="403" spans="1:46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</row>
    <row r="404" spans="1:46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</row>
    <row r="405" spans="1:46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</row>
    <row r="406" spans="1:4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</row>
    <row r="407" spans="1:46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</row>
    <row r="408" spans="1:46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</row>
    <row r="409" spans="1:46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</row>
    <row r="410" spans="1:46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</row>
    <row r="411" spans="1:46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</row>
    <row r="412" spans="1:46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</row>
    <row r="413" spans="1:46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</row>
    <row r="414" spans="1:46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</row>
    <row r="415" spans="1:46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</row>
    <row r="416" spans="1:4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</row>
    <row r="417" spans="1:46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</row>
    <row r="418" spans="1:46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</row>
    <row r="419" spans="1:46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</row>
    <row r="420" spans="1:46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</row>
    <row r="421" spans="1:46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</row>
    <row r="422" spans="1:46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</row>
    <row r="423" spans="1:46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</row>
    <row r="424" spans="1:46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</row>
    <row r="425" spans="1:46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</row>
    <row r="426" spans="1:4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</row>
    <row r="427" spans="1:46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</row>
    <row r="428" spans="1:46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</row>
    <row r="429" spans="1:46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</row>
    <row r="430" spans="1:46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</row>
    <row r="431" spans="1:46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</row>
    <row r="432" spans="1:46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</row>
    <row r="433" spans="1:46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</row>
    <row r="434" spans="1:46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</row>
    <row r="435" spans="1:46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</row>
    <row r="436" spans="1:4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</row>
    <row r="437" spans="1:46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</row>
    <row r="438" spans="1:46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</row>
    <row r="439" spans="1:46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</row>
    <row r="440" spans="1:46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</row>
    <row r="441" spans="1:46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</row>
    <row r="442" spans="1:46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</row>
    <row r="443" spans="1:46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</row>
    <row r="444" spans="1:46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</row>
    <row r="445" spans="1:46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</row>
    <row r="446" spans="1: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</row>
    <row r="447" spans="1:46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</row>
    <row r="448" spans="1:46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</row>
    <row r="449" spans="1:46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</row>
    <row r="450" spans="1:46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</row>
    <row r="451" spans="1:46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</row>
    <row r="452" spans="1:46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</row>
    <row r="453" spans="1:46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</row>
    <row r="454" spans="1:46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</row>
    <row r="455" spans="1:46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</row>
    <row r="456" spans="1:4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</row>
    <row r="457" spans="1:46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</row>
    <row r="458" spans="1:46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</row>
    <row r="459" spans="1:46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</row>
    <row r="460" spans="1:46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</row>
    <row r="461" spans="1:46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</row>
    <row r="462" spans="1:46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</row>
    <row r="463" spans="1:46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</row>
    <row r="464" spans="1:46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</row>
    <row r="465" spans="1:46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</row>
    <row r="466" spans="1:4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</row>
    <row r="467" spans="1:46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</row>
    <row r="468" spans="1:46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</row>
    <row r="469" spans="1:46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</row>
    <row r="470" spans="1:46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</row>
    <row r="471" spans="1:46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</row>
    <row r="472" spans="1:46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</row>
    <row r="473" spans="1:46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</row>
    <row r="474" spans="1:46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</row>
    <row r="475" spans="1:46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</row>
    <row r="476" spans="1:4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</row>
    <row r="477" spans="1:46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</row>
    <row r="478" spans="1:46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</row>
    <row r="479" spans="1:46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</row>
    <row r="480" spans="1:46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</row>
    <row r="481" spans="1:46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</row>
    <row r="482" spans="1:46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</row>
    <row r="483" spans="1:46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</row>
    <row r="484" spans="1:46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</row>
    <row r="485" spans="1:46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</row>
    <row r="486" spans="1:4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</row>
    <row r="487" spans="1:46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</row>
    <row r="488" spans="1:46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</row>
    <row r="489" spans="1:46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</row>
    <row r="490" spans="1:46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</row>
    <row r="491" spans="1:46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</row>
    <row r="492" spans="1:46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</row>
    <row r="493" spans="1:46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</row>
    <row r="494" spans="1:46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</row>
    <row r="495" spans="1:46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</row>
    <row r="496" spans="1:4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</row>
    <row r="497" spans="1:46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</row>
    <row r="498" spans="1:46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</row>
    <row r="499" spans="1:46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</row>
    <row r="500" spans="1:46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</row>
    <row r="501" spans="1:46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</row>
    <row r="502" spans="1:46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</row>
    <row r="503" spans="1:46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</row>
    <row r="504" spans="1:46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</row>
    <row r="505" spans="1:46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</row>
    <row r="506" spans="1:4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</row>
    <row r="507" spans="1:46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</row>
    <row r="508" spans="1:46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</row>
    <row r="509" spans="1:46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</row>
    <row r="510" spans="1:46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</row>
    <row r="511" spans="1:46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</row>
    <row r="512" spans="1:46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</row>
    <row r="513" spans="1:46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</row>
    <row r="514" spans="1:46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</row>
    <row r="515" spans="1:46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</row>
    <row r="516" spans="1:4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</row>
    <row r="517" spans="1:46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</row>
    <row r="518" spans="1:46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</row>
    <row r="519" spans="1:46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</row>
    <row r="520" spans="1:46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</row>
    <row r="521" spans="1:46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</row>
    <row r="522" spans="1:46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</row>
    <row r="523" spans="1:46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</row>
    <row r="524" spans="1:46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</row>
    <row r="525" spans="1:46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</row>
    <row r="526" spans="1:4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</row>
    <row r="527" spans="1:46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</row>
    <row r="528" spans="1:46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</row>
    <row r="529" spans="1:46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</row>
    <row r="530" spans="1:46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</row>
    <row r="531" spans="1:46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</row>
    <row r="532" spans="1:46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</row>
    <row r="533" spans="1:46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</row>
    <row r="534" spans="1:46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</row>
    <row r="535" spans="1:46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</row>
    <row r="536" spans="1:4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</row>
    <row r="537" spans="1:46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</row>
    <row r="538" spans="1:46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</row>
    <row r="539" spans="1:46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</row>
    <row r="540" spans="1:46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</row>
    <row r="541" spans="1:46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</row>
    <row r="542" spans="1:46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</row>
    <row r="543" spans="1:46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</row>
    <row r="544" spans="1:46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</row>
    <row r="545" spans="1:46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</row>
    <row r="546" spans="1: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</row>
    <row r="547" spans="1:46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</row>
    <row r="548" spans="1:46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</row>
    <row r="549" spans="1:46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</row>
    <row r="550" spans="1:46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</row>
    <row r="551" spans="1:46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</row>
    <row r="552" spans="1:46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</row>
    <row r="553" spans="1:46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</row>
    <row r="554" spans="1:46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</row>
    <row r="555" spans="1:46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</row>
    <row r="556" spans="1:4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</row>
    <row r="557" spans="1:46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</row>
    <row r="558" spans="1:46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</row>
    <row r="559" spans="1:46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</row>
    <row r="560" spans="1:46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</row>
    <row r="561" spans="1:46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</row>
    <row r="562" spans="1:46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</row>
    <row r="563" spans="1:46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</row>
    <row r="564" spans="1:46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</row>
    <row r="565" spans="1:46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</row>
    <row r="566" spans="1:4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</row>
    <row r="567" spans="1:46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</row>
    <row r="568" spans="1:46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</row>
    <row r="569" spans="1:46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</row>
    <row r="570" spans="1:46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</row>
    <row r="571" spans="1:46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</row>
    <row r="572" spans="1:46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</row>
    <row r="573" spans="1:46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</row>
    <row r="574" spans="1:46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</row>
    <row r="575" spans="1:46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</row>
    <row r="576" spans="1:4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</row>
    <row r="577" spans="1:46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</row>
    <row r="578" spans="1:46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</row>
    <row r="579" spans="1:46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</row>
    <row r="580" spans="1:46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</row>
    <row r="581" spans="1:46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</row>
    <row r="582" spans="1:46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</row>
    <row r="583" spans="1:46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</row>
    <row r="584" spans="1:46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</row>
    <row r="585" spans="1:46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</row>
    <row r="586" spans="1:4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</row>
    <row r="587" spans="1:46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</row>
    <row r="588" spans="1:46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</row>
    <row r="589" spans="1:46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</row>
    <row r="590" spans="1:46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</row>
    <row r="591" spans="1:46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</row>
    <row r="592" spans="1:46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</row>
    <row r="593" spans="1:46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</row>
    <row r="594" spans="1:46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</row>
    <row r="595" spans="1:46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</row>
    <row r="596" spans="1:4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</row>
    <row r="597" spans="1:46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</row>
    <row r="598" spans="1:46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</row>
    <row r="599" spans="1:46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</row>
    <row r="600" spans="1:46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</row>
    <row r="601" spans="1:46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</row>
    <row r="602" spans="1:46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</row>
    <row r="603" spans="1:46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</row>
    <row r="604" spans="1:46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</row>
    <row r="605" spans="1:46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</row>
    <row r="606" spans="1:4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</row>
    <row r="607" spans="1:46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</row>
    <row r="608" spans="1:46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</row>
    <row r="609" spans="1:46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</row>
    <row r="610" spans="1:46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</row>
    <row r="611" spans="1:46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</row>
    <row r="612" spans="1:46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</row>
    <row r="613" spans="1:46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</row>
    <row r="614" spans="1:46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</row>
    <row r="615" spans="1:46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</row>
    <row r="616" spans="1:4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</row>
    <row r="617" spans="1:46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</row>
    <row r="618" spans="1:46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</row>
    <row r="619" spans="1:46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</row>
    <row r="620" spans="1:46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</row>
    <row r="621" spans="1:46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</row>
    <row r="622" spans="1:46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</row>
    <row r="623" spans="1:46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</row>
    <row r="624" spans="1:46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</row>
    <row r="625" spans="1:46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</row>
    <row r="626" spans="1:4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</row>
    <row r="627" spans="1:46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</row>
    <row r="628" spans="1:46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</row>
    <row r="629" spans="1:46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</row>
    <row r="630" spans="1:46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</row>
    <row r="631" spans="1:46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</row>
    <row r="632" spans="1:46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</row>
    <row r="633" spans="1:46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</row>
    <row r="634" spans="1:46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</row>
    <row r="635" spans="1:46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</row>
    <row r="636" spans="1:4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</row>
    <row r="637" spans="1:46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</row>
    <row r="638" spans="1:46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</row>
    <row r="639" spans="1:46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</row>
    <row r="640" spans="1:46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</row>
    <row r="641" spans="1:46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</row>
    <row r="642" spans="1:46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</row>
    <row r="643" spans="1:46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</row>
    <row r="644" spans="1:46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</row>
    <row r="645" spans="1:46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</row>
    <row r="646" spans="1: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</row>
    <row r="647" spans="1:46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</row>
    <row r="648" spans="1:46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</row>
    <row r="649" spans="1:46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</row>
    <row r="650" spans="1:46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</row>
    <row r="651" spans="1:46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</row>
    <row r="652" spans="1:46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</row>
    <row r="653" spans="1:46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</row>
    <row r="654" spans="1:46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</row>
    <row r="655" spans="1:46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</row>
    <row r="656" spans="1:4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</row>
    <row r="657" spans="1:46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</row>
    <row r="658" spans="1:46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</row>
    <row r="659" spans="1:46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</row>
    <row r="660" spans="1:46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</row>
    <row r="661" spans="1:46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</row>
    <row r="662" spans="1:46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</row>
    <row r="663" spans="1:46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</row>
    <row r="664" spans="1:46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</row>
    <row r="665" spans="1:46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</row>
    <row r="666" spans="1:4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</row>
    <row r="667" spans="1:46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</row>
    <row r="668" spans="1:46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</row>
    <row r="669" spans="1:46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</row>
    <row r="670" spans="1:46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</row>
    <row r="671" spans="1:46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</row>
    <row r="672" spans="1:46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</row>
    <row r="673" spans="1:46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</row>
    <row r="674" spans="1:46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</row>
    <row r="675" spans="1:46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</row>
    <row r="676" spans="1:4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</row>
    <row r="677" spans="1:46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</row>
    <row r="678" spans="1:46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</row>
    <row r="679" spans="1:46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</row>
    <row r="680" spans="1:46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</row>
    <row r="681" spans="1:46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</row>
    <row r="682" spans="1:46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</row>
    <row r="683" spans="1:46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</row>
    <row r="684" spans="1:46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</row>
    <row r="685" spans="1:46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</row>
    <row r="686" spans="1:4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</row>
    <row r="687" spans="1:46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</row>
    <row r="688" spans="1:46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</row>
    <row r="689" spans="1:46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</row>
    <row r="690" spans="1:46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</row>
    <row r="691" spans="1:46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</row>
    <row r="692" spans="1:46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</row>
    <row r="693" spans="1:46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</row>
    <row r="694" spans="1:46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</row>
    <row r="695" spans="1:46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</row>
    <row r="696" spans="1:4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</row>
    <row r="697" spans="1:46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</row>
    <row r="698" spans="1:46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</row>
    <row r="699" spans="1:46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</row>
    <row r="700" spans="1:46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</row>
    <row r="701" spans="1:46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</row>
    <row r="702" spans="1:46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</row>
    <row r="703" spans="1:46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</row>
    <row r="704" spans="1:46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</row>
    <row r="705" spans="1:46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</row>
    <row r="706" spans="1:4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</row>
    <row r="707" spans="1:46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</row>
    <row r="708" spans="1:46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</row>
    <row r="709" spans="1:46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</row>
    <row r="710" spans="1:46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</row>
    <row r="711" spans="1:46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</row>
    <row r="712" spans="1:46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</row>
    <row r="713" spans="1:46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</row>
    <row r="714" spans="1:46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</row>
    <row r="715" spans="1:46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</row>
    <row r="716" spans="1:4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</row>
    <row r="717" spans="1:46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</row>
    <row r="718" spans="1:46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</row>
    <row r="719" spans="1:46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</row>
    <row r="720" spans="1:46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</row>
    <row r="721" spans="1:46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</row>
    <row r="722" spans="1:46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</row>
    <row r="723" spans="1:46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</row>
    <row r="724" spans="1:46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</row>
    <row r="725" spans="1:46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</row>
    <row r="726" spans="1:4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</row>
    <row r="727" spans="1:46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</row>
    <row r="728" spans="1:46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</row>
    <row r="729" spans="1:46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</row>
    <row r="730" spans="1:46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</row>
    <row r="731" spans="1:46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</row>
    <row r="732" spans="1:46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</row>
    <row r="733" spans="1:46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</row>
    <row r="734" spans="1:46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</row>
    <row r="735" spans="1:46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</row>
    <row r="736" spans="1:4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</row>
    <row r="737" spans="1:46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</row>
    <row r="738" spans="1:46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</row>
    <row r="739" spans="1:46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</row>
    <row r="740" spans="1:46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</row>
    <row r="741" spans="1:46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</row>
    <row r="742" spans="1:46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</row>
    <row r="743" spans="1:46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</row>
    <row r="744" spans="1:46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</row>
    <row r="745" spans="1:46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</row>
    <row r="746" spans="1: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</row>
    <row r="747" spans="1:46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</row>
    <row r="748" spans="1:46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</row>
    <row r="749" spans="1:46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</row>
    <row r="750" spans="1:46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</row>
    <row r="751" spans="1:46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</row>
    <row r="752" spans="1:46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</row>
    <row r="753" spans="1:46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</row>
    <row r="754" spans="1:46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</row>
    <row r="755" spans="1:46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</row>
    <row r="756" spans="1:4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</row>
    <row r="757" spans="1:46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</row>
    <row r="758" spans="1:46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</row>
    <row r="759" spans="1:46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</row>
    <row r="760" spans="1:46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</row>
    <row r="761" spans="1:46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</row>
    <row r="762" spans="1:46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</row>
    <row r="763" spans="1:46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</row>
    <row r="764" spans="1:46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</row>
    <row r="765" spans="1:46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</row>
    <row r="766" spans="1:4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</row>
    <row r="767" spans="1:46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</row>
    <row r="768" spans="1:46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</row>
    <row r="769" spans="1:46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</row>
    <row r="770" spans="1:46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</row>
    <row r="771" spans="1:46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</row>
    <row r="772" spans="1:46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</row>
    <row r="773" spans="1:46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</row>
    <row r="774" spans="1:46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</row>
    <row r="775" spans="1:46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</row>
    <row r="776" spans="1:4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</row>
    <row r="777" spans="1:46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</row>
    <row r="778" spans="1:46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</row>
    <row r="779" spans="1:46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</row>
    <row r="780" spans="1:46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</row>
    <row r="781" spans="1:46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</row>
    <row r="782" spans="1:46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</row>
    <row r="783" spans="1:46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</row>
    <row r="784" spans="1:46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</row>
    <row r="785" spans="1:46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</row>
    <row r="786" spans="1:46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</row>
    <row r="787" spans="1:46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</row>
    <row r="788" spans="1:46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</row>
    <row r="789" spans="1:46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</row>
    <row r="790" spans="1:46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</row>
    <row r="791" spans="1:46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</row>
    <row r="792" spans="1:46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</row>
    <row r="793" spans="1:46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</row>
    <row r="794" spans="1:46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</row>
    <row r="795" spans="1:46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</row>
    <row r="796" spans="1:46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</row>
    <row r="797" spans="1:46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</row>
    <row r="798" spans="1:46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</row>
    <row r="799" spans="1:46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</row>
    <row r="800" spans="1:46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</row>
    <row r="801" spans="1:46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</row>
    <row r="802" spans="1:46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</row>
    <row r="803" spans="1:46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</row>
    <row r="804" spans="1:46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</row>
    <row r="805" spans="1:46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</row>
    <row r="806" spans="1:46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</row>
    <row r="807" spans="1:46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</row>
    <row r="808" spans="1:46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</row>
    <row r="809" spans="1:46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</row>
    <row r="810" spans="1:46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</row>
    <row r="811" spans="1:46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</row>
    <row r="812" spans="1:46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</row>
    <row r="813" spans="1:46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</row>
    <row r="814" spans="1:46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</row>
    <row r="815" spans="1:46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</row>
    <row r="816" spans="1:46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</row>
    <row r="817" spans="1:46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</row>
    <row r="818" spans="1:46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</row>
    <row r="819" spans="1:46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</row>
    <row r="820" spans="1:46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</row>
    <row r="821" spans="1:46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</row>
    <row r="822" spans="1:46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</row>
    <row r="823" spans="1:46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</row>
    <row r="824" spans="1:46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</row>
    <row r="825" spans="1:46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</row>
    <row r="826" spans="1:46" ht="16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</row>
    <row r="827" spans="1:46" ht="16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</row>
    <row r="828" spans="1:46" ht="16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</row>
    <row r="829" spans="1:46" ht="16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</row>
    <row r="830" spans="1:46" ht="16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</row>
    <row r="831" spans="1:46" ht="16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</row>
    <row r="832" spans="1:46" ht="16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</row>
    <row r="833" spans="1:46" ht="16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</row>
    <row r="834" spans="1:46" ht="16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</row>
    <row r="835" spans="1:46" ht="16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</row>
    <row r="836" spans="1:46" ht="16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</row>
    <row r="837" spans="1:46" ht="16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</row>
    <row r="838" spans="1:46" ht="16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</row>
    <row r="839" spans="1:46" ht="16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</row>
    <row r="840" spans="1:46" ht="16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</row>
    <row r="841" spans="1:46" ht="16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</row>
    <row r="842" spans="1:46" ht="16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</row>
    <row r="843" spans="1:46" ht="16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</row>
    <row r="844" spans="1:46" ht="16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</row>
    <row r="845" spans="1:46" ht="16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</row>
    <row r="846" spans="1:46" ht="16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</row>
    <row r="847" spans="1:46" ht="16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</row>
    <row r="848" spans="1:46" ht="16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</row>
    <row r="849" spans="1:46" ht="16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</row>
    <row r="850" spans="1:46" ht="16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</row>
    <row r="851" spans="1:46" ht="16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</row>
    <row r="852" spans="1:46" ht="16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</row>
    <row r="853" spans="1:46" ht="16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</row>
    <row r="854" spans="1:46" ht="16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</row>
    <row r="855" spans="1:46" ht="16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</row>
    <row r="856" spans="1:46" ht="16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</row>
    <row r="857" spans="1:46" ht="16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</row>
    <row r="858" spans="1:46" ht="16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</row>
    <row r="859" spans="1:46" ht="16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</row>
    <row r="860" spans="1:46" ht="16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</row>
    <row r="861" spans="1:46" ht="16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</row>
    <row r="862" spans="1:46" ht="16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</row>
    <row r="863" spans="1:46" ht="16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</row>
    <row r="864" spans="1:46" ht="16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</row>
    <row r="865" spans="1:46" ht="16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</row>
    <row r="866" spans="1:46" ht="16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</row>
    <row r="867" spans="1:46" ht="16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</row>
    <row r="868" spans="1:46" ht="16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</row>
    <row r="869" spans="1:46" ht="16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</row>
    <row r="870" spans="1:46" ht="16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</row>
    <row r="871" spans="1:46" ht="16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</row>
    <row r="872" spans="1:46" ht="16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</row>
    <row r="873" spans="1:46" ht="16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</row>
    <row r="874" spans="1:46" ht="16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</row>
    <row r="875" spans="1:46" ht="16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</row>
    <row r="876" spans="1:46" ht="16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</row>
    <row r="877" spans="1:46" ht="16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</row>
    <row r="878" spans="1:46" ht="16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</row>
    <row r="879" spans="1:46" ht="16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</row>
    <row r="880" spans="1:46" ht="16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</row>
    <row r="881" spans="1:46" ht="16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</row>
    <row r="882" spans="1:46" ht="16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</row>
    <row r="883" spans="1:46" ht="16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</row>
    <row r="884" spans="1:46" ht="1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</row>
    <row r="885" spans="1:46" ht="16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</row>
    <row r="886" spans="1:46" ht="16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</row>
    <row r="887" spans="1:46" ht="16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</row>
    <row r="888" spans="1:46" ht="16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</row>
    <row r="889" spans="1:46" ht="16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</row>
    <row r="890" spans="1:46" ht="16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</row>
    <row r="891" spans="1:46" ht="16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</row>
    <row r="892" spans="1:46" ht="16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</row>
    <row r="893" spans="1:46" ht="16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</row>
    <row r="894" spans="1:46" ht="16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</row>
    <row r="895" spans="1:46" ht="16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</row>
    <row r="896" spans="1:46" ht="16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</row>
    <row r="897" spans="1:46" ht="16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</row>
    <row r="898" spans="1:46" ht="16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</row>
    <row r="899" spans="1:46" ht="16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</row>
    <row r="900" spans="1:46" ht="16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</row>
    <row r="901" spans="1:46" ht="16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</row>
    <row r="902" spans="1:46" ht="16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</row>
    <row r="903" spans="1:46" ht="16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</row>
    <row r="904" spans="1:46" ht="16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</row>
    <row r="905" spans="1:46" ht="16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</row>
    <row r="906" spans="1:46" ht="16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</row>
    <row r="907" spans="1:46" ht="16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</row>
    <row r="908" spans="1:46" ht="16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</row>
    <row r="909" spans="1:46" ht="16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</row>
    <row r="910" spans="1:46" ht="16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</row>
    <row r="911" spans="1:46" ht="16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</row>
    <row r="912" spans="1:46" ht="16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</row>
    <row r="913" spans="1:46" ht="16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</row>
    <row r="914" spans="1:46" ht="16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</row>
    <row r="915" spans="1:46" ht="16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</row>
    <row r="916" spans="1:46" ht="16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</row>
    <row r="917" spans="1:46" ht="16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</row>
    <row r="918" spans="1:46" ht="16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</row>
    <row r="919" spans="1:46" ht="16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</row>
    <row r="920" spans="1:46" ht="16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</row>
    <row r="921" spans="1:46" ht="16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</row>
    <row r="922" spans="1:46" ht="16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</row>
    <row r="923" spans="1:46" ht="16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</row>
    <row r="924" spans="1:46" ht="16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</row>
    <row r="925" spans="1:46" ht="16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</row>
    <row r="926" spans="1:46" ht="16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</row>
    <row r="927" spans="1:46" ht="16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</row>
    <row r="928" spans="1:46" ht="16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</row>
    <row r="929" spans="1:46" ht="16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</row>
    <row r="930" spans="1:46" ht="16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</row>
    <row r="931" spans="1:46" ht="16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</row>
    <row r="932" spans="1:46" ht="16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</row>
    <row r="933" spans="1:46" ht="16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</row>
    <row r="934" spans="1:46" ht="16.5" customHeight="1">
      <c r="A934" s="1"/>
      <c r="G934" s="113"/>
      <c r="I934" s="5"/>
      <c r="J934" s="6"/>
      <c r="K934" s="7"/>
      <c r="L934" s="7"/>
      <c r="M934" s="7"/>
      <c r="N934" s="7"/>
      <c r="O934" s="7"/>
      <c r="P934" s="9"/>
      <c r="Q934" s="7"/>
      <c r="R934" s="7"/>
      <c r="S934" s="7"/>
      <c r="T934" s="7"/>
      <c r="U934" s="7"/>
      <c r="V934" s="9"/>
      <c r="W934" s="9"/>
      <c r="X934" s="7"/>
      <c r="Y934" s="9"/>
      <c r="Z934" s="7"/>
      <c r="AA934" s="9"/>
      <c r="AB934" s="9"/>
      <c r="AC934" s="7"/>
      <c r="AD934" s="7"/>
      <c r="AE934" s="7"/>
      <c r="AF934" s="7"/>
      <c r="AG934" s="9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</row>
    <row r="935" spans="1:46" ht="16.5" customHeight="1">
      <c r="A935" s="1"/>
      <c r="G935" s="113"/>
      <c r="I935" s="5"/>
      <c r="J935" s="6"/>
      <c r="K935" s="7"/>
      <c r="L935" s="7"/>
      <c r="M935" s="7"/>
      <c r="N935" s="7"/>
      <c r="O935" s="7"/>
      <c r="P935" s="9"/>
      <c r="Q935" s="7"/>
      <c r="R935" s="7"/>
      <c r="S935" s="7"/>
      <c r="T935" s="7"/>
      <c r="U935" s="7"/>
      <c r="V935" s="9"/>
      <c r="W935" s="9"/>
      <c r="X935" s="7"/>
      <c r="Y935" s="9"/>
      <c r="Z935" s="7"/>
      <c r="AA935" s="9"/>
      <c r="AB935" s="9"/>
      <c r="AC935" s="7"/>
      <c r="AD935" s="7"/>
      <c r="AE935" s="7"/>
      <c r="AF935" s="7"/>
      <c r="AG935" s="9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</row>
    <row r="936" spans="1:46" ht="16.5" customHeight="1">
      <c r="A936" s="1"/>
      <c r="G936" s="113"/>
      <c r="I936" s="5"/>
      <c r="J936" s="6"/>
      <c r="K936" s="7"/>
      <c r="L936" s="7"/>
      <c r="M936" s="7"/>
      <c r="N936" s="7"/>
      <c r="O936" s="7"/>
      <c r="P936" s="9"/>
      <c r="Q936" s="7"/>
      <c r="R936" s="7"/>
      <c r="S936" s="7"/>
      <c r="T936" s="7"/>
      <c r="U936" s="7"/>
      <c r="V936" s="9"/>
      <c r="W936" s="9"/>
      <c r="X936" s="7"/>
      <c r="Y936" s="9"/>
      <c r="Z936" s="7"/>
      <c r="AA936" s="9"/>
      <c r="AB936" s="9"/>
      <c r="AC936" s="7"/>
      <c r="AD936" s="7"/>
      <c r="AE936" s="7"/>
      <c r="AF936" s="7"/>
      <c r="AG936" s="9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</row>
    <row r="937" spans="1:46" ht="16.5" customHeight="1">
      <c r="A937" s="1"/>
      <c r="G937" s="113"/>
      <c r="I937" s="5"/>
      <c r="J937" s="6"/>
      <c r="K937" s="7"/>
      <c r="L937" s="7"/>
      <c r="M937" s="7"/>
      <c r="N937" s="7"/>
      <c r="O937" s="7"/>
      <c r="P937" s="9"/>
      <c r="Q937" s="7"/>
      <c r="R937" s="7"/>
      <c r="S937" s="7"/>
      <c r="T937" s="7"/>
      <c r="U937" s="7"/>
      <c r="V937" s="9"/>
      <c r="W937" s="9"/>
      <c r="X937" s="7"/>
      <c r="Y937" s="9"/>
      <c r="Z937" s="7"/>
      <c r="AA937" s="9"/>
      <c r="AB937" s="9"/>
      <c r="AC937" s="7"/>
      <c r="AD937" s="7"/>
      <c r="AE937" s="7"/>
      <c r="AF937" s="7"/>
      <c r="AG937" s="9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</row>
    <row r="938" spans="1:46" ht="16.5" customHeight="1">
      <c r="A938" s="1"/>
      <c r="G938" s="113"/>
      <c r="I938" s="5"/>
      <c r="J938" s="6"/>
      <c r="K938" s="7"/>
      <c r="L938" s="7"/>
      <c r="M938" s="7"/>
      <c r="N938" s="7"/>
      <c r="O938" s="7"/>
      <c r="P938" s="9"/>
      <c r="Q938" s="7"/>
      <c r="R938" s="7"/>
      <c r="S938" s="7"/>
      <c r="T938" s="7"/>
      <c r="U938" s="7"/>
      <c r="V938" s="9"/>
      <c r="W938" s="9"/>
      <c r="X938" s="7"/>
      <c r="Y938" s="9"/>
      <c r="Z938" s="7"/>
      <c r="AA938" s="9"/>
      <c r="AB938" s="9"/>
      <c r="AC938" s="7"/>
      <c r="AD938" s="7"/>
      <c r="AE938" s="7"/>
      <c r="AF938" s="7"/>
      <c r="AG938" s="9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</row>
    <row r="939" spans="1:46" ht="16.5" customHeight="1">
      <c r="A939" s="1"/>
      <c r="G939" s="113"/>
      <c r="I939" s="5"/>
      <c r="J939" s="6"/>
      <c r="K939" s="7"/>
      <c r="L939" s="7"/>
      <c r="M939" s="7"/>
      <c r="N939" s="7"/>
      <c r="O939" s="7"/>
      <c r="P939" s="9"/>
      <c r="Q939" s="7"/>
      <c r="R939" s="7"/>
      <c r="S939" s="7"/>
      <c r="T939" s="7"/>
      <c r="U939" s="7"/>
      <c r="V939" s="9"/>
      <c r="W939" s="9"/>
      <c r="X939" s="7"/>
      <c r="Y939" s="9"/>
      <c r="Z939" s="7"/>
      <c r="AA939" s="9"/>
      <c r="AB939" s="9"/>
      <c r="AC939" s="7"/>
      <c r="AD939" s="7"/>
      <c r="AE939" s="7"/>
      <c r="AF939" s="7"/>
      <c r="AG939" s="9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</row>
    <row r="940" spans="1:46" ht="16.5" customHeight="1">
      <c r="A940" s="1"/>
      <c r="G940" s="113"/>
      <c r="I940" s="5"/>
      <c r="J940" s="6"/>
      <c r="K940" s="7"/>
      <c r="L940" s="7"/>
      <c r="M940" s="7"/>
      <c r="N940" s="7"/>
      <c r="O940" s="7"/>
      <c r="P940" s="9"/>
      <c r="Q940" s="7"/>
      <c r="R940" s="7"/>
      <c r="S940" s="7"/>
      <c r="T940" s="7"/>
      <c r="U940" s="7"/>
      <c r="V940" s="9"/>
      <c r="W940" s="9"/>
      <c r="X940" s="7"/>
      <c r="Y940" s="9"/>
      <c r="Z940" s="7"/>
      <c r="AA940" s="9"/>
      <c r="AB940" s="9"/>
      <c r="AC940" s="7"/>
      <c r="AD940" s="7"/>
      <c r="AE940" s="7"/>
      <c r="AF940" s="7"/>
      <c r="AG940" s="9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</row>
    <row r="941" spans="1:46" ht="16.5" customHeight="1">
      <c r="A941" s="1"/>
      <c r="G941" s="113"/>
      <c r="I941" s="5"/>
      <c r="J941" s="6"/>
      <c r="K941" s="7"/>
      <c r="L941" s="7"/>
      <c r="M941" s="7"/>
      <c r="N941" s="7"/>
      <c r="O941" s="7"/>
      <c r="P941" s="9"/>
      <c r="Q941" s="7"/>
      <c r="R941" s="7"/>
      <c r="S941" s="7"/>
      <c r="T941" s="7"/>
      <c r="U941" s="7"/>
      <c r="V941" s="9"/>
      <c r="W941" s="9"/>
      <c r="X941" s="7"/>
      <c r="Y941" s="9"/>
      <c r="Z941" s="7"/>
      <c r="AA941" s="9"/>
      <c r="AB941" s="9"/>
      <c r="AC941" s="7"/>
      <c r="AD941" s="7"/>
      <c r="AE941" s="7"/>
      <c r="AF941" s="7"/>
      <c r="AG941" s="9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</row>
    <row r="942" spans="1:46" ht="16.5" customHeight="1">
      <c r="A942" s="1"/>
      <c r="G942" s="113"/>
      <c r="I942" s="5"/>
      <c r="J942" s="6"/>
      <c r="K942" s="7"/>
      <c r="L942" s="7"/>
      <c r="M942" s="7"/>
      <c r="N942" s="7"/>
      <c r="O942" s="7"/>
      <c r="P942" s="9"/>
      <c r="Q942" s="7"/>
      <c r="R942" s="7"/>
      <c r="S942" s="7"/>
      <c r="T942" s="7"/>
      <c r="U942" s="7"/>
      <c r="V942" s="9"/>
      <c r="W942" s="9"/>
      <c r="X942" s="7"/>
      <c r="Y942" s="9"/>
      <c r="Z942" s="7"/>
      <c r="AA942" s="9"/>
      <c r="AB942" s="9"/>
      <c r="AC942" s="7"/>
      <c r="AD942" s="7"/>
      <c r="AE942" s="7"/>
      <c r="AF942" s="7"/>
      <c r="AG942" s="9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</row>
    <row r="943" spans="1:46" ht="16.5" customHeight="1">
      <c r="A943" s="1"/>
      <c r="G943" s="113"/>
      <c r="I943" s="5"/>
      <c r="J943" s="6"/>
      <c r="K943" s="7"/>
      <c r="L943" s="7"/>
      <c r="M943" s="7"/>
      <c r="N943" s="7"/>
      <c r="O943" s="7"/>
      <c r="P943" s="9"/>
      <c r="Q943" s="7"/>
      <c r="R943" s="7"/>
      <c r="S943" s="7"/>
      <c r="T943" s="7"/>
      <c r="U943" s="7"/>
      <c r="V943" s="9"/>
      <c r="W943" s="9"/>
      <c r="X943" s="7"/>
      <c r="Y943" s="9"/>
      <c r="Z943" s="7"/>
      <c r="AA943" s="9"/>
      <c r="AB943" s="9"/>
      <c r="AC943" s="7"/>
      <c r="AD943" s="7"/>
      <c r="AE943" s="7"/>
      <c r="AF943" s="7"/>
      <c r="AG943" s="9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</row>
    <row r="944" spans="1:46" ht="16.5" customHeight="1">
      <c r="A944" s="1"/>
      <c r="G944" s="113"/>
      <c r="I944" s="5"/>
      <c r="J944" s="6"/>
      <c r="K944" s="7"/>
      <c r="L944" s="7"/>
      <c r="M944" s="7"/>
      <c r="N944" s="7"/>
      <c r="O944" s="7"/>
      <c r="P944" s="9"/>
      <c r="Q944" s="7"/>
      <c r="R944" s="7"/>
      <c r="S944" s="7"/>
      <c r="T944" s="7"/>
      <c r="U944" s="7"/>
      <c r="V944" s="9"/>
      <c r="W944" s="9"/>
      <c r="X944" s="7"/>
      <c r="Y944" s="9"/>
      <c r="Z944" s="7"/>
      <c r="AA944" s="9"/>
      <c r="AB944" s="9"/>
      <c r="AC944" s="7"/>
      <c r="AD944" s="7"/>
      <c r="AE944" s="7"/>
      <c r="AF944" s="7"/>
      <c r="AG944" s="9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</row>
    <row r="945" spans="1:46" ht="16.5" customHeight="1">
      <c r="A945" s="1"/>
      <c r="G945" s="113"/>
      <c r="I945" s="5"/>
      <c r="J945" s="6"/>
      <c r="K945" s="7"/>
      <c r="L945" s="7"/>
      <c r="M945" s="7"/>
      <c r="N945" s="7"/>
      <c r="O945" s="7"/>
      <c r="P945" s="9"/>
      <c r="Q945" s="7"/>
      <c r="R945" s="7"/>
      <c r="S945" s="7"/>
      <c r="T945" s="7"/>
      <c r="U945" s="7"/>
      <c r="V945" s="9"/>
      <c r="W945" s="9"/>
      <c r="X945" s="7"/>
      <c r="Y945" s="9"/>
      <c r="Z945" s="7"/>
      <c r="AA945" s="9"/>
      <c r="AB945" s="9"/>
      <c r="AC945" s="7"/>
      <c r="AD945" s="7"/>
      <c r="AE945" s="7"/>
      <c r="AF945" s="7"/>
      <c r="AG945" s="9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</row>
    <row r="946" spans="1:46" ht="16.5" customHeight="1">
      <c r="A946" s="1"/>
      <c r="G946" s="113"/>
      <c r="I946" s="5"/>
      <c r="J946" s="6"/>
      <c r="K946" s="7"/>
      <c r="L946" s="7"/>
      <c r="M946" s="7"/>
      <c r="N946" s="7"/>
      <c r="O946" s="7"/>
      <c r="P946" s="9"/>
      <c r="Q946" s="7"/>
      <c r="R946" s="7"/>
      <c r="S946" s="7"/>
      <c r="T946" s="7"/>
      <c r="U946" s="7"/>
      <c r="V946" s="9"/>
      <c r="W946" s="9"/>
      <c r="X946" s="7"/>
      <c r="Y946" s="9"/>
      <c r="Z946" s="7"/>
      <c r="AA946" s="9"/>
      <c r="AB946" s="9"/>
      <c r="AC946" s="7"/>
      <c r="AD946" s="7"/>
      <c r="AE946" s="7"/>
      <c r="AF946" s="7"/>
      <c r="AG946" s="9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</row>
    <row r="947" spans="1:46" ht="16.5" customHeight="1">
      <c r="A947" s="1"/>
      <c r="G947" s="113"/>
      <c r="I947" s="5"/>
      <c r="J947" s="6"/>
      <c r="K947" s="7"/>
      <c r="L947" s="7"/>
      <c r="M947" s="7"/>
      <c r="N947" s="7"/>
      <c r="O947" s="7"/>
      <c r="P947" s="9"/>
      <c r="Q947" s="7"/>
      <c r="R947" s="7"/>
      <c r="S947" s="7"/>
      <c r="T947" s="7"/>
      <c r="U947" s="7"/>
      <c r="V947" s="9"/>
      <c r="W947" s="9"/>
      <c r="X947" s="7"/>
      <c r="Y947" s="9"/>
      <c r="Z947" s="7"/>
      <c r="AA947" s="9"/>
      <c r="AB947" s="9"/>
      <c r="AC947" s="7"/>
      <c r="AD947" s="7"/>
      <c r="AE947" s="7"/>
      <c r="AF947" s="7"/>
      <c r="AG947" s="9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</row>
    <row r="948" spans="1:46" ht="16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</row>
    <row r="949" spans="1:46" ht="16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</row>
    <row r="950" spans="1:46" ht="16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</row>
    <row r="951" spans="1:46" ht="16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</row>
    <row r="952" spans="1:46" ht="16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</row>
    <row r="953" spans="1:46" ht="16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</row>
    <row r="954" spans="1:46" ht="16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</row>
    <row r="955" spans="1:46" ht="16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</row>
    <row r="956" spans="1:46" ht="16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</row>
    <row r="957" spans="1:46" ht="16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</row>
    <row r="958" spans="1:46" ht="16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</row>
    <row r="959" spans="1:46" ht="16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</row>
    <row r="960" spans="1:46" ht="16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</row>
    <row r="961" spans="1:46" ht="16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</row>
    <row r="962" spans="1:46" ht="16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</row>
    <row r="963" spans="1:46" ht="16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</row>
    <row r="964" spans="1:46" ht="16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</row>
    <row r="965" spans="1:46" ht="16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</row>
    <row r="966" spans="1:46" ht="16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</row>
    <row r="967" spans="1:46" ht="16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</row>
    <row r="968" spans="1:46" ht="16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</row>
    <row r="969" spans="1:46" ht="16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</row>
    <row r="970" spans="1:46" ht="16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</row>
    <row r="971" spans="1:46" ht="16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</row>
    <row r="972" spans="1:46" ht="16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</row>
    <row r="973" spans="1:46" ht="16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</row>
    <row r="974" spans="1:46" ht="16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</row>
    <row r="975" spans="1:46" ht="16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</row>
    <row r="976" spans="1:46" ht="16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</row>
    <row r="977" spans="1:46" ht="16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</row>
    <row r="978" spans="1:46" ht="16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</row>
    <row r="979" spans="1:46" ht="16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</row>
    <row r="980" spans="1:46" ht="16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</row>
    <row r="981" spans="1:46" ht="16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</row>
    <row r="982" spans="1:46" ht="16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</row>
    <row r="983" spans="1:46" ht="16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</row>
    <row r="984" spans="1:46" ht="16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</row>
    <row r="985" spans="1:46" ht="16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</row>
    <row r="986" spans="1:46" ht="16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</row>
    <row r="987" spans="1:46" ht="16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</row>
    <row r="988" spans="1:46" ht="16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</row>
    <row r="989" spans="1:46" ht="16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</row>
    <row r="990" spans="1:46" ht="16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</row>
    <row r="991" spans="1:46" ht="16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</row>
    <row r="992" spans="1:46" ht="16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</row>
    <row r="993" spans="1:46" ht="16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</row>
    <row r="994" spans="1:46" ht="16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</row>
    <row r="995" spans="1:46" ht="16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</row>
    <row r="996" spans="1:46" ht="16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</row>
    <row r="997" spans="1:46" ht="16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</row>
    <row r="998" spans="1:46" ht="16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</row>
    <row r="999" spans="1:46" ht="16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</row>
    <row r="1000" spans="1:46" ht="16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</row>
  </sheetData>
  <autoFilter ref="A4:AT12" xr:uid="{00000000-0009-0000-0000-000003000000}"/>
  <mergeCells count="12">
    <mergeCell ref="T3:X3"/>
    <mergeCell ref="Y3:AD3"/>
    <mergeCell ref="AE3:AI3"/>
    <mergeCell ref="AJ3:AN3"/>
    <mergeCell ref="AO3:AS3"/>
    <mergeCell ref="AG2:AH2"/>
    <mergeCell ref="AI2:AP2"/>
    <mergeCell ref="A2:I2"/>
    <mergeCell ref="U2:V2"/>
    <mergeCell ref="W2:X2"/>
    <mergeCell ref="Y2:Z2"/>
    <mergeCell ref="AD2:AE2"/>
  </mergeCells>
  <phoneticPr fontId="25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1000"/>
  <sheetViews>
    <sheetView workbookViewId="0">
      <pane xSplit="9" ySplit="4" topLeftCell="J5" activePane="bottomRight" state="frozen"/>
      <selection pane="topRight" activeCell="J1" sqref="J1"/>
      <selection pane="bottomLeft" activeCell="A5" sqref="A5"/>
      <selection pane="bottomRight" activeCell="J5" sqref="J5"/>
    </sheetView>
  </sheetViews>
  <sheetFormatPr defaultColWidth="14.42578125" defaultRowHeight="15" customHeight="1"/>
  <cols>
    <col min="1" max="1" width="7" customWidth="1"/>
    <col min="2" max="2" width="12.140625" customWidth="1"/>
    <col min="3" max="3" width="15.7109375" customWidth="1"/>
    <col min="4" max="4" width="3.7109375" customWidth="1"/>
    <col min="5" max="7" width="5.140625" customWidth="1"/>
    <col min="8" max="8" width="19.5703125" customWidth="1"/>
    <col min="9" max="9" width="29.42578125" customWidth="1"/>
    <col min="10" max="10" width="91.5703125" customWidth="1"/>
    <col min="11" max="11" width="7.7109375" customWidth="1"/>
    <col min="12" max="12" width="10" customWidth="1"/>
    <col min="13" max="13" width="7.7109375" customWidth="1"/>
    <col min="14" max="14" width="6.85546875" customWidth="1"/>
    <col min="15" max="15" width="7.42578125" customWidth="1"/>
    <col min="16" max="17" width="6.42578125" customWidth="1"/>
    <col min="18" max="18" width="7.42578125" customWidth="1"/>
    <col min="19" max="19" width="9" customWidth="1"/>
    <col min="20" max="20" width="9.140625" customWidth="1"/>
    <col min="21" max="21" width="8.28515625" customWidth="1"/>
    <col min="22" max="22" width="12.7109375" customWidth="1"/>
    <col min="23" max="23" width="8.42578125" customWidth="1"/>
    <col min="24" max="24" width="9" customWidth="1"/>
    <col min="25" max="25" width="9.140625" customWidth="1"/>
    <col min="26" max="26" width="10.42578125" customWidth="1"/>
    <col min="27" max="27" width="9" customWidth="1"/>
    <col min="28" max="28" width="13.42578125" customWidth="1"/>
    <col min="29" max="29" width="9" customWidth="1"/>
    <col min="30" max="30" width="10.42578125" customWidth="1"/>
    <col min="31" max="45" width="9" customWidth="1"/>
    <col min="46" max="46" width="15.28515625" customWidth="1"/>
  </cols>
  <sheetData>
    <row r="1" spans="1:46" ht="10.5" customHeight="1">
      <c r="A1" s="1"/>
      <c r="G1" s="113"/>
      <c r="I1" s="5"/>
      <c r="J1" s="6"/>
      <c r="K1" s="7"/>
      <c r="L1" s="7"/>
      <c r="M1" s="7"/>
      <c r="N1" s="7"/>
      <c r="O1" s="7"/>
      <c r="P1" s="9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9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 ht="16.5" customHeight="1">
      <c r="A2" s="342" t="s">
        <v>421</v>
      </c>
      <c r="B2" s="343"/>
      <c r="C2" s="343"/>
      <c r="D2" s="343"/>
      <c r="E2" s="343"/>
      <c r="F2" s="343"/>
      <c r="G2" s="343"/>
      <c r="H2" s="343"/>
      <c r="I2" s="344"/>
      <c r="J2" s="6"/>
      <c r="K2" s="7"/>
      <c r="L2" s="7"/>
      <c r="M2" s="7"/>
      <c r="N2" s="7"/>
      <c r="O2" s="7"/>
      <c r="P2" s="9"/>
      <c r="Q2" s="7"/>
      <c r="R2" s="7"/>
      <c r="S2" s="7"/>
      <c r="T2" s="7"/>
      <c r="U2" s="345" t="s">
        <v>422</v>
      </c>
      <c r="V2" s="346"/>
      <c r="W2" s="347" t="s">
        <v>423</v>
      </c>
      <c r="X2" s="339"/>
      <c r="Y2" s="347"/>
      <c r="Z2" s="339"/>
      <c r="AA2" s="7"/>
      <c r="AB2" s="7"/>
      <c r="AC2" s="23" t="s">
        <v>1</v>
      </c>
      <c r="AD2" s="348" t="s">
        <v>424</v>
      </c>
      <c r="AE2" s="346"/>
      <c r="AF2" s="7"/>
      <c r="AG2" s="340"/>
      <c r="AH2" s="341"/>
      <c r="AI2" s="340"/>
      <c r="AJ2" s="341"/>
      <c r="AK2" s="341"/>
      <c r="AL2" s="341"/>
      <c r="AM2" s="341"/>
      <c r="AN2" s="341"/>
      <c r="AO2" s="341"/>
      <c r="AP2" s="341"/>
      <c r="AQ2" s="7"/>
      <c r="AR2" s="7"/>
      <c r="AS2" s="7"/>
      <c r="AT2" s="7"/>
    </row>
    <row r="3" spans="1:46" ht="10.5" customHeight="1">
      <c r="A3" s="114" t="s">
        <v>3</v>
      </c>
      <c r="B3" s="25" t="s">
        <v>5</v>
      </c>
      <c r="C3" s="28" t="s">
        <v>6</v>
      </c>
      <c r="D3" s="30" t="s">
        <v>9</v>
      </c>
      <c r="E3" s="30" t="s">
        <v>425</v>
      </c>
      <c r="F3" s="30" t="s">
        <v>426</v>
      </c>
      <c r="G3" s="115" t="s">
        <v>427</v>
      </c>
      <c r="H3" s="28" t="s">
        <v>10</v>
      </c>
      <c r="I3" s="31" t="s">
        <v>11</v>
      </c>
      <c r="J3" s="116" t="s">
        <v>12</v>
      </c>
      <c r="K3" s="28" t="s">
        <v>13</v>
      </c>
      <c r="L3" s="30" t="s">
        <v>428</v>
      </c>
      <c r="M3" s="32" t="s">
        <v>19</v>
      </c>
      <c r="N3" s="117" t="s">
        <v>16</v>
      </c>
      <c r="O3" s="117" t="s">
        <v>429</v>
      </c>
      <c r="P3" s="118" t="s">
        <v>430</v>
      </c>
      <c r="Q3" s="118" t="s">
        <v>431</v>
      </c>
      <c r="R3" s="118" t="s">
        <v>432</v>
      </c>
      <c r="S3" s="119" t="s">
        <v>433</v>
      </c>
      <c r="T3" s="330" t="s">
        <v>23</v>
      </c>
      <c r="U3" s="331"/>
      <c r="V3" s="331"/>
      <c r="W3" s="331"/>
      <c r="X3" s="332"/>
      <c r="Y3" s="333" t="s">
        <v>24</v>
      </c>
      <c r="Z3" s="331"/>
      <c r="AA3" s="331"/>
      <c r="AB3" s="331"/>
      <c r="AC3" s="331"/>
      <c r="AD3" s="332"/>
      <c r="AE3" s="349" t="s">
        <v>434</v>
      </c>
      <c r="AF3" s="331"/>
      <c r="AG3" s="331"/>
      <c r="AH3" s="331"/>
      <c r="AI3" s="332"/>
      <c r="AJ3" s="349" t="s">
        <v>435</v>
      </c>
      <c r="AK3" s="331"/>
      <c r="AL3" s="331"/>
      <c r="AM3" s="331"/>
      <c r="AN3" s="332"/>
      <c r="AO3" s="349" t="s">
        <v>436</v>
      </c>
      <c r="AP3" s="331"/>
      <c r="AQ3" s="331"/>
      <c r="AR3" s="331"/>
      <c r="AS3" s="332"/>
      <c r="AT3" s="36" t="s">
        <v>25</v>
      </c>
    </row>
    <row r="4" spans="1:46" ht="18" customHeight="1">
      <c r="A4" s="120"/>
      <c r="B4" s="37"/>
      <c r="C4" s="40"/>
      <c r="D4" s="43"/>
      <c r="E4" s="43"/>
      <c r="F4" s="43"/>
      <c r="G4" s="121"/>
      <c r="H4" s="43"/>
      <c r="I4" s="44"/>
      <c r="J4" s="122"/>
      <c r="K4" s="40"/>
      <c r="L4" s="40"/>
      <c r="M4" s="46" t="s">
        <v>26</v>
      </c>
      <c r="N4" s="52" t="s">
        <v>437</v>
      </c>
      <c r="O4" s="52" t="s">
        <v>437</v>
      </c>
      <c r="P4" s="40"/>
      <c r="Q4" s="40"/>
      <c r="R4" s="40"/>
      <c r="S4" s="123"/>
      <c r="T4" s="51" t="s">
        <v>27</v>
      </c>
      <c r="U4" s="37" t="s">
        <v>438</v>
      </c>
      <c r="V4" s="46" t="s">
        <v>439</v>
      </c>
      <c r="W4" s="52" t="s">
        <v>28</v>
      </c>
      <c r="X4" s="53" t="s">
        <v>29</v>
      </c>
      <c r="Y4" s="54" t="s">
        <v>30</v>
      </c>
      <c r="Z4" s="52" t="s">
        <v>440</v>
      </c>
      <c r="AA4" s="52" t="s">
        <v>441</v>
      </c>
      <c r="AB4" s="54" t="s">
        <v>442</v>
      </c>
      <c r="AC4" s="52" t="s">
        <v>31</v>
      </c>
      <c r="AD4" s="53" t="s">
        <v>29</v>
      </c>
      <c r="AE4" s="54" t="s">
        <v>443</v>
      </c>
      <c r="AF4" s="52" t="s">
        <v>444</v>
      </c>
      <c r="AG4" s="52" t="s">
        <v>445</v>
      </c>
      <c r="AH4" s="52" t="s">
        <v>440</v>
      </c>
      <c r="AI4" s="124" t="s">
        <v>446</v>
      </c>
      <c r="AJ4" s="54" t="s">
        <v>443</v>
      </c>
      <c r="AK4" s="52" t="s">
        <v>444</v>
      </c>
      <c r="AL4" s="52" t="s">
        <v>445</v>
      </c>
      <c r="AM4" s="52" t="s">
        <v>440</v>
      </c>
      <c r="AN4" s="124" t="s">
        <v>446</v>
      </c>
      <c r="AO4" s="54" t="s">
        <v>443</v>
      </c>
      <c r="AP4" s="52" t="s">
        <v>444</v>
      </c>
      <c r="AQ4" s="52" t="s">
        <v>445</v>
      </c>
      <c r="AR4" s="52" t="s">
        <v>440</v>
      </c>
      <c r="AS4" s="124" t="s">
        <v>446</v>
      </c>
      <c r="AT4" s="55"/>
    </row>
    <row r="5" spans="1:46" ht="18" customHeight="1">
      <c r="A5" s="176">
        <v>0</v>
      </c>
      <c r="B5" s="177" t="s">
        <v>683</v>
      </c>
      <c r="C5" s="127" t="s">
        <v>683</v>
      </c>
      <c r="D5" s="177"/>
      <c r="E5" s="177"/>
      <c r="F5" s="177"/>
      <c r="G5" s="178"/>
      <c r="H5" s="177" t="s">
        <v>683</v>
      </c>
      <c r="I5" s="179" t="s">
        <v>684</v>
      </c>
      <c r="J5" s="180" t="s">
        <v>685</v>
      </c>
      <c r="K5" s="127"/>
      <c r="L5" s="127" t="s">
        <v>418</v>
      </c>
      <c r="M5" s="177" t="s">
        <v>686</v>
      </c>
      <c r="N5" s="179" t="s">
        <v>454</v>
      </c>
      <c r="O5" s="179" t="s">
        <v>454</v>
      </c>
      <c r="P5" s="127"/>
      <c r="Q5" s="127"/>
      <c r="R5" s="127"/>
      <c r="S5" s="127"/>
      <c r="T5" s="177"/>
      <c r="U5" s="177"/>
      <c r="V5" s="177"/>
      <c r="W5" s="179"/>
      <c r="X5" s="177"/>
      <c r="Y5" s="179" t="s">
        <v>456</v>
      </c>
      <c r="Z5" s="179"/>
      <c r="AA5" s="179" t="s">
        <v>687</v>
      </c>
      <c r="AB5" s="179"/>
      <c r="AC5" s="179"/>
      <c r="AD5" s="177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81"/>
    </row>
    <row r="6" spans="1:46" ht="21.75" customHeight="1">
      <c r="A6" s="182">
        <v>2</v>
      </c>
      <c r="B6" s="183" t="s">
        <v>71</v>
      </c>
      <c r="C6" s="184" t="s">
        <v>447</v>
      </c>
      <c r="D6" s="184" t="s">
        <v>79</v>
      </c>
      <c r="E6" s="184">
        <v>0</v>
      </c>
      <c r="F6" s="184" t="s">
        <v>449</v>
      </c>
      <c r="G6" s="166"/>
      <c r="H6" s="185" t="s">
        <v>688</v>
      </c>
      <c r="I6" s="186" t="s">
        <v>689</v>
      </c>
      <c r="J6" s="187" t="s">
        <v>690</v>
      </c>
      <c r="K6" s="184"/>
      <c r="L6" s="186"/>
      <c r="M6" s="184" t="s">
        <v>45</v>
      </c>
      <c r="N6" s="184" t="s">
        <v>453</v>
      </c>
      <c r="O6" s="184" t="s">
        <v>453</v>
      </c>
      <c r="P6" s="184"/>
      <c r="Q6" s="184"/>
      <c r="R6" s="184"/>
      <c r="S6" s="188"/>
      <c r="T6" s="184"/>
      <c r="U6" s="189"/>
      <c r="V6" s="189"/>
      <c r="W6" s="189"/>
      <c r="X6" s="190">
        <v>8</v>
      </c>
      <c r="Y6" s="191"/>
      <c r="Z6" s="189"/>
      <c r="AA6" s="189"/>
      <c r="AB6" s="189"/>
      <c r="AC6" s="189"/>
      <c r="AD6" s="190"/>
      <c r="AE6" s="184"/>
      <c r="AF6" s="189"/>
      <c r="AG6" s="189"/>
      <c r="AH6" s="189"/>
      <c r="AI6" s="189"/>
      <c r="AJ6" s="184"/>
      <c r="AK6" s="184"/>
      <c r="AL6" s="184"/>
      <c r="AM6" s="189"/>
      <c r="AN6" s="189"/>
      <c r="AO6" s="184"/>
      <c r="AP6" s="184"/>
      <c r="AQ6" s="184"/>
      <c r="AR6" s="189"/>
      <c r="AS6" s="189"/>
      <c r="AT6" s="192"/>
    </row>
    <row r="7" spans="1:46" ht="24.75" customHeight="1">
      <c r="A7" s="182">
        <v>14</v>
      </c>
      <c r="B7" s="184" t="s">
        <v>474</v>
      </c>
      <c r="C7" s="184" t="s">
        <v>475</v>
      </c>
      <c r="D7" s="184" t="s">
        <v>79</v>
      </c>
      <c r="E7" s="184">
        <v>1</v>
      </c>
      <c r="F7" s="184" t="s">
        <v>476</v>
      </c>
      <c r="G7" s="166"/>
      <c r="H7" s="186" t="s">
        <v>691</v>
      </c>
      <c r="I7" s="186" t="s">
        <v>692</v>
      </c>
      <c r="J7" s="193" t="s">
        <v>693</v>
      </c>
      <c r="K7" s="184"/>
      <c r="L7" s="184"/>
      <c r="M7" s="184" t="s">
        <v>45</v>
      </c>
      <c r="N7" s="184" t="s">
        <v>454</v>
      </c>
      <c r="O7" s="184" t="s">
        <v>454</v>
      </c>
      <c r="P7" s="184"/>
      <c r="Q7" s="184"/>
      <c r="R7" s="184"/>
      <c r="S7" s="184"/>
      <c r="T7" s="184"/>
      <c r="U7" s="189"/>
      <c r="V7" s="184"/>
      <c r="W7" s="189"/>
      <c r="X7" s="184"/>
      <c r="Y7" s="191"/>
      <c r="Z7" s="184"/>
      <c r="AA7" s="189"/>
      <c r="AB7" s="184"/>
      <c r="AC7" s="184"/>
      <c r="AD7" s="184"/>
      <c r="AE7" s="184"/>
      <c r="AF7" s="184"/>
      <c r="AG7" s="184"/>
      <c r="AH7" s="184"/>
      <c r="AI7" s="184"/>
      <c r="AJ7" s="184"/>
      <c r="AK7" s="184"/>
      <c r="AL7" s="184"/>
      <c r="AM7" s="184"/>
      <c r="AN7" s="184"/>
      <c r="AO7" s="184"/>
      <c r="AP7" s="184"/>
      <c r="AQ7" s="184"/>
      <c r="AR7" s="184"/>
      <c r="AS7" s="184"/>
      <c r="AT7" s="194"/>
    </row>
    <row r="8" spans="1:46" ht="24.75" customHeight="1">
      <c r="A8" s="182">
        <v>21</v>
      </c>
      <c r="B8" s="184" t="s">
        <v>532</v>
      </c>
      <c r="C8" s="184" t="s">
        <v>533</v>
      </c>
      <c r="D8" s="184" t="s">
        <v>79</v>
      </c>
      <c r="E8" s="184">
        <v>1</v>
      </c>
      <c r="F8" s="184" t="s">
        <v>534</v>
      </c>
      <c r="G8" s="166"/>
      <c r="H8" s="186" t="s">
        <v>694</v>
      </c>
      <c r="I8" s="193" t="s">
        <v>695</v>
      </c>
      <c r="J8" s="193" t="s">
        <v>696</v>
      </c>
      <c r="K8" s="184"/>
      <c r="L8" s="184"/>
      <c r="M8" s="184" t="s">
        <v>45</v>
      </c>
      <c r="N8" s="184" t="s">
        <v>453</v>
      </c>
      <c r="O8" s="184" t="s">
        <v>453</v>
      </c>
      <c r="P8" s="184"/>
      <c r="Q8" s="184"/>
      <c r="R8" s="184"/>
      <c r="S8" s="184"/>
      <c r="T8" s="184"/>
      <c r="U8" s="184"/>
      <c r="V8" s="184"/>
      <c r="W8" s="184"/>
      <c r="X8" s="184"/>
      <c r="Y8" s="191"/>
      <c r="Z8" s="184"/>
      <c r="AA8" s="189"/>
      <c r="AB8" s="184"/>
      <c r="AC8" s="184"/>
      <c r="AD8" s="184"/>
      <c r="AE8" s="184"/>
      <c r="AF8" s="184"/>
      <c r="AG8" s="184"/>
      <c r="AH8" s="184"/>
      <c r="AI8" s="184"/>
      <c r="AJ8" s="184"/>
      <c r="AK8" s="184"/>
      <c r="AL8" s="184"/>
      <c r="AM8" s="184"/>
      <c r="AN8" s="184"/>
      <c r="AO8" s="184"/>
      <c r="AP8" s="184"/>
      <c r="AQ8" s="184"/>
      <c r="AR8" s="184"/>
      <c r="AS8" s="184"/>
      <c r="AT8" s="194" t="s">
        <v>538</v>
      </c>
    </row>
    <row r="9" spans="1:46" ht="24.75" customHeight="1">
      <c r="A9" s="182">
        <v>22</v>
      </c>
      <c r="B9" s="184" t="s">
        <v>532</v>
      </c>
      <c r="C9" s="184" t="s">
        <v>533</v>
      </c>
      <c r="D9" s="184" t="s">
        <v>79</v>
      </c>
      <c r="E9" s="184">
        <v>1</v>
      </c>
      <c r="F9" s="184" t="s">
        <v>534</v>
      </c>
      <c r="G9" s="166"/>
      <c r="H9" s="186" t="s">
        <v>697</v>
      </c>
      <c r="I9" s="186" t="s">
        <v>698</v>
      </c>
      <c r="J9" s="187" t="s">
        <v>699</v>
      </c>
      <c r="K9" s="184"/>
      <c r="L9" s="184"/>
      <c r="M9" s="184" t="s">
        <v>106</v>
      </c>
      <c r="N9" s="184" t="s">
        <v>453</v>
      </c>
      <c r="O9" s="184" t="s">
        <v>453</v>
      </c>
      <c r="P9" s="184"/>
      <c r="Q9" s="184"/>
      <c r="R9" s="184"/>
      <c r="S9" s="184"/>
      <c r="T9" s="184"/>
      <c r="U9" s="184"/>
      <c r="V9" s="184"/>
      <c r="W9" s="184"/>
      <c r="X9" s="184"/>
      <c r="Y9" s="191"/>
      <c r="Z9" s="184"/>
      <c r="AA9" s="189"/>
      <c r="AB9" s="184"/>
      <c r="AC9" s="184"/>
      <c r="AD9" s="184"/>
      <c r="AE9" s="184"/>
      <c r="AF9" s="184"/>
      <c r="AG9" s="184"/>
      <c r="AH9" s="184"/>
      <c r="AI9" s="184"/>
      <c r="AJ9" s="184"/>
      <c r="AK9" s="184"/>
      <c r="AL9" s="184"/>
      <c r="AM9" s="184"/>
      <c r="AN9" s="184"/>
      <c r="AO9" s="184"/>
      <c r="AP9" s="184"/>
      <c r="AQ9" s="184"/>
      <c r="AR9" s="184"/>
      <c r="AS9" s="184"/>
      <c r="AT9" s="194" t="s">
        <v>700</v>
      </c>
    </row>
    <row r="10" spans="1:46" ht="24.75" customHeight="1">
      <c r="A10" s="182">
        <v>24</v>
      </c>
      <c r="B10" s="184" t="s">
        <v>532</v>
      </c>
      <c r="C10" s="184" t="s">
        <v>533</v>
      </c>
      <c r="D10" s="184" t="s">
        <v>79</v>
      </c>
      <c r="E10" s="184">
        <v>0</v>
      </c>
      <c r="F10" s="184" t="s">
        <v>534</v>
      </c>
      <c r="G10" s="166"/>
      <c r="H10" s="186" t="s">
        <v>701</v>
      </c>
      <c r="I10" s="186" t="s">
        <v>702</v>
      </c>
      <c r="J10" s="187" t="s">
        <v>703</v>
      </c>
      <c r="K10" s="184"/>
      <c r="L10" s="184"/>
      <c r="M10" s="184" t="s">
        <v>106</v>
      </c>
      <c r="N10" s="184" t="s">
        <v>453</v>
      </c>
      <c r="O10" s="184" t="s">
        <v>465</v>
      </c>
      <c r="P10" s="184"/>
      <c r="Q10" s="184"/>
      <c r="R10" s="184"/>
      <c r="S10" s="184"/>
      <c r="T10" s="184"/>
      <c r="U10" s="184"/>
      <c r="V10" s="184"/>
      <c r="W10" s="184"/>
      <c r="X10" s="184"/>
      <c r="Y10" s="191"/>
      <c r="Z10" s="184"/>
      <c r="AA10" s="189"/>
      <c r="AB10" s="184"/>
      <c r="AC10" s="184"/>
      <c r="AD10" s="184"/>
      <c r="AE10" s="184"/>
      <c r="AF10" s="184"/>
      <c r="AG10" s="184"/>
      <c r="AH10" s="184"/>
      <c r="AI10" s="184"/>
      <c r="AJ10" s="184"/>
      <c r="AK10" s="184"/>
      <c r="AL10" s="184"/>
      <c r="AM10" s="184"/>
      <c r="AN10" s="184"/>
      <c r="AO10" s="184"/>
      <c r="AP10" s="184"/>
      <c r="AQ10" s="184"/>
      <c r="AR10" s="184"/>
      <c r="AS10" s="184"/>
      <c r="AT10" s="194"/>
    </row>
    <row r="11" spans="1:46" ht="16.5" customHeight="1">
      <c r="A11" s="182">
        <v>30</v>
      </c>
      <c r="B11" s="195" t="s">
        <v>554</v>
      </c>
      <c r="C11" s="195" t="s">
        <v>555</v>
      </c>
      <c r="D11" s="195" t="s">
        <v>79</v>
      </c>
      <c r="E11" s="195">
        <v>0</v>
      </c>
      <c r="F11" s="195" t="s">
        <v>563</v>
      </c>
      <c r="G11" s="196"/>
      <c r="H11" s="197" t="s">
        <v>570</v>
      </c>
      <c r="I11" s="198" t="s">
        <v>704</v>
      </c>
      <c r="J11" s="199" t="s">
        <v>705</v>
      </c>
      <c r="K11" s="197"/>
      <c r="L11" s="186"/>
      <c r="M11" s="195" t="s">
        <v>45</v>
      </c>
      <c r="N11" s="195" t="s">
        <v>454</v>
      </c>
      <c r="O11" s="195" t="s">
        <v>454</v>
      </c>
      <c r="P11" s="195"/>
      <c r="Q11" s="197"/>
      <c r="R11" s="197"/>
      <c r="S11" s="197"/>
      <c r="T11" s="184"/>
      <c r="U11" s="185"/>
      <c r="V11" s="200"/>
      <c r="W11" s="197"/>
      <c r="X11" s="197"/>
      <c r="Y11" s="197"/>
      <c r="Z11" s="197"/>
      <c r="AA11" s="197"/>
      <c r="AB11" s="197"/>
      <c r="AC11" s="197"/>
      <c r="AD11" s="197"/>
      <c r="AE11" s="197"/>
      <c r="AF11" s="197"/>
      <c r="AG11" s="195"/>
      <c r="AH11" s="197"/>
      <c r="AI11" s="197"/>
      <c r="AJ11" s="197"/>
      <c r="AK11" s="197"/>
      <c r="AL11" s="197"/>
      <c r="AM11" s="197"/>
      <c r="AN11" s="197"/>
      <c r="AO11" s="197"/>
      <c r="AP11" s="197"/>
      <c r="AQ11" s="197"/>
      <c r="AR11" s="197"/>
      <c r="AS11" s="197"/>
      <c r="AT11" s="201"/>
    </row>
    <row r="12" spans="1:46" ht="16.5" customHeight="1">
      <c r="A12" s="202">
        <v>31</v>
      </c>
      <c r="B12" s="203" t="s">
        <v>554</v>
      </c>
      <c r="C12" s="203" t="s">
        <v>555</v>
      </c>
      <c r="D12" s="203" t="s">
        <v>79</v>
      </c>
      <c r="E12" s="203">
        <v>1</v>
      </c>
      <c r="F12" s="203" t="s">
        <v>563</v>
      </c>
      <c r="G12" s="204"/>
      <c r="H12" s="205" t="s">
        <v>706</v>
      </c>
      <c r="I12" s="206" t="s">
        <v>707</v>
      </c>
      <c r="J12" s="187" t="s">
        <v>708</v>
      </c>
      <c r="K12" s="185"/>
      <c r="L12" s="205"/>
      <c r="M12" s="184" t="s">
        <v>45</v>
      </c>
      <c r="N12" s="184" t="s">
        <v>454</v>
      </c>
      <c r="O12" s="184" t="s">
        <v>453</v>
      </c>
      <c r="P12" s="184"/>
      <c r="Q12" s="185"/>
      <c r="R12" s="185"/>
      <c r="S12" s="18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3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5"/>
      <c r="AT12" s="207"/>
    </row>
    <row r="13" spans="1:46" ht="16.5" customHeight="1">
      <c r="A13" s="182">
        <v>29</v>
      </c>
      <c r="B13" s="184" t="s">
        <v>554</v>
      </c>
      <c r="C13" s="184" t="s">
        <v>555</v>
      </c>
      <c r="D13" s="184" t="s">
        <v>79</v>
      </c>
      <c r="E13" s="184">
        <v>0</v>
      </c>
      <c r="F13" s="184" t="s">
        <v>563</v>
      </c>
      <c r="G13" s="166"/>
      <c r="H13" s="185" t="s">
        <v>709</v>
      </c>
      <c r="I13" s="208" t="s">
        <v>710</v>
      </c>
      <c r="J13" s="193" t="s">
        <v>711</v>
      </c>
      <c r="K13" s="185"/>
      <c r="L13" s="185"/>
      <c r="M13" s="184" t="s">
        <v>522</v>
      </c>
      <c r="N13" s="184" t="s">
        <v>454</v>
      </c>
      <c r="O13" s="184" t="s">
        <v>454</v>
      </c>
      <c r="P13" s="184"/>
      <c r="Q13" s="185"/>
      <c r="R13" s="185"/>
      <c r="S13" s="185"/>
      <c r="T13" s="185"/>
      <c r="U13" s="185"/>
      <c r="V13" s="185"/>
      <c r="W13" s="185"/>
      <c r="X13" s="185"/>
      <c r="Y13" s="185"/>
      <c r="Z13" s="185"/>
      <c r="AA13" s="185"/>
      <c r="AB13" s="185"/>
      <c r="AC13" s="185"/>
      <c r="AD13" s="185"/>
      <c r="AE13" s="185"/>
      <c r="AF13" s="185"/>
      <c r="AG13" s="184"/>
      <c r="AH13" s="185"/>
      <c r="AI13" s="185"/>
      <c r="AJ13" s="185"/>
      <c r="AK13" s="185"/>
      <c r="AL13" s="185"/>
      <c r="AM13" s="185"/>
      <c r="AN13" s="185"/>
      <c r="AO13" s="185"/>
      <c r="AP13" s="185"/>
      <c r="AQ13" s="185"/>
      <c r="AR13" s="185"/>
      <c r="AS13" s="185"/>
      <c r="AT13" s="192"/>
    </row>
    <row r="14" spans="1:46" ht="16.5" customHeight="1">
      <c r="A14" s="182">
        <v>32</v>
      </c>
      <c r="B14" s="184" t="s">
        <v>554</v>
      </c>
      <c r="C14" s="184" t="s">
        <v>555</v>
      </c>
      <c r="D14" s="184" t="s">
        <v>79</v>
      </c>
      <c r="E14" s="184">
        <v>1</v>
      </c>
      <c r="F14" s="184" t="s">
        <v>563</v>
      </c>
      <c r="G14" s="166"/>
      <c r="H14" s="185" t="s">
        <v>712</v>
      </c>
      <c r="I14" s="208" t="s">
        <v>674</v>
      </c>
      <c r="J14" s="193" t="s">
        <v>713</v>
      </c>
      <c r="K14" s="185"/>
      <c r="L14" s="185"/>
      <c r="M14" s="184" t="s">
        <v>522</v>
      </c>
      <c r="N14" s="184" t="s">
        <v>454</v>
      </c>
      <c r="O14" s="184" t="s">
        <v>454</v>
      </c>
      <c r="P14" s="184"/>
      <c r="Q14" s="185"/>
      <c r="R14" s="185"/>
      <c r="S14" s="185"/>
      <c r="T14" s="185"/>
      <c r="U14" s="185"/>
      <c r="V14" s="185"/>
      <c r="W14" s="185"/>
      <c r="X14" s="185"/>
      <c r="Y14" s="185"/>
      <c r="Z14" s="185"/>
      <c r="AA14" s="185"/>
      <c r="AB14" s="185"/>
      <c r="AC14" s="185"/>
      <c r="AD14" s="185"/>
      <c r="AE14" s="185"/>
      <c r="AF14" s="185"/>
      <c r="AG14" s="184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92"/>
    </row>
    <row r="15" spans="1:46" ht="16.5" customHeight="1">
      <c r="A15" s="182">
        <v>35</v>
      </c>
      <c r="B15" s="184" t="s">
        <v>554</v>
      </c>
      <c r="C15" s="184" t="s">
        <v>555</v>
      </c>
      <c r="D15" s="184" t="s">
        <v>79</v>
      </c>
      <c r="E15" s="184">
        <v>1</v>
      </c>
      <c r="F15" s="184" t="s">
        <v>563</v>
      </c>
      <c r="G15" s="166"/>
      <c r="H15" s="185" t="s">
        <v>714</v>
      </c>
      <c r="I15" s="208" t="s">
        <v>679</v>
      </c>
      <c r="J15" s="193" t="s">
        <v>715</v>
      </c>
      <c r="K15" s="185"/>
      <c r="L15" s="185"/>
      <c r="M15" s="184" t="s">
        <v>522</v>
      </c>
      <c r="N15" s="184" t="s">
        <v>454</v>
      </c>
      <c r="O15" s="184" t="s">
        <v>454</v>
      </c>
      <c r="P15" s="184"/>
      <c r="Q15" s="185"/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4"/>
      <c r="AH15" s="185"/>
      <c r="AI15" s="185"/>
      <c r="AJ15" s="185"/>
      <c r="AK15" s="185"/>
      <c r="AL15" s="185"/>
      <c r="AM15" s="185"/>
      <c r="AN15" s="185"/>
      <c r="AO15" s="185"/>
      <c r="AP15" s="185"/>
      <c r="AQ15" s="185"/>
      <c r="AR15" s="185"/>
      <c r="AS15" s="185"/>
      <c r="AT15" s="192"/>
    </row>
    <row r="16" spans="1:46" ht="16.5" customHeight="1">
      <c r="A16" s="209">
        <v>42</v>
      </c>
      <c r="B16" s="195" t="s">
        <v>554</v>
      </c>
      <c r="C16" s="195" t="s">
        <v>555</v>
      </c>
      <c r="D16" s="195" t="s">
        <v>79</v>
      </c>
      <c r="E16" s="195">
        <v>1</v>
      </c>
      <c r="F16" s="195" t="s">
        <v>716</v>
      </c>
      <c r="G16" s="196"/>
      <c r="H16" s="197" t="s">
        <v>717</v>
      </c>
      <c r="I16" s="198" t="s">
        <v>718</v>
      </c>
      <c r="J16" s="193" t="s">
        <v>719</v>
      </c>
      <c r="K16" s="185"/>
      <c r="L16" s="197"/>
      <c r="M16" s="184" t="s">
        <v>45</v>
      </c>
      <c r="N16" s="184" t="s">
        <v>453</v>
      </c>
      <c r="O16" s="184" t="s">
        <v>453</v>
      </c>
      <c r="P16" s="184"/>
      <c r="Q16" s="185"/>
      <c r="R16" s="185"/>
      <c r="S16" s="185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  <c r="AF16" s="197"/>
      <c r="AG16" s="195"/>
      <c r="AH16" s="197"/>
      <c r="AI16" s="197"/>
      <c r="AJ16" s="197"/>
      <c r="AK16" s="197"/>
      <c r="AL16" s="197"/>
      <c r="AM16" s="197"/>
      <c r="AN16" s="197"/>
      <c r="AO16" s="197"/>
      <c r="AP16" s="197"/>
      <c r="AQ16" s="197"/>
      <c r="AR16" s="197"/>
      <c r="AS16" s="197"/>
      <c r="AT16" s="201"/>
    </row>
    <row r="17" spans="1:46" ht="16.5" customHeight="1">
      <c r="A17" s="210"/>
      <c r="B17" s="211" t="s">
        <v>609</v>
      </c>
      <c r="C17" s="211" t="s">
        <v>610</v>
      </c>
      <c r="D17" s="211" t="s">
        <v>79</v>
      </c>
      <c r="E17" s="211"/>
      <c r="F17" s="211"/>
      <c r="G17" s="128"/>
      <c r="H17" s="212"/>
      <c r="I17" s="212" t="s">
        <v>720</v>
      </c>
      <c r="J17" s="213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4"/>
      <c r="Z17" s="211"/>
      <c r="AA17" s="215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1"/>
      <c r="AO17" s="211"/>
      <c r="AP17" s="211"/>
      <c r="AQ17" s="211"/>
      <c r="AR17" s="211"/>
      <c r="AS17" s="211"/>
      <c r="AT17" s="216"/>
    </row>
    <row r="18" spans="1:46" ht="16.5" customHeight="1">
      <c r="A18" s="64"/>
      <c r="B18" s="21"/>
      <c r="C18" s="21"/>
      <c r="D18" s="21"/>
      <c r="E18" s="21"/>
      <c r="F18" s="21"/>
      <c r="G18" s="156"/>
      <c r="H18" s="21"/>
      <c r="I18" s="144"/>
      <c r="J18" s="139"/>
      <c r="K18" s="21"/>
      <c r="L18" s="21"/>
      <c r="M18" s="21"/>
      <c r="N18" s="21"/>
      <c r="O18" s="21"/>
      <c r="P18" s="64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64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</row>
    <row r="19" spans="1:46" ht="16.5" customHeight="1">
      <c r="A19" s="64"/>
      <c r="B19" s="21"/>
      <c r="C19" s="21"/>
      <c r="D19" s="21"/>
      <c r="E19" s="21"/>
      <c r="F19" s="21"/>
      <c r="G19" s="156"/>
      <c r="H19" s="21"/>
      <c r="I19" s="144"/>
      <c r="J19" s="139"/>
      <c r="K19" s="21"/>
      <c r="L19" s="21"/>
      <c r="M19" s="21"/>
      <c r="N19" s="21"/>
      <c r="O19" s="21"/>
      <c r="P19" s="64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64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</row>
    <row r="20" spans="1:46" ht="16.5" customHeight="1">
      <c r="A20" s="64"/>
      <c r="B20" s="21"/>
      <c r="C20" s="21"/>
      <c r="D20" s="21"/>
      <c r="E20" s="21"/>
      <c r="F20" s="21"/>
      <c r="G20" s="156"/>
      <c r="H20" s="21"/>
      <c r="I20" s="144"/>
      <c r="J20" s="139"/>
      <c r="K20" s="21"/>
      <c r="L20" s="21"/>
      <c r="M20" s="21"/>
      <c r="N20" s="21"/>
      <c r="O20" s="21"/>
      <c r="P20" s="64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64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</row>
    <row r="21" spans="1:46" ht="16.5" customHeight="1">
      <c r="A21" s="64"/>
      <c r="B21" s="21"/>
      <c r="C21" s="21"/>
      <c r="D21" s="21"/>
      <c r="E21" s="21"/>
      <c r="F21" s="21"/>
      <c r="G21" s="156"/>
      <c r="H21" s="21"/>
      <c r="I21" s="144"/>
      <c r="J21" s="139"/>
      <c r="K21" s="21"/>
      <c r="L21" s="21"/>
      <c r="M21" s="21"/>
      <c r="N21" s="21"/>
      <c r="O21" s="21"/>
      <c r="P21" s="64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64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</row>
    <row r="22" spans="1:46" ht="16.5" customHeight="1">
      <c r="A22" s="171"/>
      <c r="B22" s="172"/>
      <c r="C22" s="172"/>
      <c r="D22" s="172"/>
      <c r="E22" s="172"/>
      <c r="F22" s="172"/>
      <c r="G22" s="173"/>
      <c r="H22" s="172"/>
      <c r="I22" s="174"/>
      <c r="J22" s="139"/>
      <c r="K22" s="21"/>
      <c r="L22" s="21"/>
      <c r="M22" s="21"/>
      <c r="N22" s="21"/>
      <c r="O22" s="21"/>
      <c r="P22" s="64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64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</row>
    <row r="23" spans="1:46" ht="16.5" customHeight="1">
      <c r="A23" s="1"/>
      <c r="G23" s="113"/>
      <c r="I23" s="5"/>
      <c r="J23" s="6"/>
      <c r="K23" s="7"/>
      <c r="L23" s="7"/>
      <c r="M23" s="7"/>
      <c r="N23" s="7"/>
      <c r="O23" s="7"/>
      <c r="P23" s="9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9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</row>
    <row r="24" spans="1:46" ht="16.5" customHeight="1">
      <c r="A24" s="1"/>
      <c r="G24" s="113"/>
      <c r="I24" s="5"/>
      <c r="J24" s="6"/>
      <c r="K24" s="7"/>
      <c r="L24" s="7"/>
      <c r="M24" s="7"/>
      <c r="N24" s="7"/>
      <c r="O24" s="7"/>
      <c r="P24" s="9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9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</row>
    <row r="25" spans="1:46" ht="16.5" customHeight="1">
      <c r="A25" s="1"/>
      <c r="G25" s="113"/>
      <c r="I25" s="5"/>
      <c r="J25" s="6"/>
      <c r="K25" s="7"/>
      <c r="L25" s="7"/>
      <c r="M25" s="7"/>
      <c r="N25" s="7"/>
      <c r="O25" s="7"/>
      <c r="P25" s="9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9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</row>
    <row r="26" spans="1:46" ht="16.5" customHeight="1">
      <c r="A26" s="1"/>
      <c r="G26" s="113"/>
      <c r="I26" s="5"/>
      <c r="J26" s="6"/>
      <c r="K26" s="7"/>
      <c r="L26" s="7"/>
      <c r="M26" s="7"/>
      <c r="N26" s="7"/>
      <c r="O26" s="7"/>
      <c r="P26" s="9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9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</row>
    <row r="27" spans="1:46" ht="16.5" customHeight="1">
      <c r="A27" s="1"/>
      <c r="G27" s="113"/>
      <c r="I27" s="5"/>
      <c r="J27" s="6"/>
      <c r="K27" s="7"/>
      <c r="L27" s="7"/>
      <c r="M27" s="7"/>
      <c r="N27" s="7"/>
      <c r="O27" s="7"/>
      <c r="P27" s="9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9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</row>
    <row r="28" spans="1:46" ht="16.5" customHeight="1">
      <c r="A28" s="1"/>
      <c r="G28" s="113"/>
      <c r="I28" s="5"/>
      <c r="J28" s="6"/>
      <c r="K28" s="7"/>
      <c r="L28" s="7"/>
      <c r="M28" s="7"/>
      <c r="N28" s="7"/>
      <c r="O28" s="7"/>
      <c r="P28" s="9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9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r="29" spans="1:46" ht="16.5" customHeight="1">
      <c r="A29" s="1"/>
      <c r="G29" s="113"/>
      <c r="I29" s="5"/>
      <c r="J29" s="6"/>
      <c r="K29" s="7"/>
      <c r="L29" s="7"/>
      <c r="M29" s="7"/>
      <c r="N29" s="7"/>
      <c r="O29" s="7"/>
      <c r="P29" s="9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9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</row>
    <row r="30" spans="1:46" ht="16.5" customHeight="1">
      <c r="A30" s="1"/>
      <c r="G30" s="113"/>
      <c r="I30" s="5"/>
      <c r="J30" s="6"/>
      <c r="K30" s="7"/>
      <c r="L30" s="7"/>
      <c r="M30" s="7"/>
      <c r="N30" s="7"/>
      <c r="O30" s="7"/>
      <c r="P30" s="9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9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</row>
    <row r="31" spans="1:46" ht="16.5" customHeight="1">
      <c r="A31" s="1"/>
      <c r="G31" s="113"/>
      <c r="I31" s="5"/>
      <c r="J31" s="6"/>
      <c r="K31" s="7"/>
      <c r="L31" s="7"/>
      <c r="M31" s="7"/>
      <c r="N31" s="7"/>
      <c r="O31" s="7"/>
      <c r="P31" s="9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9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</row>
    <row r="32" spans="1:46" ht="16.5" customHeight="1">
      <c r="A32" s="1"/>
      <c r="G32" s="113"/>
      <c r="I32" s="5"/>
      <c r="J32" s="6"/>
      <c r="K32" s="7"/>
      <c r="L32" s="7"/>
      <c r="M32" s="7"/>
      <c r="N32" s="7"/>
      <c r="O32" s="7"/>
      <c r="P32" s="9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9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</row>
    <row r="33" spans="1:46" ht="16.5" customHeight="1">
      <c r="A33" s="1"/>
      <c r="G33" s="113"/>
      <c r="I33" s="5"/>
      <c r="J33" s="6"/>
      <c r="K33" s="7"/>
      <c r="L33" s="7"/>
      <c r="M33" s="7"/>
      <c r="N33" s="7"/>
      <c r="O33" s="7"/>
      <c r="P33" s="9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9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</row>
    <row r="34" spans="1:46" ht="16.5" customHeight="1">
      <c r="A34" s="1"/>
      <c r="G34" s="113"/>
      <c r="I34" s="5"/>
      <c r="J34" s="6"/>
      <c r="K34" s="7"/>
      <c r="L34" s="7"/>
      <c r="M34" s="7"/>
      <c r="N34" s="7"/>
      <c r="O34" s="7"/>
      <c r="P34" s="9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9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</row>
    <row r="35" spans="1:46" ht="16.5" customHeight="1">
      <c r="A35" s="1"/>
      <c r="G35" s="113"/>
      <c r="I35" s="5"/>
      <c r="J35" s="6"/>
      <c r="K35" s="7"/>
      <c r="L35" s="7"/>
      <c r="M35" s="7"/>
      <c r="N35" s="7"/>
      <c r="O35" s="7"/>
      <c r="P35" s="9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9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</row>
    <row r="36" spans="1:46" ht="16.5" customHeight="1">
      <c r="A36" s="1"/>
      <c r="G36" s="113"/>
      <c r="I36" s="5"/>
      <c r="J36" s="6"/>
      <c r="K36" s="7"/>
      <c r="L36" s="7"/>
      <c r="M36" s="7"/>
      <c r="N36" s="7"/>
      <c r="O36" s="7"/>
      <c r="P36" s="9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9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</row>
    <row r="37" spans="1:46" ht="16.5" customHeight="1">
      <c r="A37" s="1"/>
      <c r="G37" s="113"/>
      <c r="I37" s="5"/>
      <c r="J37" s="6"/>
      <c r="K37" s="7"/>
      <c r="L37" s="7"/>
      <c r="M37" s="7"/>
      <c r="N37" s="7"/>
      <c r="O37" s="7"/>
      <c r="P37" s="9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9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</row>
    <row r="38" spans="1:46" ht="16.5" customHeight="1">
      <c r="A38" s="1"/>
      <c r="G38" s="113"/>
      <c r="I38" s="5"/>
      <c r="J38" s="6"/>
      <c r="K38" s="7"/>
      <c r="L38" s="7"/>
      <c r="M38" s="7"/>
      <c r="N38" s="7"/>
      <c r="O38" s="7"/>
      <c r="P38" s="9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9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</row>
    <row r="39" spans="1:46" ht="16.5" customHeight="1">
      <c r="A39" s="1"/>
      <c r="G39" s="113"/>
      <c r="I39" s="5"/>
      <c r="J39" s="6"/>
      <c r="K39" s="7"/>
      <c r="L39" s="7"/>
      <c r="M39" s="7"/>
      <c r="N39" s="7"/>
      <c r="O39" s="7"/>
      <c r="P39" s="9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9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</row>
    <row r="40" spans="1:46" ht="16.5" customHeight="1">
      <c r="A40" s="1"/>
      <c r="G40" s="113"/>
      <c r="I40" s="5"/>
      <c r="J40" s="6"/>
      <c r="K40" s="7"/>
      <c r="L40" s="7"/>
      <c r="M40" s="7"/>
      <c r="N40" s="7"/>
      <c r="O40" s="7"/>
      <c r="P40" s="9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9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</row>
    <row r="41" spans="1:46" ht="16.5" customHeight="1">
      <c r="A41" s="1"/>
      <c r="G41" s="113"/>
      <c r="I41" s="5"/>
      <c r="J41" s="6"/>
      <c r="K41" s="7"/>
      <c r="L41" s="7"/>
      <c r="M41" s="7"/>
      <c r="N41" s="7"/>
      <c r="O41" s="7"/>
      <c r="P41" s="9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9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</row>
    <row r="42" spans="1:46" ht="16.5" customHeight="1">
      <c r="A42" s="1"/>
      <c r="G42" s="113"/>
      <c r="I42" s="5"/>
      <c r="J42" s="6"/>
      <c r="K42" s="7"/>
      <c r="L42" s="7"/>
      <c r="M42" s="7"/>
      <c r="N42" s="7"/>
      <c r="O42" s="7"/>
      <c r="P42" s="9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9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</row>
    <row r="43" spans="1:46" ht="16.5" customHeight="1">
      <c r="A43" s="1"/>
      <c r="G43" s="113"/>
      <c r="I43" s="5"/>
      <c r="J43" s="6"/>
      <c r="K43" s="7"/>
      <c r="L43" s="7"/>
      <c r="M43" s="7"/>
      <c r="N43" s="7"/>
      <c r="O43" s="7"/>
      <c r="P43" s="9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9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</row>
    <row r="44" spans="1:46" ht="16.5" customHeight="1">
      <c r="A44" s="1"/>
      <c r="G44" s="113"/>
      <c r="I44" s="5"/>
      <c r="J44" s="6"/>
      <c r="K44" s="7"/>
      <c r="L44" s="7"/>
      <c r="M44" s="7"/>
      <c r="N44" s="7"/>
      <c r="O44" s="7"/>
      <c r="P44" s="9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9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</row>
    <row r="45" spans="1:46" ht="16.5" customHeight="1">
      <c r="A45" s="1"/>
      <c r="G45" s="113"/>
      <c r="I45" s="5"/>
      <c r="J45" s="6"/>
      <c r="K45" s="7"/>
      <c r="L45" s="7"/>
      <c r="M45" s="7"/>
      <c r="N45" s="7"/>
      <c r="O45" s="7"/>
      <c r="P45" s="9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9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</row>
    <row r="46" spans="1:46" ht="16.5" customHeight="1">
      <c r="A46" s="1"/>
      <c r="G46" s="113"/>
      <c r="I46" s="5"/>
      <c r="J46" s="6"/>
      <c r="K46" s="7"/>
      <c r="L46" s="7"/>
      <c r="M46" s="7"/>
      <c r="N46" s="7"/>
      <c r="O46" s="7"/>
      <c r="P46" s="9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9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</row>
    <row r="47" spans="1:46" ht="16.5" customHeight="1">
      <c r="A47" s="1"/>
      <c r="G47" s="113"/>
      <c r="I47" s="5"/>
      <c r="J47" s="6"/>
      <c r="K47" s="7"/>
      <c r="L47" s="7"/>
      <c r="M47" s="7"/>
      <c r="N47" s="7"/>
      <c r="O47" s="7"/>
      <c r="P47" s="9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9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</row>
    <row r="48" spans="1:46" ht="16.5" customHeight="1">
      <c r="A48" s="1"/>
      <c r="G48" s="113"/>
      <c r="I48" s="5"/>
      <c r="J48" s="6"/>
      <c r="K48" s="7"/>
      <c r="L48" s="7"/>
      <c r="M48" s="7"/>
      <c r="N48" s="7"/>
      <c r="O48" s="7"/>
      <c r="P48" s="9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9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</row>
    <row r="49" spans="1:46" ht="16.5" customHeight="1">
      <c r="A49" s="1"/>
      <c r="G49" s="113"/>
      <c r="I49" s="5"/>
      <c r="J49" s="6"/>
      <c r="K49" s="7"/>
      <c r="L49" s="7"/>
      <c r="M49" s="7"/>
      <c r="N49" s="7"/>
      <c r="O49" s="7"/>
      <c r="P49" s="9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9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</row>
    <row r="50" spans="1:46" ht="16.5" customHeight="1">
      <c r="A50" s="1"/>
      <c r="G50" s="113"/>
      <c r="I50" s="5"/>
      <c r="J50" s="6"/>
      <c r="K50" s="7"/>
      <c r="L50" s="7"/>
      <c r="M50" s="7"/>
      <c r="N50" s="7"/>
      <c r="O50" s="7"/>
      <c r="P50" s="9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9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</row>
    <row r="51" spans="1:46" ht="16.5" customHeight="1">
      <c r="A51" s="1"/>
      <c r="G51" s="113"/>
      <c r="I51" s="5"/>
      <c r="J51" s="6"/>
      <c r="K51" s="7"/>
      <c r="L51" s="7"/>
      <c r="M51" s="7"/>
      <c r="N51" s="7"/>
      <c r="O51" s="7"/>
      <c r="P51" s="9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9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</row>
    <row r="52" spans="1:46" ht="16.5" customHeight="1">
      <c r="A52" s="1"/>
      <c r="G52" s="113"/>
      <c r="I52" s="5"/>
      <c r="J52" s="6"/>
      <c r="K52" s="7"/>
      <c r="L52" s="7"/>
      <c r="M52" s="7"/>
      <c r="N52" s="7"/>
      <c r="O52" s="7"/>
      <c r="P52" s="9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9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</row>
    <row r="53" spans="1:46" ht="16.5" customHeight="1">
      <c r="A53" s="1"/>
      <c r="G53" s="113"/>
      <c r="I53" s="5"/>
      <c r="J53" s="6"/>
      <c r="K53" s="7"/>
      <c r="L53" s="7"/>
      <c r="M53" s="7"/>
      <c r="N53" s="7"/>
      <c r="O53" s="7"/>
      <c r="P53" s="9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9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</row>
    <row r="54" spans="1:46" ht="16.5" customHeight="1">
      <c r="A54" s="1"/>
      <c r="G54" s="113"/>
      <c r="I54" s="5"/>
      <c r="J54" s="6"/>
      <c r="K54" s="7"/>
      <c r="L54" s="7"/>
      <c r="M54" s="7"/>
      <c r="N54" s="7"/>
      <c r="O54" s="7"/>
      <c r="P54" s="9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9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</row>
    <row r="55" spans="1:46" ht="16.5" customHeight="1">
      <c r="A55" s="1"/>
      <c r="G55" s="113"/>
      <c r="I55" s="5"/>
      <c r="J55" s="6"/>
      <c r="K55" s="7"/>
      <c r="L55" s="7"/>
      <c r="M55" s="7"/>
      <c r="N55" s="7"/>
      <c r="O55" s="7"/>
      <c r="P55" s="9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9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</row>
    <row r="56" spans="1:46" ht="16.5" customHeight="1">
      <c r="A56" s="1"/>
      <c r="G56" s="113"/>
      <c r="I56" s="5"/>
      <c r="J56" s="6"/>
      <c r="K56" s="7"/>
      <c r="L56" s="7"/>
      <c r="M56" s="7"/>
      <c r="N56" s="7"/>
      <c r="O56" s="7"/>
      <c r="P56" s="9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9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</row>
    <row r="57" spans="1:46" ht="16.5" customHeight="1">
      <c r="A57" s="1"/>
      <c r="G57" s="113"/>
      <c r="I57" s="5"/>
      <c r="J57" s="6"/>
      <c r="K57" s="7"/>
      <c r="L57" s="7"/>
      <c r="M57" s="7"/>
      <c r="N57" s="7"/>
      <c r="O57" s="7"/>
      <c r="P57" s="9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9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</row>
    <row r="58" spans="1:46" ht="16.5" customHeight="1">
      <c r="A58" s="1"/>
      <c r="G58" s="113"/>
      <c r="I58" s="5"/>
      <c r="J58" s="6"/>
      <c r="K58" s="7"/>
      <c r="L58" s="7"/>
      <c r="M58" s="7"/>
      <c r="N58" s="7"/>
      <c r="O58" s="7"/>
      <c r="P58" s="9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9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</row>
    <row r="59" spans="1:46" ht="16.5" customHeight="1">
      <c r="A59" s="1"/>
      <c r="G59" s="113"/>
      <c r="I59" s="5"/>
      <c r="J59" s="6"/>
      <c r="K59" s="7"/>
      <c r="L59" s="7"/>
      <c r="M59" s="7"/>
      <c r="N59" s="7"/>
      <c r="O59" s="7"/>
      <c r="P59" s="9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9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</row>
    <row r="60" spans="1:46" ht="16.5" customHeight="1">
      <c r="A60" s="1"/>
      <c r="G60" s="113"/>
      <c r="I60" s="5"/>
      <c r="J60" s="6"/>
      <c r="K60" s="7"/>
      <c r="L60" s="7"/>
      <c r="M60" s="7"/>
      <c r="N60" s="7"/>
      <c r="O60" s="7"/>
      <c r="P60" s="9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9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</row>
    <row r="61" spans="1:46" ht="16.5" customHeight="1">
      <c r="A61" s="1"/>
      <c r="G61" s="113"/>
      <c r="I61" s="5"/>
      <c r="J61" s="6"/>
      <c r="K61" s="7"/>
      <c r="L61" s="7"/>
      <c r="M61" s="7"/>
      <c r="N61" s="7"/>
      <c r="O61" s="7"/>
      <c r="P61" s="9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9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</row>
    <row r="62" spans="1:46" ht="16.5" customHeight="1">
      <c r="A62" s="1"/>
      <c r="G62" s="113"/>
      <c r="I62" s="5"/>
      <c r="J62" s="6"/>
      <c r="K62" s="7"/>
      <c r="L62" s="7"/>
      <c r="M62" s="7"/>
      <c r="N62" s="7"/>
      <c r="O62" s="7"/>
      <c r="P62" s="9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9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</row>
    <row r="63" spans="1:46" ht="16.5" customHeight="1">
      <c r="A63" s="1"/>
      <c r="G63" s="113"/>
      <c r="I63" s="5"/>
      <c r="J63" s="6"/>
      <c r="K63" s="7"/>
      <c r="L63" s="7"/>
      <c r="M63" s="7"/>
      <c r="N63" s="7"/>
      <c r="O63" s="7"/>
      <c r="P63" s="9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9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</row>
    <row r="64" spans="1:46" ht="16.5" customHeight="1">
      <c r="A64" s="1"/>
      <c r="G64" s="113"/>
      <c r="I64" s="5"/>
      <c r="J64" s="6"/>
      <c r="K64" s="7"/>
      <c r="L64" s="7"/>
      <c r="M64" s="7"/>
      <c r="N64" s="7"/>
      <c r="O64" s="7"/>
      <c r="P64" s="9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9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</row>
    <row r="65" spans="1:46" ht="16.5" customHeight="1">
      <c r="A65" s="1"/>
      <c r="G65" s="113"/>
      <c r="I65" s="5"/>
      <c r="J65" s="6"/>
      <c r="K65" s="7"/>
      <c r="L65" s="7"/>
      <c r="M65" s="7"/>
      <c r="N65" s="7"/>
      <c r="O65" s="7"/>
      <c r="P65" s="9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9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</row>
    <row r="66" spans="1:46" ht="16.5" customHeight="1">
      <c r="A66" s="1"/>
      <c r="G66" s="113"/>
      <c r="I66" s="5"/>
      <c r="J66" s="6"/>
      <c r="K66" s="7"/>
      <c r="L66" s="7"/>
      <c r="M66" s="7"/>
      <c r="N66" s="7"/>
      <c r="O66" s="7"/>
      <c r="P66" s="9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9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</row>
    <row r="67" spans="1:46" ht="16.5" customHeight="1">
      <c r="A67" s="1"/>
      <c r="G67" s="113"/>
      <c r="I67" s="5"/>
      <c r="J67" s="6"/>
      <c r="K67" s="7"/>
      <c r="L67" s="7"/>
      <c r="M67" s="7"/>
      <c r="N67" s="7"/>
      <c r="O67" s="7"/>
      <c r="P67" s="9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9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</row>
    <row r="68" spans="1:46" ht="16.5" customHeight="1">
      <c r="A68" s="1"/>
      <c r="G68" s="113"/>
      <c r="I68" s="5"/>
      <c r="J68" s="6"/>
      <c r="K68" s="7"/>
      <c r="L68" s="7"/>
      <c r="M68" s="7"/>
      <c r="N68" s="7"/>
      <c r="O68" s="7"/>
      <c r="P68" s="9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9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</row>
    <row r="69" spans="1:46" ht="16.5" customHeight="1">
      <c r="A69" s="1"/>
      <c r="G69" s="113"/>
      <c r="I69" s="5"/>
      <c r="J69" s="6"/>
      <c r="K69" s="7"/>
      <c r="L69" s="7"/>
      <c r="M69" s="7"/>
      <c r="N69" s="7"/>
      <c r="O69" s="7"/>
      <c r="P69" s="9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9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</row>
    <row r="70" spans="1:46" ht="16.5" customHeight="1">
      <c r="A70" s="1"/>
      <c r="G70" s="113"/>
      <c r="I70" s="5"/>
      <c r="J70" s="6"/>
      <c r="K70" s="7"/>
      <c r="L70" s="7"/>
      <c r="M70" s="7"/>
      <c r="N70" s="7"/>
      <c r="O70" s="7"/>
      <c r="P70" s="9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9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</row>
    <row r="71" spans="1:46" ht="16.5" customHeight="1">
      <c r="A71" s="1"/>
      <c r="G71" s="113"/>
      <c r="I71" s="5"/>
      <c r="J71" s="6"/>
      <c r="K71" s="7"/>
      <c r="L71" s="7"/>
      <c r="M71" s="7"/>
      <c r="N71" s="7"/>
      <c r="O71" s="7"/>
      <c r="P71" s="9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9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</row>
    <row r="72" spans="1:46" ht="16.5" customHeight="1">
      <c r="A72" s="1"/>
      <c r="G72" s="113"/>
      <c r="I72" s="5"/>
      <c r="J72" s="6"/>
      <c r="K72" s="7"/>
      <c r="L72" s="7"/>
      <c r="M72" s="7"/>
      <c r="N72" s="7"/>
      <c r="O72" s="7"/>
      <c r="P72" s="9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9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r="73" spans="1:46" ht="16.5" customHeight="1">
      <c r="A73" s="1"/>
      <c r="G73" s="113"/>
      <c r="I73" s="5"/>
      <c r="J73" s="6"/>
      <c r="K73" s="7"/>
      <c r="L73" s="7"/>
      <c r="M73" s="7"/>
      <c r="N73" s="7"/>
      <c r="O73" s="7"/>
      <c r="P73" s="9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9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</row>
    <row r="74" spans="1:46" ht="16.5" customHeight="1">
      <c r="A74" s="1"/>
      <c r="G74" s="113"/>
      <c r="I74" s="5"/>
      <c r="J74" s="6"/>
      <c r="K74" s="7"/>
      <c r="L74" s="7"/>
      <c r="M74" s="7"/>
      <c r="N74" s="7"/>
      <c r="O74" s="7"/>
      <c r="P74" s="9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9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</row>
    <row r="75" spans="1:46" ht="16.5" customHeight="1">
      <c r="A75" s="1"/>
      <c r="G75" s="113"/>
      <c r="I75" s="5"/>
      <c r="J75" s="6"/>
      <c r="K75" s="7"/>
      <c r="L75" s="7"/>
      <c r="M75" s="7"/>
      <c r="N75" s="7"/>
      <c r="O75" s="7"/>
      <c r="P75" s="9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9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</row>
    <row r="76" spans="1:46" ht="16.5" customHeight="1">
      <c r="A76" s="1"/>
      <c r="G76" s="113"/>
      <c r="I76" s="5"/>
      <c r="J76" s="6"/>
      <c r="K76" s="7"/>
      <c r="L76" s="7"/>
      <c r="M76" s="7"/>
      <c r="N76" s="7"/>
      <c r="O76" s="7"/>
      <c r="P76" s="9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9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</row>
    <row r="77" spans="1:46" ht="16.5" customHeight="1">
      <c r="A77" s="1"/>
      <c r="G77" s="113"/>
      <c r="I77" s="5"/>
      <c r="J77" s="6"/>
      <c r="K77" s="7"/>
      <c r="L77" s="7"/>
      <c r="M77" s="7"/>
      <c r="N77" s="7"/>
      <c r="O77" s="7"/>
      <c r="P77" s="9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9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</row>
    <row r="78" spans="1:46" ht="16.5" customHeight="1">
      <c r="A78" s="1"/>
      <c r="G78" s="113"/>
      <c r="I78" s="5"/>
      <c r="J78" s="6"/>
      <c r="K78" s="7"/>
      <c r="L78" s="7"/>
      <c r="M78" s="7"/>
      <c r="N78" s="7"/>
      <c r="O78" s="7"/>
      <c r="P78" s="9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9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</row>
    <row r="79" spans="1:46" ht="16.5" customHeight="1">
      <c r="A79" s="1"/>
      <c r="G79" s="113"/>
      <c r="I79" s="5"/>
      <c r="J79" s="6"/>
      <c r="K79" s="7"/>
      <c r="L79" s="7"/>
      <c r="M79" s="7"/>
      <c r="N79" s="7"/>
      <c r="O79" s="7"/>
      <c r="P79" s="9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9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r="80" spans="1:46" ht="16.5" customHeight="1">
      <c r="A80" s="1"/>
      <c r="G80" s="113"/>
      <c r="I80" s="5"/>
      <c r="J80" s="6"/>
      <c r="K80" s="7"/>
      <c r="L80" s="7"/>
      <c r="M80" s="7"/>
      <c r="N80" s="7"/>
      <c r="O80" s="7"/>
      <c r="P80" s="9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9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</row>
    <row r="81" spans="1:46" ht="16.5" customHeight="1">
      <c r="A81" s="1"/>
      <c r="G81" s="113"/>
      <c r="I81" s="5"/>
      <c r="J81" s="6"/>
      <c r="K81" s="7"/>
      <c r="L81" s="7"/>
      <c r="M81" s="7"/>
      <c r="N81" s="7"/>
      <c r="O81" s="7"/>
      <c r="P81" s="9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9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r="82" spans="1:46" ht="16.5" customHeight="1">
      <c r="A82" s="1"/>
      <c r="G82" s="113"/>
      <c r="I82" s="5"/>
      <c r="J82" s="6"/>
      <c r="K82" s="7"/>
      <c r="L82" s="7"/>
      <c r="M82" s="7"/>
      <c r="N82" s="7"/>
      <c r="O82" s="7"/>
      <c r="P82" s="9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9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spans="1:46" ht="16.5" customHeight="1">
      <c r="A83" s="1"/>
      <c r="G83" s="113"/>
      <c r="I83" s="5"/>
      <c r="J83" s="6"/>
      <c r="K83" s="7"/>
      <c r="L83" s="7"/>
      <c r="M83" s="7"/>
      <c r="N83" s="7"/>
      <c r="O83" s="7"/>
      <c r="P83" s="9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9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r="84" spans="1:46" ht="16.5" customHeight="1">
      <c r="A84" s="1"/>
      <c r="G84" s="113"/>
      <c r="I84" s="5"/>
      <c r="J84" s="6"/>
      <c r="K84" s="7"/>
      <c r="L84" s="7"/>
      <c r="M84" s="7"/>
      <c r="N84" s="7"/>
      <c r="O84" s="7"/>
      <c r="P84" s="9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9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 spans="1:46" ht="16.5" customHeight="1">
      <c r="A85" s="1"/>
      <c r="G85" s="113"/>
      <c r="I85" s="5"/>
      <c r="J85" s="6"/>
      <c r="K85" s="7"/>
      <c r="L85" s="7"/>
      <c r="M85" s="7"/>
      <c r="N85" s="7"/>
      <c r="O85" s="7"/>
      <c r="P85" s="9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9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 spans="1:46" ht="16.5" customHeight="1">
      <c r="A86" s="1"/>
      <c r="G86" s="113"/>
      <c r="I86" s="5"/>
      <c r="J86" s="6"/>
      <c r="K86" s="7"/>
      <c r="L86" s="7"/>
      <c r="M86" s="7"/>
      <c r="N86" s="7"/>
      <c r="O86" s="7"/>
      <c r="P86" s="9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9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 spans="1:46" ht="16.5" customHeight="1">
      <c r="A87" s="1"/>
      <c r="G87" s="113"/>
      <c r="I87" s="5"/>
      <c r="J87" s="6"/>
      <c r="K87" s="7"/>
      <c r="L87" s="7"/>
      <c r="M87" s="7"/>
      <c r="N87" s="7"/>
      <c r="O87" s="7"/>
      <c r="P87" s="9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9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 spans="1:46" ht="16.5" customHeight="1">
      <c r="A88" s="1"/>
      <c r="G88" s="113"/>
      <c r="I88" s="5"/>
      <c r="J88" s="6"/>
      <c r="K88" s="7"/>
      <c r="L88" s="7"/>
      <c r="M88" s="7"/>
      <c r="N88" s="7"/>
      <c r="O88" s="7"/>
      <c r="P88" s="9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9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spans="1:46" ht="16.5" customHeight="1">
      <c r="A89" s="1"/>
      <c r="G89" s="113"/>
      <c r="I89" s="5"/>
      <c r="J89" s="6"/>
      <c r="K89" s="7"/>
      <c r="L89" s="7"/>
      <c r="M89" s="7"/>
      <c r="N89" s="7"/>
      <c r="O89" s="7"/>
      <c r="P89" s="9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9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 spans="1:46" ht="16.5" customHeight="1">
      <c r="A90" s="1"/>
      <c r="G90" s="113"/>
      <c r="I90" s="5"/>
      <c r="J90" s="6"/>
      <c r="K90" s="7"/>
      <c r="L90" s="7"/>
      <c r="M90" s="7"/>
      <c r="N90" s="7"/>
      <c r="O90" s="7"/>
      <c r="P90" s="9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9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r="91" spans="1:46" ht="16.5" customHeight="1">
      <c r="A91" s="1"/>
      <c r="G91" s="113"/>
      <c r="I91" s="5"/>
      <c r="J91" s="6"/>
      <c r="K91" s="7"/>
      <c r="L91" s="7"/>
      <c r="M91" s="7"/>
      <c r="N91" s="7"/>
      <c r="O91" s="7"/>
      <c r="P91" s="9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9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  <row r="92" spans="1:46" ht="16.5" customHeight="1">
      <c r="A92" s="1"/>
      <c r="G92" s="113"/>
      <c r="I92" s="5"/>
      <c r="J92" s="6"/>
      <c r="K92" s="7"/>
      <c r="L92" s="7"/>
      <c r="M92" s="7"/>
      <c r="N92" s="7"/>
      <c r="O92" s="7"/>
      <c r="P92" s="9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9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</row>
    <row r="93" spans="1:46" ht="16.5" customHeight="1">
      <c r="A93" s="1"/>
      <c r="G93" s="113"/>
      <c r="I93" s="5"/>
      <c r="J93" s="6"/>
      <c r="K93" s="7"/>
      <c r="L93" s="7"/>
      <c r="M93" s="7"/>
      <c r="N93" s="7"/>
      <c r="O93" s="7"/>
      <c r="P93" s="9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9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 spans="1:46" ht="16.5" customHeight="1">
      <c r="A94" s="1"/>
      <c r="G94" s="113"/>
      <c r="I94" s="5"/>
      <c r="J94" s="6"/>
      <c r="K94" s="7"/>
      <c r="L94" s="7"/>
      <c r="M94" s="7"/>
      <c r="N94" s="7"/>
      <c r="O94" s="7"/>
      <c r="P94" s="9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9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</row>
    <row r="95" spans="1:46" ht="16.5" customHeight="1">
      <c r="A95" s="1"/>
      <c r="G95" s="113"/>
      <c r="I95" s="5"/>
      <c r="J95" s="6"/>
      <c r="K95" s="7"/>
      <c r="L95" s="7"/>
      <c r="M95" s="7"/>
      <c r="N95" s="7"/>
      <c r="O95" s="7"/>
      <c r="P95" s="9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9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 spans="1:46" ht="16.5" customHeight="1">
      <c r="A96" s="1"/>
      <c r="G96" s="113"/>
      <c r="I96" s="5"/>
      <c r="J96" s="6"/>
      <c r="K96" s="7"/>
      <c r="L96" s="7"/>
      <c r="M96" s="7"/>
      <c r="N96" s="7"/>
      <c r="O96" s="7"/>
      <c r="P96" s="9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9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 spans="1:46" ht="16.5" customHeight="1">
      <c r="A97" s="1"/>
      <c r="G97" s="113"/>
      <c r="I97" s="5"/>
      <c r="J97" s="6"/>
      <c r="K97" s="7"/>
      <c r="L97" s="7"/>
      <c r="M97" s="7"/>
      <c r="N97" s="7"/>
      <c r="O97" s="7"/>
      <c r="P97" s="9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9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 spans="1:46" ht="16.5" customHeight="1">
      <c r="A98" s="1"/>
      <c r="G98" s="113"/>
      <c r="I98" s="5"/>
      <c r="J98" s="6"/>
      <c r="K98" s="7"/>
      <c r="L98" s="7"/>
      <c r="M98" s="7"/>
      <c r="N98" s="7"/>
      <c r="O98" s="7"/>
      <c r="P98" s="9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9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 spans="1:46" ht="16.5" customHeight="1">
      <c r="A99" s="1"/>
      <c r="G99" s="113"/>
      <c r="I99" s="5"/>
      <c r="J99" s="6"/>
      <c r="K99" s="7"/>
      <c r="L99" s="7"/>
      <c r="M99" s="7"/>
      <c r="N99" s="7"/>
      <c r="O99" s="7"/>
      <c r="P99" s="9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9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 spans="1:46" ht="16.5" customHeight="1">
      <c r="A100" s="1"/>
      <c r="G100" s="113"/>
      <c r="I100" s="5"/>
      <c r="J100" s="6"/>
      <c r="K100" s="7"/>
      <c r="L100" s="7"/>
      <c r="M100" s="7"/>
      <c r="N100" s="7"/>
      <c r="O100" s="7"/>
      <c r="P100" s="9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9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spans="1:46" ht="16.5" customHeight="1">
      <c r="A101" s="1"/>
      <c r="G101" s="113"/>
      <c r="I101" s="5"/>
      <c r="J101" s="6"/>
      <c r="K101" s="7"/>
      <c r="L101" s="7"/>
      <c r="M101" s="7"/>
      <c r="N101" s="7"/>
      <c r="O101" s="7"/>
      <c r="P101" s="9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9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 spans="1:46" ht="16.5" customHeight="1">
      <c r="A102" s="1"/>
      <c r="G102" s="113"/>
      <c r="I102" s="5"/>
      <c r="J102" s="6"/>
      <c r="K102" s="7"/>
      <c r="L102" s="7"/>
      <c r="M102" s="7"/>
      <c r="N102" s="7"/>
      <c r="O102" s="7"/>
      <c r="P102" s="9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9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 spans="1:46" ht="16.5" customHeight="1">
      <c r="A103" s="1"/>
      <c r="G103" s="113"/>
      <c r="I103" s="5"/>
      <c r="J103" s="6"/>
      <c r="K103" s="7"/>
      <c r="L103" s="7"/>
      <c r="M103" s="7"/>
      <c r="N103" s="7"/>
      <c r="O103" s="7"/>
      <c r="P103" s="9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9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 spans="1:46" ht="16.5" customHeight="1">
      <c r="A104" s="1"/>
      <c r="G104" s="113"/>
      <c r="I104" s="5"/>
      <c r="J104" s="6"/>
      <c r="K104" s="7"/>
      <c r="L104" s="7"/>
      <c r="M104" s="7"/>
      <c r="N104" s="7"/>
      <c r="O104" s="7"/>
      <c r="P104" s="9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9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spans="1:46" ht="16.5" customHeight="1">
      <c r="A105" s="1"/>
      <c r="G105" s="113"/>
      <c r="I105" s="5"/>
      <c r="J105" s="6"/>
      <c r="K105" s="7"/>
      <c r="L105" s="7"/>
      <c r="M105" s="7"/>
      <c r="N105" s="7"/>
      <c r="O105" s="7"/>
      <c r="P105" s="9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9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spans="1:46" ht="16.5" customHeight="1">
      <c r="A106" s="1"/>
      <c r="G106" s="113"/>
      <c r="I106" s="5"/>
      <c r="J106" s="6"/>
      <c r="K106" s="7"/>
      <c r="L106" s="7"/>
      <c r="M106" s="7"/>
      <c r="N106" s="7"/>
      <c r="O106" s="7"/>
      <c r="P106" s="9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9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spans="1:46" ht="16.5" customHeight="1">
      <c r="A107" s="1"/>
      <c r="G107" s="113"/>
      <c r="I107" s="5"/>
      <c r="J107" s="6"/>
      <c r="K107" s="7"/>
      <c r="L107" s="7"/>
      <c r="M107" s="7"/>
      <c r="N107" s="7"/>
      <c r="O107" s="7"/>
      <c r="P107" s="9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9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spans="1:46" ht="16.5" customHeight="1">
      <c r="A108" s="1"/>
      <c r="G108" s="113"/>
      <c r="I108" s="5"/>
      <c r="J108" s="6"/>
      <c r="K108" s="7"/>
      <c r="L108" s="7"/>
      <c r="M108" s="7"/>
      <c r="N108" s="7"/>
      <c r="O108" s="7"/>
      <c r="P108" s="9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9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spans="1:46" ht="16.5" customHeight="1">
      <c r="A109" s="1"/>
      <c r="G109" s="113"/>
      <c r="I109" s="5"/>
      <c r="J109" s="6"/>
      <c r="K109" s="7"/>
      <c r="L109" s="7"/>
      <c r="M109" s="7"/>
      <c r="N109" s="7"/>
      <c r="O109" s="7"/>
      <c r="P109" s="9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9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spans="1:46" ht="16.5" customHeight="1">
      <c r="A110" s="1"/>
      <c r="G110" s="113"/>
      <c r="I110" s="5"/>
      <c r="J110" s="6"/>
      <c r="K110" s="7"/>
      <c r="L110" s="7"/>
      <c r="M110" s="7"/>
      <c r="N110" s="7"/>
      <c r="O110" s="7"/>
      <c r="P110" s="9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9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spans="1:46" ht="16.5" customHeight="1">
      <c r="A111" s="1"/>
      <c r="G111" s="113"/>
      <c r="I111" s="5"/>
      <c r="J111" s="6"/>
      <c r="K111" s="7"/>
      <c r="L111" s="7"/>
      <c r="M111" s="7"/>
      <c r="N111" s="7"/>
      <c r="O111" s="7"/>
      <c r="P111" s="9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9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spans="1:46" ht="16.5" customHeight="1">
      <c r="A112" s="1"/>
      <c r="G112" s="113"/>
      <c r="I112" s="5"/>
      <c r="J112" s="6"/>
      <c r="K112" s="7"/>
      <c r="L112" s="7"/>
      <c r="M112" s="7"/>
      <c r="N112" s="7"/>
      <c r="O112" s="7"/>
      <c r="P112" s="9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9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spans="1:46" ht="16.5" customHeight="1">
      <c r="A113" s="1"/>
      <c r="G113" s="113"/>
      <c r="I113" s="5"/>
      <c r="J113" s="6"/>
      <c r="K113" s="7"/>
      <c r="L113" s="7"/>
      <c r="M113" s="7"/>
      <c r="N113" s="7"/>
      <c r="O113" s="7"/>
      <c r="P113" s="9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9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spans="1:46" ht="16.5" customHeight="1">
      <c r="A114" s="1"/>
      <c r="G114" s="113"/>
      <c r="I114" s="5"/>
      <c r="J114" s="6"/>
      <c r="K114" s="7"/>
      <c r="L114" s="7"/>
      <c r="M114" s="7"/>
      <c r="N114" s="7"/>
      <c r="O114" s="7"/>
      <c r="P114" s="9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9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spans="1:46" ht="16.5" customHeight="1">
      <c r="A115" s="1"/>
      <c r="G115" s="113"/>
      <c r="I115" s="5"/>
      <c r="J115" s="6"/>
      <c r="K115" s="7"/>
      <c r="L115" s="7"/>
      <c r="M115" s="7"/>
      <c r="N115" s="7"/>
      <c r="O115" s="7"/>
      <c r="P115" s="9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9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spans="1:46" ht="16.5" customHeight="1">
      <c r="A116" s="1"/>
      <c r="G116" s="113"/>
      <c r="I116" s="5"/>
      <c r="J116" s="6"/>
      <c r="K116" s="7"/>
      <c r="L116" s="7"/>
      <c r="M116" s="7"/>
      <c r="N116" s="7"/>
      <c r="O116" s="7"/>
      <c r="P116" s="9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9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spans="1:46" ht="16.5" customHeight="1">
      <c r="A117" s="1"/>
      <c r="G117" s="113"/>
      <c r="I117" s="5"/>
      <c r="J117" s="6"/>
      <c r="K117" s="7"/>
      <c r="L117" s="7"/>
      <c r="M117" s="7"/>
      <c r="N117" s="7"/>
      <c r="O117" s="7"/>
      <c r="P117" s="9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9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spans="1:46" ht="16.5" customHeight="1">
      <c r="A118" s="1"/>
      <c r="G118" s="113"/>
      <c r="I118" s="5"/>
      <c r="J118" s="6"/>
      <c r="K118" s="7"/>
      <c r="L118" s="7"/>
      <c r="M118" s="7"/>
      <c r="N118" s="7"/>
      <c r="O118" s="7"/>
      <c r="P118" s="9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9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spans="1:46" ht="16.5" customHeight="1">
      <c r="A119" s="1"/>
      <c r="G119" s="113"/>
      <c r="I119" s="5"/>
      <c r="J119" s="6"/>
      <c r="K119" s="7"/>
      <c r="L119" s="7"/>
      <c r="M119" s="7"/>
      <c r="N119" s="7"/>
      <c r="O119" s="7"/>
      <c r="P119" s="9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9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spans="1:46" ht="16.5" customHeight="1">
      <c r="A120" s="1"/>
      <c r="G120" s="113"/>
      <c r="I120" s="5"/>
      <c r="J120" s="6"/>
      <c r="K120" s="7"/>
      <c r="L120" s="7"/>
      <c r="M120" s="7"/>
      <c r="N120" s="7"/>
      <c r="O120" s="7"/>
      <c r="P120" s="9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9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spans="1:46" ht="16.5" customHeight="1">
      <c r="A121" s="1"/>
      <c r="G121" s="113"/>
      <c r="I121" s="5"/>
      <c r="J121" s="6"/>
      <c r="K121" s="7"/>
      <c r="L121" s="7"/>
      <c r="M121" s="7"/>
      <c r="N121" s="7"/>
      <c r="O121" s="7"/>
      <c r="P121" s="9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9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spans="1:46" ht="16.5" customHeight="1">
      <c r="A122" s="1"/>
      <c r="G122" s="113"/>
      <c r="I122" s="5"/>
      <c r="J122" s="6"/>
      <c r="K122" s="7"/>
      <c r="L122" s="7"/>
      <c r="M122" s="7"/>
      <c r="N122" s="7"/>
      <c r="O122" s="7"/>
      <c r="P122" s="9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9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spans="1:46" ht="16.5" customHeight="1">
      <c r="A123" s="1"/>
      <c r="G123" s="113"/>
      <c r="I123" s="5"/>
      <c r="J123" s="6"/>
      <c r="K123" s="7"/>
      <c r="L123" s="7"/>
      <c r="M123" s="7"/>
      <c r="N123" s="7"/>
      <c r="O123" s="7"/>
      <c r="P123" s="9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9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spans="1:46" ht="16.5" customHeight="1">
      <c r="A124" s="1"/>
      <c r="G124" s="113"/>
      <c r="I124" s="5"/>
      <c r="J124" s="6"/>
      <c r="K124" s="7"/>
      <c r="L124" s="7"/>
      <c r="M124" s="7"/>
      <c r="N124" s="7"/>
      <c r="O124" s="7"/>
      <c r="P124" s="9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9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spans="1:46" ht="16.5" customHeight="1">
      <c r="A125" s="1"/>
      <c r="G125" s="113"/>
      <c r="I125" s="5"/>
      <c r="J125" s="6"/>
      <c r="K125" s="7"/>
      <c r="L125" s="7"/>
      <c r="M125" s="7"/>
      <c r="N125" s="7"/>
      <c r="O125" s="7"/>
      <c r="P125" s="9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9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spans="1:46" ht="16.5" customHeight="1">
      <c r="A126" s="1"/>
      <c r="G126" s="113"/>
      <c r="I126" s="5"/>
      <c r="J126" s="6"/>
      <c r="K126" s="7"/>
      <c r="L126" s="7"/>
      <c r="M126" s="7"/>
      <c r="N126" s="7"/>
      <c r="O126" s="7"/>
      <c r="P126" s="9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9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spans="1:46" ht="16.5" customHeight="1">
      <c r="A127" s="1"/>
      <c r="G127" s="113"/>
      <c r="I127" s="5"/>
      <c r="J127" s="6"/>
      <c r="K127" s="7"/>
      <c r="L127" s="7"/>
      <c r="M127" s="7"/>
      <c r="N127" s="7"/>
      <c r="O127" s="7"/>
      <c r="P127" s="9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9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spans="1:46" ht="16.5" customHeight="1">
      <c r="A128" s="1"/>
      <c r="G128" s="113"/>
      <c r="I128" s="5"/>
      <c r="J128" s="6"/>
      <c r="K128" s="7"/>
      <c r="L128" s="7"/>
      <c r="M128" s="7"/>
      <c r="N128" s="7"/>
      <c r="O128" s="7"/>
      <c r="P128" s="9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9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spans="1:46" ht="16.5" customHeight="1">
      <c r="A129" s="1"/>
      <c r="G129" s="113"/>
      <c r="I129" s="5"/>
      <c r="J129" s="6"/>
      <c r="K129" s="7"/>
      <c r="L129" s="7"/>
      <c r="M129" s="7"/>
      <c r="N129" s="7"/>
      <c r="O129" s="7"/>
      <c r="P129" s="9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9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spans="1:46" ht="16.5" customHeight="1">
      <c r="A130" s="1"/>
      <c r="G130" s="113"/>
      <c r="I130" s="5"/>
      <c r="J130" s="6"/>
      <c r="K130" s="7"/>
      <c r="L130" s="7"/>
      <c r="M130" s="7"/>
      <c r="N130" s="7"/>
      <c r="O130" s="7"/>
      <c r="P130" s="9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9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spans="1:46" ht="16.5" customHeight="1">
      <c r="A131" s="1"/>
      <c r="G131" s="113"/>
      <c r="I131" s="5"/>
      <c r="J131" s="6"/>
      <c r="K131" s="7"/>
      <c r="L131" s="7"/>
      <c r="M131" s="7"/>
      <c r="N131" s="7"/>
      <c r="O131" s="7"/>
      <c r="P131" s="9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9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spans="1:46" ht="16.5" customHeight="1">
      <c r="A132" s="1"/>
      <c r="G132" s="113"/>
      <c r="I132" s="5"/>
      <c r="J132" s="6"/>
      <c r="K132" s="7"/>
      <c r="L132" s="7"/>
      <c r="M132" s="7"/>
      <c r="N132" s="7"/>
      <c r="O132" s="7"/>
      <c r="P132" s="9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9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spans="1:46" ht="16.5" customHeight="1">
      <c r="A133" s="1"/>
      <c r="G133" s="113"/>
      <c r="I133" s="5"/>
      <c r="J133" s="6"/>
      <c r="K133" s="7"/>
      <c r="L133" s="7"/>
      <c r="M133" s="7"/>
      <c r="N133" s="7"/>
      <c r="O133" s="7"/>
      <c r="P133" s="9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9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spans="1:46" ht="16.5" customHeight="1">
      <c r="A134" s="1"/>
      <c r="G134" s="113"/>
      <c r="I134" s="5"/>
      <c r="J134" s="6"/>
      <c r="K134" s="7"/>
      <c r="L134" s="7"/>
      <c r="M134" s="7"/>
      <c r="N134" s="7"/>
      <c r="O134" s="7"/>
      <c r="P134" s="9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9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spans="1:46" ht="16.5" customHeight="1">
      <c r="A135" s="1"/>
      <c r="G135" s="113"/>
      <c r="I135" s="5"/>
      <c r="J135" s="6"/>
      <c r="K135" s="7"/>
      <c r="L135" s="7"/>
      <c r="M135" s="7"/>
      <c r="N135" s="7"/>
      <c r="O135" s="7"/>
      <c r="P135" s="9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9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spans="1:46" ht="16.5" customHeight="1">
      <c r="A136" s="1"/>
      <c r="G136" s="113"/>
      <c r="I136" s="5"/>
      <c r="J136" s="6"/>
      <c r="K136" s="7"/>
      <c r="L136" s="7"/>
      <c r="M136" s="7"/>
      <c r="N136" s="7"/>
      <c r="O136" s="7"/>
      <c r="P136" s="9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9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spans="1:46" ht="16.5" customHeight="1">
      <c r="A137" s="1"/>
      <c r="G137" s="113"/>
      <c r="I137" s="5"/>
      <c r="J137" s="6"/>
      <c r="K137" s="7"/>
      <c r="L137" s="7"/>
      <c r="M137" s="7"/>
      <c r="N137" s="7"/>
      <c r="O137" s="7"/>
      <c r="P137" s="9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9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spans="1:46" ht="16.5" customHeight="1">
      <c r="A138" s="1"/>
      <c r="G138" s="113"/>
      <c r="I138" s="5"/>
      <c r="J138" s="6"/>
      <c r="K138" s="7"/>
      <c r="L138" s="7"/>
      <c r="M138" s="7"/>
      <c r="N138" s="7"/>
      <c r="O138" s="7"/>
      <c r="P138" s="9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9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spans="1:46" ht="16.5" customHeight="1">
      <c r="A139" s="1"/>
      <c r="G139" s="113"/>
      <c r="I139" s="5"/>
      <c r="J139" s="6"/>
      <c r="K139" s="7"/>
      <c r="L139" s="7"/>
      <c r="M139" s="7"/>
      <c r="N139" s="7"/>
      <c r="O139" s="7"/>
      <c r="P139" s="9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9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spans="1:46" ht="16.5" customHeight="1">
      <c r="A140" s="1"/>
      <c r="G140" s="113"/>
      <c r="I140" s="5"/>
      <c r="J140" s="6"/>
      <c r="K140" s="7"/>
      <c r="L140" s="7"/>
      <c r="M140" s="7"/>
      <c r="N140" s="7"/>
      <c r="O140" s="7"/>
      <c r="P140" s="9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9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spans="1:46" ht="16.5" customHeight="1">
      <c r="A141" s="1"/>
      <c r="G141" s="113"/>
      <c r="I141" s="5"/>
      <c r="J141" s="6"/>
      <c r="K141" s="7"/>
      <c r="L141" s="7"/>
      <c r="M141" s="7"/>
      <c r="N141" s="7"/>
      <c r="O141" s="7"/>
      <c r="P141" s="9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9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spans="1:46" ht="16.5" customHeight="1">
      <c r="A142" s="1"/>
      <c r="G142" s="113"/>
      <c r="I142" s="5"/>
      <c r="J142" s="6"/>
      <c r="K142" s="7"/>
      <c r="L142" s="7"/>
      <c r="M142" s="7"/>
      <c r="N142" s="7"/>
      <c r="O142" s="7"/>
      <c r="P142" s="9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9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spans="1:46" ht="16.5" customHeight="1">
      <c r="A143" s="1"/>
      <c r="G143" s="113"/>
      <c r="I143" s="5"/>
      <c r="J143" s="6"/>
      <c r="K143" s="7"/>
      <c r="L143" s="7"/>
      <c r="M143" s="7"/>
      <c r="N143" s="7"/>
      <c r="O143" s="7"/>
      <c r="P143" s="9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9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spans="1:46" ht="16.5" customHeight="1">
      <c r="A144" s="1"/>
      <c r="G144" s="113"/>
      <c r="I144" s="5"/>
      <c r="J144" s="6"/>
      <c r="K144" s="7"/>
      <c r="L144" s="7"/>
      <c r="M144" s="7"/>
      <c r="N144" s="7"/>
      <c r="O144" s="7"/>
      <c r="P144" s="9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9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spans="1:46" ht="16.5" customHeight="1">
      <c r="A145" s="1"/>
      <c r="G145" s="113"/>
      <c r="I145" s="5"/>
      <c r="J145" s="6"/>
      <c r="K145" s="7"/>
      <c r="L145" s="7"/>
      <c r="M145" s="7"/>
      <c r="N145" s="7"/>
      <c r="O145" s="7"/>
      <c r="P145" s="9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9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spans="1:46" ht="16.5" customHeight="1">
      <c r="A146" s="1"/>
      <c r="G146" s="113"/>
      <c r="I146" s="5"/>
      <c r="J146" s="6"/>
      <c r="K146" s="7"/>
      <c r="L146" s="7"/>
      <c r="M146" s="7"/>
      <c r="N146" s="7"/>
      <c r="O146" s="7"/>
      <c r="P146" s="9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9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spans="1:46" ht="16.5" customHeight="1">
      <c r="A147" s="1"/>
      <c r="G147" s="113"/>
      <c r="I147" s="5"/>
      <c r="J147" s="6"/>
      <c r="K147" s="7"/>
      <c r="L147" s="7"/>
      <c r="M147" s="7"/>
      <c r="N147" s="7"/>
      <c r="O147" s="7"/>
      <c r="P147" s="9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9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spans="1:46" ht="16.5" customHeight="1">
      <c r="A148" s="1"/>
      <c r="G148" s="113"/>
      <c r="I148" s="5"/>
      <c r="J148" s="6"/>
      <c r="K148" s="7"/>
      <c r="L148" s="7"/>
      <c r="M148" s="7"/>
      <c r="N148" s="7"/>
      <c r="O148" s="7"/>
      <c r="P148" s="9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9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spans="1:46" ht="16.5" customHeight="1">
      <c r="A149" s="1"/>
      <c r="G149" s="113"/>
      <c r="I149" s="5"/>
      <c r="J149" s="6"/>
      <c r="K149" s="7"/>
      <c r="L149" s="7"/>
      <c r="M149" s="7"/>
      <c r="N149" s="7"/>
      <c r="O149" s="7"/>
      <c r="P149" s="9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9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spans="1:46" ht="16.5" customHeight="1">
      <c r="A150" s="1"/>
      <c r="G150" s="113"/>
      <c r="I150" s="5"/>
      <c r="J150" s="6"/>
      <c r="K150" s="7"/>
      <c r="L150" s="7"/>
      <c r="M150" s="7"/>
      <c r="N150" s="7"/>
      <c r="O150" s="7"/>
      <c r="P150" s="9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9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spans="1:46" ht="16.5" customHeight="1">
      <c r="A151" s="1"/>
      <c r="G151" s="113"/>
      <c r="I151" s="5"/>
      <c r="J151" s="6"/>
      <c r="K151" s="7"/>
      <c r="L151" s="7"/>
      <c r="M151" s="7"/>
      <c r="N151" s="7"/>
      <c r="O151" s="7"/>
      <c r="P151" s="9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9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spans="1:46" ht="16.5" customHeight="1">
      <c r="A152" s="1"/>
      <c r="G152" s="113"/>
      <c r="I152" s="5"/>
      <c r="J152" s="6"/>
      <c r="K152" s="7"/>
      <c r="L152" s="7"/>
      <c r="M152" s="7"/>
      <c r="N152" s="7"/>
      <c r="O152" s="7"/>
      <c r="P152" s="9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9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spans="1:46" ht="16.5" customHeight="1">
      <c r="A153" s="1"/>
      <c r="G153" s="113"/>
      <c r="I153" s="5"/>
      <c r="J153" s="6"/>
      <c r="K153" s="7"/>
      <c r="L153" s="7"/>
      <c r="M153" s="7"/>
      <c r="N153" s="7"/>
      <c r="O153" s="7"/>
      <c r="P153" s="9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9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spans="1:46" ht="16.5" customHeight="1">
      <c r="A154" s="1"/>
      <c r="G154" s="113"/>
      <c r="I154" s="5"/>
      <c r="J154" s="6"/>
      <c r="K154" s="7"/>
      <c r="L154" s="7"/>
      <c r="M154" s="7"/>
      <c r="N154" s="7"/>
      <c r="O154" s="7"/>
      <c r="P154" s="9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9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spans="1:46" ht="16.5" customHeight="1">
      <c r="A155" s="1"/>
      <c r="G155" s="113"/>
      <c r="I155" s="5"/>
      <c r="J155" s="6"/>
      <c r="K155" s="7"/>
      <c r="L155" s="7"/>
      <c r="M155" s="7"/>
      <c r="N155" s="7"/>
      <c r="O155" s="7"/>
      <c r="P155" s="9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9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spans="1:46" ht="16.5" customHeight="1">
      <c r="A156" s="1"/>
      <c r="G156" s="113"/>
      <c r="I156" s="5"/>
      <c r="J156" s="6"/>
      <c r="K156" s="7"/>
      <c r="L156" s="7"/>
      <c r="M156" s="7"/>
      <c r="N156" s="7"/>
      <c r="O156" s="7"/>
      <c r="P156" s="9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9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spans="1:46" ht="16.5" customHeight="1">
      <c r="A157" s="1"/>
      <c r="G157" s="113"/>
      <c r="I157" s="5"/>
      <c r="J157" s="6"/>
      <c r="K157" s="7"/>
      <c r="L157" s="7"/>
      <c r="M157" s="7"/>
      <c r="N157" s="7"/>
      <c r="O157" s="7"/>
      <c r="P157" s="9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9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spans="1:46" ht="16.5" customHeight="1">
      <c r="A158" s="1"/>
      <c r="G158" s="113"/>
      <c r="I158" s="5"/>
      <c r="J158" s="6"/>
      <c r="K158" s="7"/>
      <c r="L158" s="7"/>
      <c r="M158" s="7"/>
      <c r="N158" s="7"/>
      <c r="O158" s="7"/>
      <c r="P158" s="9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9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spans="1:46" ht="16.5" customHeight="1">
      <c r="A159" s="1"/>
      <c r="G159" s="113"/>
      <c r="I159" s="5"/>
      <c r="J159" s="6"/>
      <c r="K159" s="7"/>
      <c r="L159" s="7"/>
      <c r="M159" s="7"/>
      <c r="N159" s="7"/>
      <c r="O159" s="7"/>
      <c r="P159" s="9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9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spans="1:46" ht="16.5" customHeight="1">
      <c r="A160" s="1"/>
      <c r="G160" s="113"/>
      <c r="I160" s="5"/>
      <c r="J160" s="6"/>
      <c r="K160" s="7"/>
      <c r="L160" s="7"/>
      <c r="M160" s="7"/>
      <c r="N160" s="7"/>
      <c r="O160" s="7"/>
      <c r="P160" s="9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9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spans="1:46" ht="16.5" customHeight="1">
      <c r="A161" s="1"/>
      <c r="G161" s="113"/>
      <c r="I161" s="5"/>
      <c r="J161" s="6"/>
      <c r="K161" s="7"/>
      <c r="L161" s="7"/>
      <c r="M161" s="7"/>
      <c r="N161" s="7"/>
      <c r="O161" s="7"/>
      <c r="P161" s="9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9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spans="1:46" ht="16.5" customHeight="1">
      <c r="A162" s="1"/>
      <c r="G162" s="113"/>
      <c r="I162" s="5"/>
      <c r="J162" s="6"/>
      <c r="K162" s="7"/>
      <c r="L162" s="7"/>
      <c r="M162" s="7"/>
      <c r="N162" s="7"/>
      <c r="O162" s="7"/>
      <c r="P162" s="9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9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spans="1:46" ht="16.5" customHeight="1">
      <c r="A163" s="1"/>
      <c r="G163" s="113"/>
      <c r="I163" s="5"/>
      <c r="J163" s="6"/>
      <c r="K163" s="7"/>
      <c r="L163" s="7"/>
      <c r="M163" s="7"/>
      <c r="N163" s="7"/>
      <c r="O163" s="7"/>
      <c r="P163" s="9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9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spans="1:46" ht="16.5" customHeight="1">
      <c r="A164" s="1"/>
      <c r="G164" s="113"/>
      <c r="I164" s="5"/>
      <c r="J164" s="6"/>
      <c r="K164" s="7"/>
      <c r="L164" s="7"/>
      <c r="M164" s="7"/>
      <c r="N164" s="7"/>
      <c r="O164" s="7"/>
      <c r="P164" s="9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9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spans="1:46" ht="16.5" customHeight="1">
      <c r="A165" s="1"/>
      <c r="G165" s="113"/>
      <c r="I165" s="5"/>
      <c r="J165" s="6"/>
      <c r="K165" s="7"/>
      <c r="L165" s="7"/>
      <c r="M165" s="7"/>
      <c r="N165" s="7"/>
      <c r="O165" s="7"/>
      <c r="P165" s="9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9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spans="1:46" ht="16.5" customHeight="1">
      <c r="A166" s="1"/>
      <c r="G166" s="113"/>
      <c r="I166" s="5"/>
      <c r="J166" s="6"/>
      <c r="K166" s="7"/>
      <c r="L166" s="7"/>
      <c r="M166" s="7"/>
      <c r="N166" s="7"/>
      <c r="O166" s="7"/>
      <c r="P166" s="9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9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spans="1:46" ht="16.5" customHeight="1">
      <c r="A167" s="1"/>
      <c r="G167" s="113"/>
      <c r="I167" s="5"/>
      <c r="J167" s="6"/>
      <c r="K167" s="7"/>
      <c r="L167" s="7"/>
      <c r="M167" s="7"/>
      <c r="N167" s="7"/>
      <c r="O167" s="7"/>
      <c r="P167" s="9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9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spans="1:46" ht="16.5" customHeight="1">
      <c r="A168" s="1"/>
      <c r="G168" s="113"/>
      <c r="I168" s="5"/>
      <c r="J168" s="6"/>
      <c r="K168" s="7"/>
      <c r="L168" s="7"/>
      <c r="M168" s="7"/>
      <c r="N168" s="7"/>
      <c r="O168" s="7"/>
      <c r="P168" s="9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9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spans="1:46" ht="16.5" customHeight="1">
      <c r="A169" s="1"/>
      <c r="G169" s="113"/>
      <c r="I169" s="5"/>
      <c r="J169" s="6"/>
      <c r="K169" s="7"/>
      <c r="L169" s="7"/>
      <c r="M169" s="7"/>
      <c r="N169" s="7"/>
      <c r="O169" s="7"/>
      <c r="P169" s="9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9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spans="1:46" ht="16.5" customHeight="1">
      <c r="A170" s="1"/>
      <c r="G170" s="113"/>
      <c r="I170" s="5"/>
      <c r="J170" s="6"/>
      <c r="K170" s="7"/>
      <c r="L170" s="7"/>
      <c r="M170" s="7"/>
      <c r="N170" s="7"/>
      <c r="O170" s="7"/>
      <c r="P170" s="9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9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spans="1:46" ht="16.5" customHeight="1">
      <c r="A171" s="1"/>
      <c r="G171" s="113"/>
      <c r="I171" s="5"/>
      <c r="J171" s="6"/>
      <c r="K171" s="7"/>
      <c r="L171" s="7"/>
      <c r="M171" s="7"/>
      <c r="N171" s="7"/>
      <c r="O171" s="7"/>
      <c r="P171" s="9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9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spans="1:46" ht="16.5" customHeight="1">
      <c r="A172" s="1"/>
      <c r="G172" s="113"/>
      <c r="I172" s="5"/>
      <c r="J172" s="6"/>
      <c r="K172" s="7"/>
      <c r="L172" s="7"/>
      <c r="M172" s="7"/>
      <c r="N172" s="7"/>
      <c r="O172" s="7"/>
      <c r="P172" s="9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9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spans="1:46" ht="16.5" customHeight="1">
      <c r="A173" s="1"/>
      <c r="G173" s="113"/>
      <c r="I173" s="5"/>
      <c r="J173" s="6"/>
      <c r="K173" s="7"/>
      <c r="L173" s="7"/>
      <c r="M173" s="7"/>
      <c r="N173" s="7"/>
      <c r="O173" s="7"/>
      <c r="P173" s="9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9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spans="1:46" ht="16.5" customHeight="1">
      <c r="A174" s="1"/>
      <c r="G174" s="113"/>
      <c r="I174" s="5"/>
      <c r="J174" s="6"/>
      <c r="K174" s="7"/>
      <c r="L174" s="7"/>
      <c r="M174" s="7"/>
      <c r="N174" s="7"/>
      <c r="O174" s="7"/>
      <c r="P174" s="9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9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spans="1:46" ht="16.5" customHeight="1">
      <c r="A175" s="1"/>
      <c r="G175" s="113"/>
      <c r="I175" s="5"/>
      <c r="J175" s="6"/>
      <c r="K175" s="7"/>
      <c r="L175" s="7"/>
      <c r="M175" s="7"/>
      <c r="N175" s="7"/>
      <c r="O175" s="7"/>
      <c r="P175" s="9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9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spans="1:46" ht="16.5" customHeight="1">
      <c r="A176" s="1"/>
      <c r="G176" s="113"/>
      <c r="I176" s="5"/>
      <c r="J176" s="6"/>
      <c r="K176" s="7"/>
      <c r="L176" s="7"/>
      <c r="M176" s="7"/>
      <c r="N176" s="7"/>
      <c r="O176" s="7"/>
      <c r="P176" s="9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9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spans="1:46" ht="16.5" customHeight="1">
      <c r="A177" s="1"/>
      <c r="G177" s="113"/>
      <c r="I177" s="5"/>
      <c r="J177" s="6"/>
      <c r="K177" s="7"/>
      <c r="L177" s="7"/>
      <c r="M177" s="7"/>
      <c r="N177" s="7"/>
      <c r="O177" s="7"/>
      <c r="P177" s="9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9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spans="1:46" ht="16.5" customHeight="1">
      <c r="A178" s="1"/>
      <c r="G178" s="113"/>
      <c r="I178" s="5"/>
      <c r="J178" s="6"/>
      <c r="K178" s="7"/>
      <c r="L178" s="7"/>
      <c r="M178" s="7"/>
      <c r="N178" s="7"/>
      <c r="O178" s="7"/>
      <c r="P178" s="9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9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spans="1:46" ht="16.5" customHeight="1">
      <c r="A179" s="1"/>
      <c r="G179" s="113"/>
      <c r="I179" s="5"/>
      <c r="J179" s="6"/>
      <c r="K179" s="7"/>
      <c r="L179" s="7"/>
      <c r="M179" s="7"/>
      <c r="N179" s="7"/>
      <c r="O179" s="7"/>
      <c r="P179" s="9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9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spans="1:46" ht="16.5" customHeight="1">
      <c r="A180" s="1"/>
      <c r="G180" s="113"/>
      <c r="I180" s="5"/>
      <c r="J180" s="6"/>
      <c r="K180" s="7"/>
      <c r="L180" s="7"/>
      <c r="M180" s="7"/>
      <c r="N180" s="7"/>
      <c r="O180" s="7"/>
      <c r="P180" s="9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9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spans="1:46" ht="16.5" customHeight="1">
      <c r="A181" s="1"/>
      <c r="G181" s="113"/>
      <c r="I181" s="5"/>
      <c r="J181" s="6"/>
      <c r="K181" s="7"/>
      <c r="L181" s="7"/>
      <c r="M181" s="7"/>
      <c r="N181" s="7"/>
      <c r="O181" s="7"/>
      <c r="P181" s="9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9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spans="1:46" ht="16.5" customHeight="1">
      <c r="A182" s="1"/>
      <c r="G182" s="113"/>
      <c r="I182" s="5"/>
      <c r="J182" s="6"/>
      <c r="K182" s="7"/>
      <c r="L182" s="7"/>
      <c r="M182" s="7"/>
      <c r="N182" s="7"/>
      <c r="O182" s="7"/>
      <c r="P182" s="9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9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spans="1:46" ht="16.5" customHeight="1">
      <c r="A183" s="1"/>
      <c r="G183" s="113"/>
      <c r="I183" s="5"/>
      <c r="J183" s="6"/>
      <c r="K183" s="7"/>
      <c r="L183" s="7"/>
      <c r="M183" s="7"/>
      <c r="N183" s="7"/>
      <c r="O183" s="7"/>
      <c r="P183" s="9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9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spans="1:46" ht="16.5" customHeight="1">
      <c r="A184" s="1"/>
      <c r="G184" s="113"/>
      <c r="I184" s="5"/>
      <c r="J184" s="6"/>
      <c r="K184" s="7"/>
      <c r="L184" s="7"/>
      <c r="M184" s="7"/>
      <c r="N184" s="7"/>
      <c r="O184" s="7"/>
      <c r="P184" s="9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9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spans="1:46" ht="16.5" customHeight="1">
      <c r="A185" s="1"/>
      <c r="G185" s="113"/>
      <c r="I185" s="5"/>
      <c r="J185" s="6"/>
      <c r="K185" s="7"/>
      <c r="L185" s="7"/>
      <c r="M185" s="7"/>
      <c r="N185" s="7"/>
      <c r="O185" s="7"/>
      <c r="P185" s="9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9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spans="1:46" ht="16.5" customHeight="1">
      <c r="A186" s="1"/>
      <c r="G186" s="113"/>
      <c r="I186" s="5"/>
      <c r="J186" s="6"/>
      <c r="K186" s="7"/>
      <c r="L186" s="7"/>
      <c r="M186" s="7"/>
      <c r="N186" s="7"/>
      <c r="O186" s="7"/>
      <c r="P186" s="9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9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spans="1:46" ht="16.5" customHeight="1">
      <c r="A187" s="1"/>
      <c r="G187" s="113"/>
      <c r="I187" s="5"/>
      <c r="J187" s="6"/>
      <c r="K187" s="7"/>
      <c r="L187" s="7"/>
      <c r="M187" s="7"/>
      <c r="N187" s="7"/>
      <c r="O187" s="7"/>
      <c r="P187" s="9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9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spans="1:46" ht="16.5" customHeight="1">
      <c r="A188" s="1"/>
      <c r="G188" s="113"/>
      <c r="I188" s="5"/>
      <c r="J188" s="6"/>
      <c r="K188" s="7"/>
      <c r="L188" s="7"/>
      <c r="M188" s="7"/>
      <c r="N188" s="7"/>
      <c r="O188" s="7"/>
      <c r="P188" s="9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9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spans="1:46" ht="16.5" customHeight="1">
      <c r="A189" s="1"/>
      <c r="G189" s="113"/>
      <c r="I189" s="5"/>
      <c r="J189" s="6"/>
      <c r="K189" s="7"/>
      <c r="L189" s="7"/>
      <c r="M189" s="7"/>
      <c r="N189" s="7"/>
      <c r="O189" s="7"/>
      <c r="P189" s="9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9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spans="1:46" ht="16.5" customHeight="1">
      <c r="A190" s="1"/>
      <c r="G190" s="113"/>
      <c r="I190" s="5"/>
      <c r="J190" s="6"/>
      <c r="K190" s="7"/>
      <c r="L190" s="7"/>
      <c r="M190" s="7"/>
      <c r="N190" s="7"/>
      <c r="O190" s="7"/>
      <c r="P190" s="9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9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spans="1:46" ht="16.5" customHeight="1">
      <c r="A191" s="1"/>
      <c r="G191" s="113"/>
      <c r="I191" s="5"/>
      <c r="J191" s="6"/>
      <c r="K191" s="7"/>
      <c r="L191" s="7"/>
      <c r="M191" s="7"/>
      <c r="N191" s="7"/>
      <c r="O191" s="7"/>
      <c r="P191" s="9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9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spans="1:46" ht="16.5" customHeight="1">
      <c r="A192" s="1"/>
      <c r="G192" s="113"/>
      <c r="I192" s="5"/>
      <c r="J192" s="6"/>
      <c r="K192" s="7"/>
      <c r="L192" s="7"/>
      <c r="M192" s="7"/>
      <c r="N192" s="7"/>
      <c r="O192" s="7"/>
      <c r="P192" s="9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9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spans="1:46" ht="16.5" customHeight="1">
      <c r="A193" s="1"/>
      <c r="G193" s="113"/>
      <c r="I193" s="5"/>
      <c r="J193" s="6"/>
      <c r="K193" s="7"/>
      <c r="L193" s="7"/>
      <c r="M193" s="7"/>
      <c r="N193" s="7"/>
      <c r="O193" s="7"/>
      <c r="P193" s="9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9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spans="1:46" ht="16.5" customHeight="1">
      <c r="A194" s="1"/>
      <c r="G194" s="113"/>
      <c r="I194" s="5"/>
      <c r="J194" s="6"/>
      <c r="K194" s="7"/>
      <c r="L194" s="7"/>
      <c r="M194" s="7"/>
      <c r="N194" s="7"/>
      <c r="O194" s="7"/>
      <c r="P194" s="9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9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spans="1:46" ht="16.5" customHeight="1">
      <c r="A195" s="1"/>
      <c r="G195" s="113"/>
      <c r="I195" s="5"/>
      <c r="J195" s="6"/>
      <c r="K195" s="7"/>
      <c r="L195" s="7"/>
      <c r="M195" s="7"/>
      <c r="N195" s="7"/>
      <c r="O195" s="7"/>
      <c r="P195" s="9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9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spans="1:46" ht="16.5" customHeight="1">
      <c r="A196" s="1"/>
      <c r="G196" s="113"/>
      <c r="I196" s="5"/>
      <c r="J196" s="6"/>
      <c r="K196" s="7"/>
      <c r="L196" s="7"/>
      <c r="M196" s="7"/>
      <c r="N196" s="7"/>
      <c r="O196" s="7"/>
      <c r="P196" s="9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9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spans="1:46" ht="16.5" customHeight="1">
      <c r="A197" s="1"/>
      <c r="G197" s="113"/>
      <c r="I197" s="5"/>
      <c r="J197" s="6"/>
      <c r="K197" s="7"/>
      <c r="L197" s="7"/>
      <c r="M197" s="7"/>
      <c r="N197" s="7"/>
      <c r="O197" s="7"/>
      <c r="P197" s="9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9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spans="1:46" ht="16.5" customHeight="1">
      <c r="A198" s="1"/>
      <c r="G198" s="113"/>
      <c r="I198" s="5"/>
      <c r="J198" s="6"/>
      <c r="K198" s="7"/>
      <c r="L198" s="7"/>
      <c r="M198" s="7"/>
      <c r="N198" s="7"/>
      <c r="O198" s="7"/>
      <c r="P198" s="9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9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spans="1:46" ht="16.5" customHeight="1">
      <c r="A199" s="1"/>
      <c r="G199" s="113"/>
      <c r="I199" s="5"/>
      <c r="J199" s="6"/>
      <c r="K199" s="7"/>
      <c r="L199" s="7"/>
      <c r="M199" s="7"/>
      <c r="N199" s="7"/>
      <c r="O199" s="7"/>
      <c r="P199" s="9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9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spans="1:46" ht="16.5" customHeight="1">
      <c r="A200" s="1"/>
      <c r="G200" s="113"/>
      <c r="I200" s="5"/>
      <c r="J200" s="6"/>
      <c r="K200" s="7"/>
      <c r="L200" s="7"/>
      <c r="M200" s="7"/>
      <c r="N200" s="7"/>
      <c r="O200" s="7"/>
      <c r="P200" s="9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9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spans="1:46" ht="16.5" customHeight="1">
      <c r="A201" s="1"/>
      <c r="G201" s="113"/>
      <c r="I201" s="5"/>
      <c r="J201" s="6"/>
      <c r="K201" s="7"/>
      <c r="L201" s="7"/>
      <c r="M201" s="7"/>
      <c r="N201" s="7"/>
      <c r="O201" s="7"/>
      <c r="P201" s="9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9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spans="1:46" ht="16.5" customHeight="1">
      <c r="A202" s="1"/>
      <c r="G202" s="113"/>
      <c r="I202" s="5"/>
      <c r="J202" s="6"/>
      <c r="K202" s="7"/>
      <c r="L202" s="7"/>
      <c r="M202" s="7"/>
      <c r="N202" s="7"/>
      <c r="O202" s="7"/>
      <c r="P202" s="9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9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spans="1:46" ht="16.5" customHeight="1">
      <c r="A203" s="1"/>
      <c r="G203" s="113"/>
      <c r="I203" s="5"/>
      <c r="J203" s="6"/>
      <c r="K203" s="7"/>
      <c r="L203" s="7"/>
      <c r="M203" s="7"/>
      <c r="N203" s="7"/>
      <c r="O203" s="7"/>
      <c r="P203" s="9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9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spans="1:46" ht="16.5" customHeight="1">
      <c r="A204" s="1"/>
      <c r="G204" s="113"/>
      <c r="I204" s="5"/>
      <c r="J204" s="6"/>
      <c r="K204" s="7"/>
      <c r="L204" s="7"/>
      <c r="M204" s="7"/>
      <c r="N204" s="7"/>
      <c r="O204" s="7"/>
      <c r="P204" s="9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9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spans="1:46" ht="16.5" customHeight="1">
      <c r="A205" s="1"/>
      <c r="G205" s="113"/>
      <c r="I205" s="5"/>
      <c r="J205" s="6"/>
      <c r="K205" s="7"/>
      <c r="L205" s="7"/>
      <c r="M205" s="7"/>
      <c r="N205" s="7"/>
      <c r="O205" s="7"/>
      <c r="P205" s="9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9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spans="1:46" ht="16.5" customHeight="1">
      <c r="A206" s="1"/>
      <c r="G206" s="113"/>
      <c r="I206" s="5"/>
      <c r="J206" s="6"/>
      <c r="K206" s="7"/>
      <c r="L206" s="7"/>
      <c r="M206" s="7"/>
      <c r="N206" s="7"/>
      <c r="O206" s="7"/>
      <c r="P206" s="9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9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spans="1:46" ht="16.5" customHeight="1">
      <c r="A207" s="1"/>
      <c r="G207" s="113"/>
      <c r="I207" s="5"/>
      <c r="J207" s="6"/>
      <c r="K207" s="7"/>
      <c r="L207" s="7"/>
      <c r="M207" s="7"/>
      <c r="N207" s="7"/>
      <c r="O207" s="7"/>
      <c r="P207" s="9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9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spans="1:46" ht="16.5" customHeight="1">
      <c r="A208" s="1"/>
      <c r="G208" s="113"/>
      <c r="I208" s="5"/>
      <c r="J208" s="6"/>
      <c r="K208" s="7"/>
      <c r="L208" s="7"/>
      <c r="M208" s="7"/>
      <c r="N208" s="7"/>
      <c r="O208" s="7"/>
      <c r="P208" s="9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9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spans="1:46" ht="16.5" customHeight="1">
      <c r="A209" s="1"/>
      <c r="G209" s="113"/>
      <c r="I209" s="5"/>
      <c r="J209" s="6"/>
      <c r="K209" s="7"/>
      <c r="L209" s="7"/>
      <c r="M209" s="7"/>
      <c r="N209" s="7"/>
      <c r="O209" s="7"/>
      <c r="P209" s="9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9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spans="1:46" ht="16.5" customHeight="1">
      <c r="A210" s="1"/>
      <c r="G210" s="113"/>
      <c r="I210" s="5"/>
      <c r="J210" s="6"/>
      <c r="K210" s="7"/>
      <c r="L210" s="7"/>
      <c r="M210" s="7"/>
      <c r="N210" s="7"/>
      <c r="O210" s="7"/>
      <c r="P210" s="9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9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spans="1:46" ht="16.5" customHeight="1">
      <c r="A211" s="1"/>
      <c r="G211" s="113"/>
      <c r="I211" s="5"/>
      <c r="J211" s="6"/>
      <c r="K211" s="7"/>
      <c r="L211" s="7"/>
      <c r="M211" s="7"/>
      <c r="N211" s="7"/>
      <c r="O211" s="7"/>
      <c r="P211" s="9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9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spans="1:46" ht="16.5" customHeight="1">
      <c r="A212" s="1"/>
      <c r="G212" s="113"/>
      <c r="I212" s="5"/>
      <c r="J212" s="6"/>
      <c r="K212" s="7"/>
      <c r="L212" s="7"/>
      <c r="M212" s="7"/>
      <c r="N212" s="7"/>
      <c r="O212" s="7"/>
      <c r="P212" s="9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9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spans="1:46" ht="16.5" customHeight="1">
      <c r="A213" s="1"/>
      <c r="G213" s="113"/>
      <c r="I213" s="5"/>
      <c r="J213" s="6"/>
      <c r="K213" s="7"/>
      <c r="L213" s="7"/>
      <c r="M213" s="7"/>
      <c r="N213" s="7"/>
      <c r="O213" s="7"/>
      <c r="P213" s="9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9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spans="1:46" ht="16.5" customHeight="1">
      <c r="A214" s="1"/>
      <c r="G214" s="113"/>
      <c r="I214" s="5"/>
      <c r="J214" s="6"/>
      <c r="K214" s="7"/>
      <c r="L214" s="7"/>
      <c r="M214" s="7"/>
      <c r="N214" s="7"/>
      <c r="O214" s="7"/>
      <c r="P214" s="9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9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spans="1:46" ht="16.5" customHeight="1">
      <c r="A215" s="1"/>
      <c r="G215" s="113"/>
      <c r="I215" s="5"/>
      <c r="J215" s="6"/>
      <c r="K215" s="7"/>
      <c r="L215" s="7"/>
      <c r="M215" s="7"/>
      <c r="N215" s="7"/>
      <c r="O215" s="7"/>
      <c r="P215" s="9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9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spans="1:46" ht="16.5" customHeight="1">
      <c r="A216" s="1"/>
      <c r="G216" s="113"/>
      <c r="I216" s="5"/>
      <c r="J216" s="6"/>
      <c r="K216" s="7"/>
      <c r="L216" s="7"/>
      <c r="M216" s="7"/>
      <c r="N216" s="7"/>
      <c r="O216" s="7"/>
      <c r="P216" s="9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9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spans="1:46" ht="16.5" customHeight="1">
      <c r="A217" s="1"/>
      <c r="G217" s="113"/>
      <c r="I217" s="5"/>
      <c r="J217" s="6"/>
      <c r="K217" s="7"/>
      <c r="L217" s="7"/>
      <c r="M217" s="7"/>
      <c r="N217" s="7"/>
      <c r="O217" s="7"/>
      <c r="P217" s="9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9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spans="1:46" ht="16.5" customHeight="1">
      <c r="A218" s="1"/>
      <c r="G218" s="113"/>
      <c r="I218" s="5"/>
      <c r="J218" s="6"/>
      <c r="K218" s="7"/>
      <c r="L218" s="7"/>
      <c r="M218" s="7"/>
      <c r="N218" s="7"/>
      <c r="O218" s="7"/>
      <c r="P218" s="9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9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spans="1:46" ht="16.5" customHeight="1">
      <c r="A219" s="1"/>
      <c r="G219" s="113"/>
      <c r="I219" s="5"/>
      <c r="J219" s="6"/>
      <c r="K219" s="7"/>
      <c r="L219" s="7"/>
      <c r="M219" s="7"/>
      <c r="N219" s="7"/>
      <c r="O219" s="7"/>
      <c r="P219" s="9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9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spans="1:46" ht="16.5" customHeight="1">
      <c r="A220" s="1"/>
      <c r="G220" s="113"/>
      <c r="I220" s="5"/>
      <c r="J220" s="6"/>
      <c r="K220" s="7"/>
      <c r="L220" s="7"/>
      <c r="M220" s="7"/>
      <c r="N220" s="7"/>
      <c r="O220" s="7"/>
      <c r="P220" s="9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9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spans="1:46" ht="16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</row>
    <row r="222" spans="1:46" ht="16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</row>
    <row r="223" spans="1:46" ht="16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</row>
    <row r="224" spans="1:46" ht="16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</row>
    <row r="225" spans="1:46" ht="16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</row>
    <row r="226" spans="1:46" ht="16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</row>
    <row r="227" spans="1:46" ht="16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</row>
    <row r="228" spans="1:46" ht="16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</row>
    <row r="229" spans="1:46" ht="16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</row>
    <row r="230" spans="1:46" ht="16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</row>
    <row r="231" spans="1:46" ht="16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</row>
    <row r="232" spans="1:46" ht="16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</row>
    <row r="233" spans="1:46" ht="16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</row>
    <row r="234" spans="1:46" ht="16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</row>
    <row r="235" spans="1:46" ht="16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</row>
    <row r="236" spans="1:46" ht="16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</row>
    <row r="237" spans="1:46" ht="16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</row>
    <row r="238" spans="1:46" ht="16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</row>
    <row r="239" spans="1:46" ht="16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</row>
    <row r="240" spans="1:46" ht="16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</row>
    <row r="241" spans="1:46" ht="16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</row>
    <row r="242" spans="1:46" ht="16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</row>
    <row r="243" spans="1:46" ht="16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</row>
    <row r="244" spans="1:46" ht="16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</row>
    <row r="245" spans="1:46" ht="16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</row>
    <row r="246" spans="1:46" ht="16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</row>
    <row r="247" spans="1:46" ht="16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</row>
    <row r="248" spans="1:46" ht="16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</row>
    <row r="249" spans="1:46" ht="16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</row>
    <row r="250" spans="1:46" ht="16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</row>
    <row r="251" spans="1:46" ht="16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</row>
    <row r="252" spans="1:46" ht="16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</row>
    <row r="253" spans="1:46" ht="16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</row>
    <row r="254" spans="1:46" ht="16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</row>
    <row r="255" spans="1:46" ht="16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</row>
    <row r="256" spans="1:46" ht="16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</row>
    <row r="257" spans="1:46" ht="16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</row>
    <row r="258" spans="1:46" ht="16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</row>
    <row r="259" spans="1:46" ht="16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</row>
    <row r="260" spans="1:46" ht="16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</row>
    <row r="261" spans="1:46" ht="16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</row>
    <row r="262" spans="1:46" ht="16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</row>
    <row r="263" spans="1:46" ht="16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</row>
    <row r="264" spans="1:46" ht="16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</row>
    <row r="265" spans="1:46" ht="16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</row>
    <row r="266" spans="1:46" ht="16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</row>
    <row r="267" spans="1:46" ht="16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</row>
    <row r="268" spans="1:46" ht="16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</row>
    <row r="269" spans="1:46" ht="16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</row>
    <row r="270" spans="1:46" ht="16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</row>
    <row r="271" spans="1:46" ht="16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</row>
    <row r="272" spans="1:46" ht="16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</row>
    <row r="273" spans="1:46" ht="16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</row>
    <row r="274" spans="1:46" ht="16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</row>
    <row r="275" spans="1:46" ht="16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</row>
    <row r="276" spans="1:46" ht="16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</row>
    <row r="277" spans="1:46" ht="16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</row>
    <row r="278" spans="1:46" ht="16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</row>
    <row r="279" spans="1:46" ht="16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</row>
    <row r="280" spans="1:46" ht="16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</row>
    <row r="281" spans="1:46" ht="16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</row>
    <row r="282" spans="1:46" ht="16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</row>
    <row r="283" spans="1:46" ht="16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</row>
    <row r="284" spans="1:46" ht="16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</row>
    <row r="285" spans="1:46" ht="16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</row>
    <row r="286" spans="1:46" ht="16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</row>
    <row r="287" spans="1:46" ht="16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</row>
    <row r="288" spans="1:46" ht="16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</row>
    <row r="289" spans="1:46" ht="16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</row>
    <row r="290" spans="1:46" ht="16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</row>
    <row r="291" spans="1:46" ht="16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</row>
    <row r="292" spans="1:46" ht="16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</row>
    <row r="293" spans="1:46" ht="16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</row>
    <row r="294" spans="1:46" ht="16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</row>
    <row r="295" spans="1:46" ht="16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</row>
    <row r="296" spans="1:46" ht="16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</row>
    <row r="297" spans="1:46" ht="16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</row>
    <row r="298" spans="1:46" ht="16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</row>
    <row r="299" spans="1:46" ht="16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</row>
    <row r="300" spans="1:46" ht="16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</row>
    <row r="301" spans="1:46" ht="16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</row>
    <row r="302" spans="1:46" ht="16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</row>
    <row r="303" spans="1:46" ht="16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</row>
    <row r="304" spans="1:46" ht="16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</row>
    <row r="305" spans="1:46" ht="16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</row>
    <row r="306" spans="1:46" ht="16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</row>
    <row r="307" spans="1:46" ht="16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</row>
    <row r="308" spans="1:46" ht="16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</row>
    <row r="309" spans="1:46" ht="16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</row>
    <row r="310" spans="1:46" ht="16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</row>
    <row r="311" spans="1:46" ht="16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</row>
    <row r="312" spans="1:46" ht="16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</row>
    <row r="313" spans="1:46" ht="16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</row>
    <row r="314" spans="1:46" ht="16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</row>
    <row r="315" spans="1:46" ht="16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</row>
    <row r="316" spans="1:46" ht="16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</row>
    <row r="317" spans="1:46" ht="16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</row>
    <row r="318" spans="1:46" ht="16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</row>
    <row r="319" spans="1:46" ht="16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</row>
    <row r="320" spans="1:46" ht="16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</row>
    <row r="321" spans="1:46" ht="16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</row>
    <row r="322" spans="1:46" ht="16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</row>
    <row r="323" spans="1:46" ht="16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</row>
    <row r="324" spans="1:46" ht="16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</row>
    <row r="325" spans="1:46" ht="16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</row>
    <row r="326" spans="1:46" ht="16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</row>
    <row r="327" spans="1:46" ht="16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</row>
    <row r="328" spans="1:46" ht="16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</row>
    <row r="329" spans="1:46" ht="16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</row>
    <row r="330" spans="1:46" ht="16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</row>
    <row r="331" spans="1:46" ht="16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</row>
    <row r="332" spans="1:46" ht="16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</row>
    <row r="333" spans="1:46" ht="16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</row>
    <row r="334" spans="1:46" ht="16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</row>
    <row r="335" spans="1:46" ht="16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</row>
    <row r="336" spans="1:46" ht="16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</row>
    <row r="337" spans="1:46" ht="16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</row>
    <row r="338" spans="1:46" ht="16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</row>
    <row r="339" spans="1:46" ht="16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</row>
    <row r="340" spans="1:46" ht="16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</row>
    <row r="341" spans="1:46" ht="16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</row>
    <row r="342" spans="1:46" ht="16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</row>
    <row r="343" spans="1:46" ht="16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</row>
    <row r="344" spans="1:46" ht="16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</row>
    <row r="345" spans="1:46" ht="16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</row>
    <row r="346" spans="1:46" ht="16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</row>
    <row r="347" spans="1:46" ht="16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</row>
    <row r="348" spans="1:46" ht="16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</row>
    <row r="349" spans="1:46" ht="16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</row>
    <row r="350" spans="1:46" ht="16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</row>
    <row r="351" spans="1:46" ht="16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</row>
    <row r="352" spans="1:46" ht="16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</row>
    <row r="353" spans="1:46" ht="16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</row>
    <row r="354" spans="1:46" ht="16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</row>
    <row r="355" spans="1:46" ht="16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</row>
    <row r="356" spans="1:46" ht="16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</row>
    <row r="357" spans="1:46" ht="16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</row>
    <row r="358" spans="1:46" ht="16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</row>
    <row r="359" spans="1:46" ht="16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</row>
    <row r="360" spans="1:46" ht="16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</row>
    <row r="361" spans="1:46" ht="16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</row>
    <row r="362" spans="1:46" ht="16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</row>
    <row r="363" spans="1:46" ht="16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</row>
    <row r="364" spans="1:46" ht="16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</row>
    <row r="365" spans="1:46" ht="16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</row>
    <row r="366" spans="1:46" ht="16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</row>
    <row r="367" spans="1:46" ht="16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</row>
    <row r="368" spans="1:46" ht="16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</row>
    <row r="369" spans="1:46" ht="16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</row>
    <row r="370" spans="1:46" ht="16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</row>
    <row r="371" spans="1:46" ht="16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</row>
    <row r="372" spans="1:46" ht="16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</row>
    <row r="373" spans="1:46" ht="16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</row>
    <row r="374" spans="1:46" ht="16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</row>
    <row r="375" spans="1:46" ht="16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</row>
    <row r="376" spans="1:46" ht="16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</row>
    <row r="377" spans="1:46" ht="16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</row>
    <row r="378" spans="1:46" ht="16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</row>
    <row r="379" spans="1:46" ht="16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</row>
    <row r="380" spans="1:46" ht="16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</row>
    <row r="381" spans="1:46" ht="16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</row>
    <row r="382" spans="1:46" ht="16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</row>
    <row r="383" spans="1:46" ht="16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</row>
    <row r="384" spans="1:46" ht="16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</row>
    <row r="385" spans="1:46" ht="16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</row>
    <row r="386" spans="1:46" ht="16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</row>
    <row r="387" spans="1:46" ht="16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</row>
    <row r="388" spans="1:46" ht="16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</row>
    <row r="389" spans="1:46" ht="16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</row>
    <row r="390" spans="1:46" ht="16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</row>
    <row r="391" spans="1:46" ht="16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</row>
    <row r="392" spans="1:46" ht="16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</row>
    <row r="393" spans="1:46" ht="16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</row>
    <row r="394" spans="1:46" ht="16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</row>
    <row r="395" spans="1:46" ht="16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</row>
    <row r="396" spans="1:46" ht="16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</row>
    <row r="397" spans="1:46" ht="16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</row>
    <row r="398" spans="1:46" ht="16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</row>
    <row r="399" spans="1:46" ht="16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</row>
    <row r="400" spans="1:46" ht="16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</row>
    <row r="401" spans="1:46" ht="16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</row>
    <row r="402" spans="1:46" ht="16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</row>
    <row r="403" spans="1:46" ht="16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</row>
    <row r="404" spans="1:46" ht="16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</row>
    <row r="405" spans="1:46" ht="16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</row>
    <row r="406" spans="1:46" ht="16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</row>
    <row r="407" spans="1:46" ht="16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</row>
    <row r="408" spans="1:46" ht="16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</row>
    <row r="409" spans="1:46" ht="16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</row>
    <row r="410" spans="1:46" ht="16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</row>
    <row r="411" spans="1:46" ht="16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</row>
    <row r="412" spans="1:46" ht="16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</row>
    <row r="413" spans="1:46" ht="16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</row>
    <row r="414" spans="1:46" ht="16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</row>
    <row r="415" spans="1:46" ht="16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</row>
    <row r="416" spans="1:46" ht="16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</row>
    <row r="417" spans="1:46" ht="16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</row>
    <row r="418" spans="1:46" ht="16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</row>
    <row r="419" spans="1:46" ht="16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</row>
    <row r="420" spans="1:46" ht="16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</row>
    <row r="421" spans="1:46" ht="16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</row>
    <row r="422" spans="1:46" ht="16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</row>
    <row r="423" spans="1:46" ht="16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</row>
    <row r="424" spans="1:46" ht="16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</row>
    <row r="425" spans="1:46" ht="16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</row>
    <row r="426" spans="1:46" ht="16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</row>
    <row r="427" spans="1:46" ht="16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</row>
    <row r="428" spans="1:46" ht="16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</row>
    <row r="429" spans="1:46" ht="16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</row>
    <row r="430" spans="1:46" ht="16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</row>
    <row r="431" spans="1:46" ht="16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</row>
    <row r="432" spans="1:46" ht="16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</row>
    <row r="433" spans="1:46" ht="16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</row>
    <row r="434" spans="1:46" ht="16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</row>
    <row r="435" spans="1:46" ht="16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</row>
    <row r="436" spans="1:46" ht="16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</row>
    <row r="437" spans="1:46" ht="16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</row>
    <row r="438" spans="1:46" ht="16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</row>
    <row r="439" spans="1:46" ht="16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</row>
    <row r="440" spans="1:46" ht="16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</row>
    <row r="441" spans="1:46" ht="16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</row>
    <row r="442" spans="1:46" ht="16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</row>
    <row r="443" spans="1:46" ht="16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</row>
    <row r="444" spans="1:46" ht="16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</row>
    <row r="445" spans="1:46" ht="16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</row>
    <row r="446" spans="1:46" ht="16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</row>
    <row r="447" spans="1:46" ht="16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</row>
    <row r="448" spans="1:46" ht="16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</row>
    <row r="449" spans="1:46" ht="16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</row>
    <row r="450" spans="1:46" ht="16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</row>
    <row r="451" spans="1:46" ht="16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</row>
    <row r="452" spans="1:46" ht="16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</row>
    <row r="453" spans="1:46" ht="16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</row>
    <row r="454" spans="1:46" ht="16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</row>
    <row r="455" spans="1:46" ht="16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</row>
    <row r="456" spans="1:46" ht="16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</row>
    <row r="457" spans="1:46" ht="16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</row>
    <row r="458" spans="1:46" ht="16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</row>
    <row r="459" spans="1:46" ht="16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</row>
    <row r="460" spans="1:46" ht="16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</row>
    <row r="461" spans="1:46" ht="16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</row>
    <row r="462" spans="1:46" ht="16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</row>
    <row r="463" spans="1:46" ht="16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</row>
    <row r="464" spans="1:46" ht="16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</row>
    <row r="465" spans="1:46" ht="16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</row>
    <row r="466" spans="1:46" ht="16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</row>
    <row r="467" spans="1:46" ht="16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</row>
    <row r="468" spans="1:46" ht="16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</row>
    <row r="469" spans="1:46" ht="16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</row>
    <row r="470" spans="1:46" ht="16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</row>
    <row r="471" spans="1:46" ht="16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</row>
    <row r="472" spans="1:46" ht="16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</row>
    <row r="473" spans="1:46" ht="16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</row>
    <row r="474" spans="1:46" ht="16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</row>
    <row r="475" spans="1:46" ht="16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</row>
    <row r="476" spans="1:46" ht="16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</row>
    <row r="477" spans="1:46" ht="16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</row>
    <row r="478" spans="1:46" ht="16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</row>
    <row r="479" spans="1:46" ht="16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</row>
    <row r="480" spans="1:46" ht="16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</row>
    <row r="481" spans="1:46" ht="16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</row>
    <row r="482" spans="1:46" ht="16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</row>
    <row r="483" spans="1:46" ht="16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</row>
    <row r="484" spans="1:46" ht="16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</row>
    <row r="485" spans="1:46" ht="16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</row>
    <row r="486" spans="1:46" ht="16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</row>
    <row r="487" spans="1:46" ht="16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</row>
    <row r="488" spans="1:46" ht="16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</row>
    <row r="489" spans="1:46" ht="16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</row>
    <row r="490" spans="1:46" ht="16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</row>
    <row r="491" spans="1:46" ht="16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</row>
    <row r="492" spans="1:46" ht="16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</row>
    <row r="493" spans="1:46" ht="16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</row>
    <row r="494" spans="1:46" ht="16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</row>
    <row r="495" spans="1:46" ht="16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</row>
    <row r="496" spans="1:46" ht="16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</row>
    <row r="497" spans="1:46" ht="16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</row>
    <row r="498" spans="1:46" ht="16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</row>
    <row r="499" spans="1:46" ht="16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</row>
    <row r="500" spans="1:46" ht="16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</row>
    <row r="501" spans="1:46" ht="16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</row>
    <row r="502" spans="1:46" ht="16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</row>
    <row r="503" spans="1:46" ht="16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</row>
    <row r="504" spans="1:46" ht="16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</row>
    <row r="505" spans="1:46" ht="16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</row>
    <row r="506" spans="1:46" ht="16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</row>
    <row r="507" spans="1:46" ht="16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</row>
    <row r="508" spans="1:46" ht="16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</row>
    <row r="509" spans="1:46" ht="16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</row>
    <row r="510" spans="1:46" ht="16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</row>
    <row r="511" spans="1:46" ht="16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</row>
    <row r="512" spans="1:46" ht="16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</row>
    <row r="513" spans="1:46" ht="16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</row>
    <row r="514" spans="1:46" ht="16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</row>
    <row r="515" spans="1:46" ht="16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</row>
    <row r="516" spans="1:46" ht="16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</row>
    <row r="517" spans="1:46" ht="16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</row>
    <row r="518" spans="1:46" ht="16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</row>
    <row r="519" spans="1:46" ht="16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</row>
    <row r="520" spans="1:46" ht="16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</row>
    <row r="521" spans="1:46" ht="16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</row>
    <row r="522" spans="1:46" ht="16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</row>
    <row r="523" spans="1:46" ht="16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</row>
    <row r="524" spans="1:46" ht="16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</row>
    <row r="525" spans="1:46" ht="16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</row>
    <row r="526" spans="1:46" ht="16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</row>
    <row r="527" spans="1:46" ht="16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</row>
    <row r="528" spans="1:46" ht="16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</row>
    <row r="529" spans="1:46" ht="16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</row>
    <row r="530" spans="1:46" ht="16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</row>
    <row r="531" spans="1:46" ht="16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</row>
    <row r="532" spans="1:46" ht="16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</row>
    <row r="533" spans="1:46" ht="16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</row>
    <row r="534" spans="1:46" ht="16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</row>
    <row r="535" spans="1:46" ht="16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</row>
    <row r="536" spans="1:46" ht="16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</row>
    <row r="537" spans="1:46" ht="16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</row>
    <row r="538" spans="1:46" ht="16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</row>
    <row r="539" spans="1:46" ht="16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</row>
    <row r="540" spans="1:46" ht="16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</row>
    <row r="541" spans="1:46" ht="16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</row>
    <row r="542" spans="1:46" ht="16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</row>
    <row r="543" spans="1:46" ht="16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</row>
    <row r="544" spans="1:46" ht="16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</row>
    <row r="545" spans="1:46" ht="16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</row>
    <row r="546" spans="1:46" ht="16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</row>
    <row r="547" spans="1:46" ht="16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</row>
    <row r="548" spans="1:46" ht="16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</row>
    <row r="549" spans="1:46" ht="16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</row>
    <row r="550" spans="1:46" ht="16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</row>
    <row r="551" spans="1:46" ht="16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</row>
    <row r="552" spans="1:46" ht="16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</row>
    <row r="553" spans="1:46" ht="16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</row>
    <row r="554" spans="1:46" ht="16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</row>
    <row r="555" spans="1:46" ht="16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</row>
    <row r="556" spans="1:46" ht="16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</row>
    <row r="557" spans="1:46" ht="16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</row>
    <row r="558" spans="1:46" ht="16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</row>
    <row r="559" spans="1:46" ht="16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</row>
    <row r="560" spans="1:46" ht="16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</row>
    <row r="561" spans="1:46" ht="16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</row>
    <row r="562" spans="1:46" ht="16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</row>
    <row r="563" spans="1:46" ht="16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</row>
    <row r="564" spans="1:46" ht="16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</row>
    <row r="565" spans="1:46" ht="16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</row>
    <row r="566" spans="1:46" ht="16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</row>
    <row r="567" spans="1:46" ht="16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</row>
    <row r="568" spans="1:46" ht="16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</row>
    <row r="569" spans="1:46" ht="16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</row>
    <row r="570" spans="1:46" ht="16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</row>
    <row r="571" spans="1:46" ht="16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</row>
    <row r="572" spans="1:46" ht="16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</row>
    <row r="573" spans="1:46" ht="16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</row>
    <row r="574" spans="1:46" ht="16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</row>
    <row r="575" spans="1:46" ht="16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</row>
    <row r="576" spans="1:46" ht="16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</row>
    <row r="577" spans="1:46" ht="16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</row>
    <row r="578" spans="1:46" ht="16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</row>
    <row r="579" spans="1:46" ht="16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</row>
    <row r="580" spans="1:46" ht="16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</row>
    <row r="581" spans="1:46" ht="16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</row>
    <row r="582" spans="1:46" ht="16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</row>
    <row r="583" spans="1:46" ht="16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</row>
    <row r="584" spans="1:46" ht="16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</row>
    <row r="585" spans="1:46" ht="16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</row>
    <row r="586" spans="1:46" ht="16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</row>
    <row r="587" spans="1:46" ht="16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</row>
    <row r="588" spans="1:46" ht="16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</row>
    <row r="589" spans="1:46" ht="16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</row>
    <row r="590" spans="1:46" ht="16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</row>
    <row r="591" spans="1:46" ht="16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</row>
    <row r="592" spans="1:46" ht="16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</row>
    <row r="593" spans="1:46" ht="16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</row>
    <row r="594" spans="1:46" ht="16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</row>
    <row r="595" spans="1:46" ht="16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</row>
    <row r="596" spans="1:46" ht="16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</row>
    <row r="597" spans="1:46" ht="16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</row>
    <row r="598" spans="1:46" ht="16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</row>
    <row r="599" spans="1:46" ht="16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</row>
    <row r="600" spans="1:46" ht="16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</row>
    <row r="601" spans="1:46" ht="16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</row>
    <row r="602" spans="1:46" ht="16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</row>
    <row r="603" spans="1:46" ht="16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</row>
    <row r="604" spans="1:46" ht="16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</row>
    <row r="605" spans="1:46" ht="16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</row>
    <row r="606" spans="1:46" ht="16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</row>
    <row r="607" spans="1:46" ht="16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</row>
    <row r="608" spans="1:46" ht="16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</row>
    <row r="609" spans="1:46" ht="16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</row>
    <row r="610" spans="1:46" ht="16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</row>
    <row r="611" spans="1:46" ht="16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</row>
    <row r="612" spans="1:46" ht="16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</row>
    <row r="613" spans="1:46" ht="16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</row>
    <row r="614" spans="1:46" ht="16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</row>
    <row r="615" spans="1:46" ht="16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</row>
    <row r="616" spans="1:46" ht="16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</row>
    <row r="617" spans="1:46" ht="16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</row>
    <row r="618" spans="1:46" ht="16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</row>
    <row r="619" spans="1:46" ht="16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</row>
    <row r="620" spans="1:46" ht="16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</row>
    <row r="621" spans="1:46" ht="16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</row>
    <row r="622" spans="1:46" ht="16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</row>
    <row r="623" spans="1:46" ht="16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</row>
    <row r="624" spans="1:46" ht="16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</row>
    <row r="625" spans="1:46" ht="16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</row>
    <row r="626" spans="1:46" ht="16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</row>
    <row r="627" spans="1:46" ht="16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</row>
    <row r="628" spans="1:46" ht="16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</row>
    <row r="629" spans="1:46" ht="16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</row>
    <row r="630" spans="1:46" ht="16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</row>
    <row r="631" spans="1:46" ht="16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</row>
    <row r="632" spans="1:46" ht="16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</row>
    <row r="633" spans="1:46" ht="16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</row>
    <row r="634" spans="1:46" ht="16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</row>
    <row r="635" spans="1:46" ht="16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</row>
    <row r="636" spans="1:46" ht="16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</row>
    <row r="637" spans="1:46" ht="16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</row>
    <row r="638" spans="1:46" ht="16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</row>
    <row r="639" spans="1:46" ht="16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</row>
    <row r="640" spans="1:46" ht="16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</row>
    <row r="641" spans="1:46" ht="16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</row>
    <row r="642" spans="1:46" ht="16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</row>
    <row r="643" spans="1:46" ht="16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</row>
    <row r="644" spans="1:46" ht="16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</row>
    <row r="645" spans="1:46" ht="16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</row>
    <row r="646" spans="1:46" ht="16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</row>
    <row r="647" spans="1:46" ht="16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</row>
    <row r="648" spans="1:46" ht="16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</row>
    <row r="649" spans="1:46" ht="16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</row>
    <row r="650" spans="1:46" ht="16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</row>
    <row r="651" spans="1:46" ht="16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</row>
    <row r="652" spans="1:46" ht="16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</row>
    <row r="653" spans="1:46" ht="16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</row>
    <row r="654" spans="1:46" ht="16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</row>
    <row r="655" spans="1:46" ht="16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</row>
    <row r="656" spans="1:46" ht="16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</row>
    <row r="657" spans="1:46" ht="16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</row>
    <row r="658" spans="1:46" ht="16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</row>
    <row r="659" spans="1:46" ht="16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</row>
    <row r="660" spans="1:46" ht="16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</row>
    <row r="661" spans="1:46" ht="16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</row>
    <row r="662" spans="1:46" ht="16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</row>
    <row r="663" spans="1:46" ht="16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</row>
    <row r="664" spans="1:46" ht="16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</row>
    <row r="665" spans="1:46" ht="16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</row>
    <row r="666" spans="1:46" ht="16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</row>
    <row r="667" spans="1:46" ht="16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</row>
    <row r="668" spans="1:46" ht="16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</row>
    <row r="669" spans="1:46" ht="16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</row>
    <row r="670" spans="1:46" ht="16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</row>
    <row r="671" spans="1:46" ht="16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</row>
    <row r="672" spans="1:46" ht="16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</row>
    <row r="673" spans="1:46" ht="16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</row>
    <row r="674" spans="1:46" ht="16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</row>
    <row r="675" spans="1:46" ht="16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</row>
    <row r="676" spans="1:46" ht="16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</row>
    <row r="677" spans="1:46" ht="16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</row>
    <row r="678" spans="1:46" ht="16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</row>
    <row r="679" spans="1:46" ht="16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</row>
    <row r="680" spans="1:46" ht="16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</row>
    <row r="681" spans="1:46" ht="16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</row>
    <row r="682" spans="1:46" ht="16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</row>
    <row r="683" spans="1:46" ht="16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</row>
    <row r="684" spans="1:46" ht="16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</row>
    <row r="685" spans="1:46" ht="16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</row>
    <row r="686" spans="1:46" ht="16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</row>
    <row r="687" spans="1:46" ht="16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</row>
    <row r="688" spans="1:46" ht="16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</row>
    <row r="689" spans="1:46" ht="16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</row>
    <row r="690" spans="1:46" ht="16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</row>
    <row r="691" spans="1:46" ht="16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</row>
    <row r="692" spans="1:46" ht="16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</row>
    <row r="693" spans="1:46" ht="16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</row>
    <row r="694" spans="1:46" ht="16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</row>
    <row r="695" spans="1:46" ht="16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</row>
    <row r="696" spans="1:46" ht="16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</row>
    <row r="697" spans="1:46" ht="16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</row>
    <row r="698" spans="1:46" ht="16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</row>
    <row r="699" spans="1:46" ht="16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</row>
    <row r="700" spans="1:46" ht="16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</row>
    <row r="701" spans="1:46" ht="16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</row>
    <row r="702" spans="1:46" ht="16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</row>
    <row r="703" spans="1:46" ht="16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</row>
    <row r="704" spans="1:46" ht="16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</row>
    <row r="705" spans="1:46" ht="16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</row>
    <row r="706" spans="1:46" ht="16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</row>
    <row r="707" spans="1:46" ht="16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</row>
    <row r="708" spans="1:46" ht="16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</row>
    <row r="709" spans="1:46" ht="16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</row>
    <row r="710" spans="1:46" ht="16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</row>
    <row r="711" spans="1:46" ht="16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</row>
    <row r="712" spans="1:46" ht="16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</row>
    <row r="713" spans="1:46" ht="16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</row>
    <row r="714" spans="1:46" ht="16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</row>
    <row r="715" spans="1:46" ht="16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</row>
    <row r="716" spans="1:46" ht="16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</row>
    <row r="717" spans="1:46" ht="16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</row>
    <row r="718" spans="1:46" ht="16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</row>
    <row r="719" spans="1:46" ht="16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</row>
    <row r="720" spans="1:46" ht="16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</row>
    <row r="721" spans="1:46" ht="16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</row>
    <row r="722" spans="1:46" ht="16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</row>
    <row r="723" spans="1:46" ht="16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</row>
    <row r="724" spans="1:46" ht="16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</row>
    <row r="725" spans="1:46" ht="16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</row>
    <row r="726" spans="1:46" ht="16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</row>
    <row r="727" spans="1:46" ht="16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</row>
    <row r="728" spans="1:46" ht="16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</row>
    <row r="729" spans="1:46" ht="16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</row>
    <row r="730" spans="1:46" ht="16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</row>
    <row r="731" spans="1:46" ht="16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</row>
    <row r="732" spans="1:46" ht="16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</row>
    <row r="733" spans="1:46" ht="16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</row>
    <row r="734" spans="1:46" ht="16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</row>
    <row r="735" spans="1:46" ht="16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</row>
    <row r="736" spans="1:46" ht="16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</row>
    <row r="737" spans="1:46" ht="16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</row>
    <row r="738" spans="1:46" ht="16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</row>
    <row r="739" spans="1:46" ht="16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</row>
    <row r="740" spans="1:46" ht="16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</row>
    <row r="741" spans="1:46" ht="16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</row>
    <row r="742" spans="1:46" ht="16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</row>
    <row r="743" spans="1:46" ht="16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</row>
    <row r="744" spans="1:46" ht="16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</row>
    <row r="745" spans="1:46" ht="16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</row>
    <row r="746" spans="1:46" ht="16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</row>
    <row r="747" spans="1:46" ht="16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</row>
    <row r="748" spans="1:46" ht="1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</row>
    <row r="749" spans="1:46" ht="16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</row>
    <row r="750" spans="1:46" ht="16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</row>
    <row r="751" spans="1:46" ht="16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</row>
    <row r="752" spans="1:46" ht="16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</row>
    <row r="753" spans="1:46" ht="16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</row>
    <row r="754" spans="1:46" ht="16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</row>
    <row r="755" spans="1:46" ht="16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</row>
    <row r="756" spans="1:46" ht="16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</row>
    <row r="757" spans="1:46" ht="16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</row>
    <row r="758" spans="1:46" ht="16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</row>
    <row r="759" spans="1:46" ht="16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</row>
    <row r="760" spans="1:46" ht="16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</row>
    <row r="761" spans="1:46" ht="16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</row>
    <row r="762" spans="1:46" ht="16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</row>
    <row r="763" spans="1:46" ht="16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</row>
    <row r="764" spans="1:46" ht="16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</row>
    <row r="765" spans="1:46" ht="16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</row>
    <row r="766" spans="1:46" ht="16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</row>
    <row r="767" spans="1:46" ht="16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</row>
    <row r="768" spans="1:46" ht="16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</row>
    <row r="769" spans="1:46" ht="16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</row>
    <row r="770" spans="1:46" ht="16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</row>
    <row r="771" spans="1:46" ht="16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</row>
    <row r="772" spans="1:46" ht="16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</row>
    <row r="773" spans="1:46" ht="16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</row>
    <row r="774" spans="1:46" ht="16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</row>
    <row r="775" spans="1:46" ht="16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</row>
    <row r="776" spans="1:46" ht="16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</row>
    <row r="777" spans="1:46" ht="16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</row>
    <row r="778" spans="1:46" ht="16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</row>
    <row r="779" spans="1:46" ht="16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</row>
    <row r="780" spans="1:46" ht="16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</row>
    <row r="781" spans="1:46" ht="16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</row>
    <row r="782" spans="1:46" ht="16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</row>
    <row r="783" spans="1:46" ht="16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</row>
    <row r="784" spans="1:46" ht="16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</row>
    <row r="785" spans="1:46" ht="1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</row>
    <row r="786" spans="1:46" ht="16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</row>
    <row r="787" spans="1:46" ht="16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</row>
    <row r="788" spans="1:46" ht="16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</row>
    <row r="789" spans="1:46" ht="16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</row>
    <row r="790" spans="1:46" ht="16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</row>
    <row r="791" spans="1:46" ht="16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</row>
    <row r="792" spans="1:46" ht="16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</row>
    <row r="793" spans="1:46" ht="16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</row>
    <row r="794" spans="1:46" ht="16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</row>
    <row r="795" spans="1:46" ht="16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</row>
    <row r="796" spans="1:46" ht="16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</row>
    <row r="797" spans="1:46" ht="16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</row>
    <row r="798" spans="1:46" ht="16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</row>
    <row r="799" spans="1:46" ht="16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</row>
    <row r="800" spans="1:46" ht="16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</row>
    <row r="801" spans="1:46" ht="16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</row>
    <row r="802" spans="1:46" ht="16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</row>
    <row r="803" spans="1:46" ht="16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</row>
    <row r="804" spans="1:46" ht="16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</row>
    <row r="805" spans="1:46" ht="16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</row>
    <row r="806" spans="1:46" ht="16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</row>
    <row r="807" spans="1:46" ht="16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</row>
    <row r="808" spans="1:46" ht="16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</row>
    <row r="809" spans="1:46" ht="16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</row>
    <row r="810" spans="1:46" ht="16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</row>
    <row r="811" spans="1:46" ht="16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</row>
    <row r="812" spans="1:46" ht="16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</row>
    <row r="813" spans="1:46" ht="16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</row>
    <row r="814" spans="1:46" ht="16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</row>
    <row r="815" spans="1:46" ht="16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</row>
    <row r="816" spans="1:46" ht="16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</row>
    <row r="817" spans="1:46" ht="16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</row>
    <row r="818" spans="1:46" ht="16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</row>
    <row r="819" spans="1:46" ht="16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</row>
    <row r="820" spans="1:46" ht="16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</row>
    <row r="821" spans="1:46" ht="16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</row>
    <row r="822" spans="1:46" ht="16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</row>
    <row r="823" spans="1:46" ht="16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</row>
    <row r="824" spans="1:46" ht="16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</row>
    <row r="825" spans="1:46" ht="16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</row>
    <row r="826" spans="1:46" ht="16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</row>
    <row r="827" spans="1:46" ht="16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</row>
    <row r="828" spans="1:46" ht="16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</row>
    <row r="829" spans="1:46" ht="16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</row>
    <row r="830" spans="1:46" ht="16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</row>
    <row r="831" spans="1:46" ht="16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</row>
    <row r="832" spans="1:46" ht="16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</row>
    <row r="833" spans="1:46" ht="16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</row>
    <row r="834" spans="1:46" ht="16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</row>
    <row r="835" spans="1:46" ht="16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</row>
    <row r="836" spans="1:46" ht="16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</row>
    <row r="837" spans="1:46" ht="16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</row>
    <row r="838" spans="1:46" ht="16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</row>
    <row r="839" spans="1:46" ht="16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</row>
    <row r="840" spans="1:46" ht="16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</row>
    <row r="841" spans="1:46" ht="16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</row>
    <row r="842" spans="1:46" ht="16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</row>
    <row r="843" spans="1:46" ht="16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</row>
    <row r="844" spans="1:46" ht="16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</row>
    <row r="845" spans="1:46" ht="16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</row>
    <row r="846" spans="1:46" ht="16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</row>
    <row r="847" spans="1:46" ht="16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</row>
    <row r="848" spans="1:46" ht="16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</row>
    <row r="849" spans="1:46" ht="16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</row>
    <row r="850" spans="1:46" ht="16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</row>
    <row r="851" spans="1:46" ht="16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</row>
    <row r="852" spans="1:46" ht="16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</row>
    <row r="853" spans="1:46" ht="16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</row>
    <row r="854" spans="1:46" ht="16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</row>
    <row r="855" spans="1:46" ht="16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</row>
    <row r="856" spans="1:46" ht="16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</row>
    <row r="857" spans="1:46" ht="16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</row>
    <row r="858" spans="1:46" ht="16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</row>
    <row r="859" spans="1:46" ht="16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</row>
    <row r="860" spans="1:46" ht="16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</row>
    <row r="861" spans="1:46" ht="16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</row>
    <row r="862" spans="1:46" ht="16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</row>
    <row r="863" spans="1:46" ht="16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</row>
    <row r="864" spans="1:46" ht="16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</row>
    <row r="865" spans="1:46" ht="16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</row>
    <row r="866" spans="1:46" ht="16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</row>
    <row r="867" spans="1:46" ht="16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</row>
    <row r="868" spans="1:46" ht="16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</row>
    <row r="869" spans="1:46" ht="16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</row>
    <row r="870" spans="1:46" ht="16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</row>
    <row r="871" spans="1:46" ht="16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</row>
    <row r="872" spans="1:46" ht="16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</row>
    <row r="873" spans="1:46" ht="16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</row>
    <row r="874" spans="1:46" ht="16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</row>
    <row r="875" spans="1:46" ht="16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</row>
    <row r="876" spans="1:46" ht="16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</row>
    <row r="877" spans="1:46" ht="16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</row>
    <row r="878" spans="1:46" ht="16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</row>
    <row r="879" spans="1:46" ht="16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</row>
    <row r="880" spans="1:46" ht="16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</row>
    <row r="881" spans="1:46" ht="16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</row>
    <row r="882" spans="1:46" ht="16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</row>
    <row r="883" spans="1:46" ht="16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</row>
    <row r="884" spans="1:46" ht="1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</row>
    <row r="885" spans="1:46" ht="16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</row>
    <row r="886" spans="1:46" ht="16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</row>
    <row r="887" spans="1:46" ht="16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</row>
    <row r="888" spans="1:46" ht="16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</row>
    <row r="889" spans="1:46" ht="16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</row>
    <row r="890" spans="1:46" ht="16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</row>
    <row r="891" spans="1:46" ht="16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</row>
    <row r="892" spans="1:46" ht="16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</row>
    <row r="893" spans="1:46" ht="16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</row>
    <row r="894" spans="1:46" ht="16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</row>
    <row r="895" spans="1:46" ht="16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</row>
    <row r="896" spans="1:46" ht="16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</row>
    <row r="897" spans="1:46" ht="16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</row>
    <row r="898" spans="1:46" ht="16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</row>
    <row r="899" spans="1:46" ht="16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</row>
    <row r="900" spans="1:46" ht="16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</row>
    <row r="901" spans="1:46" ht="16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</row>
    <row r="902" spans="1:46" ht="16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</row>
    <row r="903" spans="1:46" ht="16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</row>
    <row r="904" spans="1:46" ht="16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</row>
    <row r="905" spans="1:46" ht="16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</row>
    <row r="906" spans="1:46" ht="16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</row>
    <row r="907" spans="1:46" ht="16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</row>
    <row r="908" spans="1:46" ht="16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</row>
    <row r="909" spans="1:46" ht="16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</row>
    <row r="910" spans="1:46" ht="16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</row>
    <row r="911" spans="1:46" ht="16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</row>
    <row r="912" spans="1:46" ht="16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</row>
    <row r="913" spans="1:46" ht="16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</row>
    <row r="914" spans="1:46" ht="16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</row>
    <row r="915" spans="1:46" ht="16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</row>
    <row r="916" spans="1:46" ht="16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</row>
    <row r="917" spans="1:46" ht="16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</row>
    <row r="918" spans="1:46" ht="16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</row>
    <row r="919" spans="1:46" ht="16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</row>
    <row r="920" spans="1:46" ht="16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</row>
    <row r="921" spans="1:46" ht="16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</row>
    <row r="922" spans="1:46" ht="16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</row>
    <row r="923" spans="1:46" ht="16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</row>
    <row r="924" spans="1:46" ht="16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</row>
    <row r="925" spans="1:46" ht="16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</row>
    <row r="926" spans="1:46" ht="16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</row>
    <row r="927" spans="1:46" ht="16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</row>
    <row r="928" spans="1:46" ht="16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</row>
    <row r="929" spans="1:46" ht="16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</row>
    <row r="930" spans="1:46" ht="16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</row>
    <row r="931" spans="1:46" ht="16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</row>
    <row r="932" spans="1:46" ht="16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</row>
    <row r="933" spans="1:46" ht="16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</row>
    <row r="934" spans="1:46" ht="16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</row>
    <row r="935" spans="1:46" ht="16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</row>
    <row r="936" spans="1:46" ht="16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</row>
    <row r="937" spans="1:46" ht="16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</row>
    <row r="938" spans="1:46" ht="16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</row>
    <row r="939" spans="1:46" ht="16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</row>
    <row r="940" spans="1:46" ht="16.5" customHeight="1">
      <c r="A940" s="1"/>
      <c r="G940" s="113"/>
      <c r="I940" s="5"/>
      <c r="J940" s="6"/>
      <c r="K940" s="7"/>
      <c r="L940" s="7"/>
      <c r="M940" s="7"/>
      <c r="N940" s="7"/>
      <c r="O940" s="7"/>
      <c r="P940" s="9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9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</row>
    <row r="941" spans="1:46" ht="16.5" customHeight="1">
      <c r="A941" s="1"/>
      <c r="G941" s="113"/>
      <c r="I941" s="5"/>
      <c r="J941" s="6"/>
      <c r="K941" s="7"/>
      <c r="L941" s="7"/>
      <c r="M941" s="7"/>
      <c r="N941" s="7"/>
      <c r="O941" s="7"/>
      <c r="P941" s="9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9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</row>
    <row r="942" spans="1:46" ht="16.5" customHeight="1">
      <c r="A942" s="1"/>
      <c r="G942" s="113"/>
      <c r="I942" s="5"/>
      <c r="J942" s="6"/>
      <c r="K942" s="7"/>
      <c r="L942" s="7"/>
      <c r="M942" s="7"/>
      <c r="N942" s="7"/>
      <c r="O942" s="7"/>
      <c r="P942" s="9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9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</row>
    <row r="943" spans="1:46" ht="16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</row>
    <row r="944" spans="1:46" ht="16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</row>
    <row r="945" spans="1:46" ht="16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</row>
    <row r="946" spans="1:46" ht="16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</row>
    <row r="947" spans="1:46" ht="16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</row>
    <row r="948" spans="1:46" ht="16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</row>
    <row r="949" spans="1:46" ht="16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</row>
    <row r="950" spans="1:46" ht="16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</row>
    <row r="951" spans="1:46" ht="16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</row>
    <row r="952" spans="1:46" ht="16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</row>
    <row r="953" spans="1:46" ht="16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</row>
    <row r="954" spans="1:46" ht="16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</row>
    <row r="955" spans="1:46" ht="16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</row>
    <row r="956" spans="1:46" ht="16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</row>
    <row r="957" spans="1:46" ht="16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</row>
    <row r="958" spans="1:46" ht="16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</row>
    <row r="959" spans="1:46" ht="16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</row>
    <row r="960" spans="1:46" ht="16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</row>
    <row r="961" spans="1:46" ht="16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</row>
    <row r="962" spans="1:46" ht="16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</row>
    <row r="963" spans="1:46" ht="16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</row>
    <row r="964" spans="1:46" ht="16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</row>
    <row r="965" spans="1:46" ht="16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</row>
    <row r="966" spans="1:46" ht="16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</row>
    <row r="967" spans="1:46" ht="16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</row>
    <row r="968" spans="1:46" ht="16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</row>
    <row r="969" spans="1:46" ht="16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</row>
    <row r="970" spans="1:46" ht="16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</row>
    <row r="971" spans="1:46" ht="16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</row>
    <row r="972" spans="1:46" ht="16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</row>
    <row r="973" spans="1:46" ht="16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</row>
    <row r="974" spans="1:46" ht="16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</row>
    <row r="975" spans="1:46" ht="16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</row>
    <row r="976" spans="1:46" ht="16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</row>
    <row r="977" spans="1:46" ht="16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</row>
    <row r="978" spans="1:46" ht="16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</row>
    <row r="979" spans="1:46" ht="16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</row>
    <row r="980" spans="1:46" ht="16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</row>
    <row r="981" spans="1:46" ht="16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</row>
    <row r="982" spans="1:46" ht="16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</row>
    <row r="983" spans="1:46" ht="16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</row>
    <row r="984" spans="1:46" ht="16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</row>
    <row r="985" spans="1:46" ht="16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</row>
    <row r="986" spans="1:46" ht="16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</row>
    <row r="987" spans="1:46" ht="16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</row>
    <row r="988" spans="1:46" ht="16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</row>
    <row r="989" spans="1:46" ht="16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</row>
    <row r="990" spans="1:46" ht="16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</row>
    <row r="991" spans="1:46" ht="16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</row>
    <row r="992" spans="1:46" ht="16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</row>
    <row r="993" spans="1:46" ht="16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</row>
    <row r="994" spans="1:46" ht="16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</row>
    <row r="995" spans="1:46" ht="16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</row>
    <row r="996" spans="1:46" ht="16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</row>
    <row r="997" spans="1:46" ht="16.5" customHeight="1">
      <c r="A997" s="1"/>
      <c r="G997" s="113"/>
      <c r="I997" s="5"/>
      <c r="J997" s="6"/>
      <c r="K997" s="7"/>
      <c r="L997" s="7"/>
      <c r="M997" s="7"/>
      <c r="N997" s="7"/>
      <c r="O997" s="7"/>
      <c r="P997" s="9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9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</row>
    <row r="998" spans="1:46" ht="16.5" customHeight="1">
      <c r="A998" s="1"/>
      <c r="G998" s="113"/>
      <c r="I998" s="5"/>
      <c r="J998" s="6"/>
      <c r="K998" s="7"/>
      <c r="L998" s="7"/>
      <c r="M998" s="7"/>
      <c r="N998" s="7"/>
      <c r="O998" s="7"/>
      <c r="P998" s="9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9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</row>
    <row r="999" spans="1:46" ht="16.5" customHeight="1">
      <c r="A999" s="1"/>
      <c r="G999" s="113"/>
      <c r="I999" s="5"/>
      <c r="J999" s="6"/>
      <c r="K999" s="7"/>
      <c r="L999" s="7"/>
      <c r="M999" s="7"/>
      <c r="N999" s="7"/>
      <c r="O999" s="7"/>
      <c r="P999" s="9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9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</row>
    <row r="1000" spans="1:46" ht="16.5" customHeight="1">
      <c r="A1000" s="1"/>
      <c r="G1000" s="113"/>
      <c r="I1000" s="5"/>
      <c r="J1000" s="6"/>
      <c r="K1000" s="7"/>
      <c r="L1000" s="7"/>
      <c r="M1000" s="7"/>
      <c r="N1000" s="7"/>
      <c r="O1000" s="7"/>
      <c r="P1000" s="9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9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</row>
  </sheetData>
  <autoFilter ref="A4:AT17" xr:uid="{00000000-0009-0000-0000-000004000000}"/>
  <mergeCells count="12">
    <mergeCell ref="T3:X3"/>
    <mergeCell ref="Y3:AD3"/>
    <mergeCell ref="AE3:AI3"/>
    <mergeCell ref="AJ3:AN3"/>
    <mergeCell ref="AO3:AS3"/>
    <mergeCell ref="AG2:AH2"/>
    <mergeCell ref="AI2:AP2"/>
    <mergeCell ref="A2:I2"/>
    <mergeCell ref="U2:V2"/>
    <mergeCell ref="W2:X2"/>
    <mergeCell ref="Y2:Z2"/>
    <mergeCell ref="AD2:AE2"/>
  </mergeCells>
  <phoneticPr fontId="25" type="noConversion"/>
  <dataValidations count="1">
    <dataValidation type="list" allowBlank="1" showErrorMessage="1" sqref="L6 L11" xr:uid="{00000000-0002-0000-0400-000000000000}">
      <formula1>"00 접수완료,01 설계진행,02 설계완료,03 개발진행,04 개발완료,05 테스트진행,06 테스트완료,07 현업테스트진행,08 현업적용,10 개발취소"</formula1>
    </dataValidation>
  </dataValidation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000"/>
  <sheetViews>
    <sheetView workbookViewId="0">
      <pane xSplit="10" ySplit="4" topLeftCell="K5" activePane="bottomRight" state="frozen"/>
      <selection pane="topRight" activeCell="K1" sqref="K1"/>
      <selection pane="bottomLeft" activeCell="A5" sqref="A5"/>
      <selection pane="bottomRight" activeCell="K5" sqref="K5"/>
    </sheetView>
  </sheetViews>
  <sheetFormatPr defaultColWidth="14.42578125" defaultRowHeight="15" customHeight="1"/>
  <cols>
    <col min="1" max="1" width="8.42578125" customWidth="1"/>
    <col min="2" max="2" width="7" customWidth="1"/>
    <col min="3" max="3" width="12.140625" customWidth="1"/>
    <col min="4" max="4" width="15.7109375" customWidth="1"/>
    <col min="5" max="5" width="3.7109375" customWidth="1"/>
    <col min="6" max="7" width="5.140625" customWidth="1"/>
    <col min="8" max="8" width="19.5703125" customWidth="1"/>
    <col min="9" max="9" width="29.42578125" customWidth="1"/>
    <col min="10" max="10" width="56.140625" customWidth="1"/>
    <col min="11" max="11" width="7.7109375" customWidth="1"/>
    <col min="12" max="12" width="6.42578125" customWidth="1"/>
    <col min="13" max="13" width="7.7109375" customWidth="1"/>
    <col min="14" max="14" width="6.85546875" customWidth="1"/>
    <col min="15" max="15" width="7.42578125" customWidth="1"/>
    <col min="16" max="17" width="6.42578125" customWidth="1"/>
    <col min="18" max="18" width="7.42578125" customWidth="1"/>
    <col min="19" max="19" width="9" customWidth="1"/>
    <col min="20" max="20" width="9.140625" customWidth="1"/>
    <col min="21" max="21" width="8.28515625" customWidth="1"/>
    <col min="22" max="22" width="8.5703125" customWidth="1"/>
    <col min="23" max="23" width="8.42578125" customWidth="1"/>
    <col min="24" max="24" width="9" customWidth="1"/>
    <col min="25" max="25" width="9.140625" customWidth="1"/>
    <col min="26" max="26" width="10.42578125" customWidth="1"/>
    <col min="27" max="27" width="9" customWidth="1"/>
    <col min="28" max="28" width="13.42578125" customWidth="1"/>
    <col min="29" max="29" width="9" customWidth="1"/>
    <col min="30" max="30" width="10.42578125" customWidth="1"/>
    <col min="31" max="45" width="9" customWidth="1"/>
    <col min="46" max="46" width="15.28515625" customWidth="1"/>
  </cols>
  <sheetData>
    <row r="1" spans="1:46" ht="10.5" customHeight="1">
      <c r="A1" s="217"/>
      <c r="B1" s="1"/>
      <c r="I1" s="5"/>
      <c r="J1" s="6"/>
      <c r="K1" s="7"/>
      <c r="L1" s="7"/>
      <c r="M1" s="7"/>
      <c r="N1" s="7"/>
      <c r="O1" s="7"/>
      <c r="P1" s="9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9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 ht="16.5" customHeight="1">
      <c r="A2" s="217"/>
      <c r="B2" s="342" t="s">
        <v>421</v>
      </c>
      <c r="C2" s="343"/>
      <c r="D2" s="343"/>
      <c r="E2" s="343"/>
      <c r="F2" s="343"/>
      <c r="G2" s="343"/>
      <c r="H2" s="343"/>
      <c r="I2" s="344"/>
      <c r="J2" s="6"/>
      <c r="K2" s="7"/>
      <c r="L2" s="7"/>
      <c r="M2" s="7"/>
      <c r="N2" s="7"/>
      <c r="O2" s="7"/>
      <c r="P2" s="9"/>
      <c r="Q2" s="7"/>
      <c r="R2" s="7"/>
      <c r="S2" s="7"/>
      <c r="T2" s="7"/>
      <c r="U2" s="345" t="s">
        <v>422</v>
      </c>
      <c r="V2" s="346"/>
      <c r="W2" s="347" t="s">
        <v>423</v>
      </c>
      <c r="X2" s="339"/>
      <c r="Y2" s="347"/>
      <c r="Z2" s="339"/>
      <c r="AA2" s="7"/>
      <c r="AB2" s="7"/>
      <c r="AC2" s="23" t="s">
        <v>1</v>
      </c>
      <c r="AD2" s="348" t="s">
        <v>424</v>
      </c>
      <c r="AE2" s="346"/>
      <c r="AF2" s="7"/>
      <c r="AG2" s="340"/>
      <c r="AH2" s="341"/>
      <c r="AI2" s="340"/>
      <c r="AJ2" s="341"/>
      <c r="AK2" s="341"/>
      <c r="AL2" s="341"/>
      <c r="AM2" s="341"/>
      <c r="AN2" s="341"/>
      <c r="AO2" s="341"/>
      <c r="AP2" s="341"/>
      <c r="AQ2" s="7"/>
      <c r="AR2" s="7"/>
      <c r="AS2" s="7"/>
      <c r="AT2" s="7"/>
    </row>
    <row r="3" spans="1:46" ht="10.5" customHeight="1">
      <c r="A3" s="217"/>
      <c r="B3" s="114" t="s">
        <v>3</v>
      </c>
      <c r="C3" s="25" t="s">
        <v>5</v>
      </c>
      <c r="D3" s="28" t="s">
        <v>6</v>
      </c>
      <c r="E3" s="30" t="s">
        <v>9</v>
      </c>
      <c r="F3" s="30" t="s">
        <v>425</v>
      </c>
      <c r="G3" s="30" t="s">
        <v>426</v>
      </c>
      <c r="H3" s="28" t="s">
        <v>10</v>
      </c>
      <c r="I3" s="31" t="s">
        <v>11</v>
      </c>
      <c r="J3" s="116" t="s">
        <v>12</v>
      </c>
      <c r="K3" s="28" t="s">
        <v>13</v>
      </c>
      <c r="L3" s="30" t="s">
        <v>428</v>
      </c>
      <c r="M3" s="32" t="s">
        <v>19</v>
      </c>
      <c r="N3" s="117" t="s">
        <v>16</v>
      </c>
      <c r="O3" s="117" t="s">
        <v>429</v>
      </c>
      <c r="P3" s="118" t="s">
        <v>430</v>
      </c>
      <c r="Q3" s="118" t="s">
        <v>431</v>
      </c>
      <c r="R3" s="118" t="s">
        <v>432</v>
      </c>
      <c r="S3" s="119" t="s">
        <v>433</v>
      </c>
      <c r="T3" s="330" t="s">
        <v>23</v>
      </c>
      <c r="U3" s="331"/>
      <c r="V3" s="331"/>
      <c r="W3" s="331"/>
      <c r="X3" s="332"/>
      <c r="Y3" s="333" t="s">
        <v>24</v>
      </c>
      <c r="Z3" s="331"/>
      <c r="AA3" s="331"/>
      <c r="AB3" s="331"/>
      <c r="AC3" s="331"/>
      <c r="AD3" s="332"/>
      <c r="AE3" s="349" t="s">
        <v>434</v>
      </c>
      <c r="AF3" s="331"/>
      <c r="AG3" s="331"/>
      <c r="AH3" s="331"/>
      <c r="AI3" s="332"/>
      <c r="AJ3" s="349" t="s">
        <v>435</v>
      </c>
      <c r="AK3" s="331"/>
      <c r="AL3" s="331"/>
      <c r="AM3" s="331"/>
      <c r="AN3" s="332"/>
      <c r="AO3" s="349" t="s">
        <v>436</v>
      </c>
      <c r="AP3" s="331"/>
      <c r="AQ3" s="331"/>
      <c r="AR3" s="331"/>
      <c r="AS3" s="332"/>
      <c r="AT3" s="36" t="s">
        <v>25</v>
      </c>
    </row>
    <row r="4" spans="1:46" ht="18" customHeight="1">
      <c r="A4" s="217"/>
      <c r="B4" s="218"/>
      <c r="C4" s="219"/>
      <c r="D4" s="220"/>
      <c r="E4" s="221"/>
      <c r="F4" s="221"/>
      <c r="G4" s="221"/>
      <c r="H4" s="221"/>
      <c r="I4" s="222"/>
      <c r="J4" s="223"/>
      <c r="K4" s="220"/>
      <c r="L4" s="220"/>
      <c r="M4" s="224" t="s">
        <v>26</v>
      </c>
      <c r="N4" s="225" t="s">
        <v>437</v>
      </c>
      <c r="O4" s="225" t="s">
        <v>437</v>
      </c>
      <c r="P4" s="220"/>
      <c r="Q4" s="220"/>
      <c r="R4" s="220"/>
      <c r="S4" s="226"/>
      <c r="T4" s="227" t="s">
        <v>27</v>
      </c>
      <c r="U4" s="219" t="s">
        <v>438</v>
      </c>
      <c r="V4" s="224" t="s">
        <v>439</v>
      </c>
      <c r="W4" s="225" t="s">
        <v>28</v>
      </c>
      <c r="X4" s="228" t="s">
        <v>29</v>
      </c>
      <c r="Y4" s="54" t="s">
        <v>30</v>
      </c>
      <c r="Z4" s="52" t="s">
        <v>440</v>
      </c>
      <c r="AA4" s="52" t="s">
        <v>441</v>
      </c>
      <c r="AB4" s="54" t="s">
        <v>442</v>
      </c>
      <c r="AC4" s="52" t="s">
        <v>31</v>
      </c>
      <c r="AD4" s="228" t="s">
        <v>29</v>
      </c>
      <c r="AE4" s="229" t="s">
        <v>443</v>
      </c>
      <c r="AF4" s="225" t="s">
        <v>444</v>
      </c>
      <c r="AG4" s="225" t="s">
        <v>445</v>
      </c>
      <c r="AH4" s="225" t="s">
        <v>440</v>
      </c>
      <c r="AI4" s="230" t="s">
        <v>446</v>
      </c>
      <c r="AJ4" s="229" t="s">
        <v>443</v>
      </c>
      <c r="AK4" s="225" t="s">
        <v>444</v>
      </c>
      <c r="AL4" s="225" t="s">
        <v>445</v>
      </c>
      <c r="AM4" s="225" t="s">
        <v>440</v>
      </c>
      <c r="AN4" s="230" t="s">
        <v>446</v>
      </c>
      <c r="AO4" s="229" t="s">
        <v>443</v>
      </c>
      <c r="AP4" s="225" t="s">
        <v>444</v>
      </c>
      <c r="AQ4" s="225" t="s">
        <v>445</v>
      </c>
      <c r="AR4" s="225" t="s">
        <v>440</v>
      </c>
      <c r="AS4" s="230" t="s">
        <v>446</v>
      </c>
      <c r="AT4" s="231"/>
    </row>
    <row r="5" spans="1:46" ht="24.75" customHeight="1">
      <c r="A5" s="232" t="s">
        <v>721</v>
      </c>
      <c r="B5" s="233">
        <v>1</v>
      </c>
      <c r="C5" s="234" t="s">
        <v>71</v>
      </c>
      <c r="D5" s="235" t="s">
        <v>466</v>
      </c>
      <c r="E5" s="235" t="s">
        <v>448</v>
      </c>
      <c r="F5" s="235">
        <v>1</v>
      </c>
      <c r="G5" s="235" t="s">
        <v>467</v>
      </c>
      <c r="H5" s="236" t="s">
        <v>468</v>
      </c>
      <c r="I5" s="236" t="s">
        <v>469</v>
      </c>
      <c r="J5" s="237" t="s">
        <v>722</v>
      </c>
      <c r="K5" s="235"/>
      <c r="L5" s="238"/>
      <c r="M5" s="235" t="s">
        <v>45</v>
      </c>
      <c r="N5" s="235" t="s">
        <v>453</v>
      </c>
      <c r="O5" s="235" t="s">
        <v>454</v>
      </c>
      <c r="P5" s="235"/>
      <c r="Q5" s="235"/>
      <c r="R5" s="235"/>
      <c r="S5" s="239"/>
      <c r="T5" s="235" t="s">
        <v>455</v>
      </c>
      <c r="U5" s="240"/>
      <c r="V5" s="240"/>
      <c r="W5" s="240"/>
      <c r="X5" s="241"/>
      <c r="Y5" s="242" t="s">
        <v>456</v>
      </c>
      <c r="Z5" s="243"/>
      <c r="AA5" s="243">
        <v>43843</v>
      </c>
      <c r="AB5" s="243">
        <v>43853</v>
      </c>
      <c r="AC5" s="243"/>
      <c r="AD5" s="244"/>
      <c r="AE5" s="235"/>
      <c r="AF5" s="240"/>
      <c r="AG5" s="240"/>
      <c r="AH5" s="240"/>
      <c r="AI5" s="240"/>
      <c r="AJ5" s="235"/>
      <c r="AK5" s="235"/>
      <c r="AL5" s="235"/>
      <c r="AM5" s="240"/>
      <c r="AN5" s="240"/>
      <c r="AO5" s="235"/>
      <c r="AP5" s="235"/>
      <c r="AQ5" s="235"/>
      <c r="AR5" s="240"/>
      <c r="AS5" s="240"/>
      <c r="AT5" s="245"/>
    </row>
    <row r="6" spans="1:46" ht="24.75" customHeight="1">
      <c r="A6" s="232" t="s">
        <v>721</v>
      </c>
      <c r="B6" s="246">
        <v>2</v>
      </c>
      <c r="C6" s="247" t="s">
        <v>71</v>
      </c>
      <c r="D6" s="248" t="s">
        <v>466</v>
      </c>
      <c r="E6" s="248" t="s">
        <v>448</v>
      </c>
      <c r="F6" s="248">
        <v>1</v>
      </c>
      <c r="G6" s="248" t="s">
        <v>467</v>
      </c>
      <c r="H6" s="236" t="s">
        <v>723</v>
      </c>
      <c r="I6" s="236" t="s">
        <v>724</v>
      </c>
      <c r="J6" s="249" t="s">
        <v>725</v>
      </c>
      <c r="K6" s="248"/>
      <c r="L6" s="250"/>
      <c r="M6" s="248" t="s">
        <v>45</v>
      </c>
      <c r="N6" s="248" t="s">
        <v>454</v>
      </c>
      <c r="O6" s="248" t="s">
        <v>453</v>
      </c>
      <c r="P6" s="248"/>
      <c r="Q6" s="248"/>
      <c r="R6" s="248"/>
      <c r="S6" s="251"/>
      <c r="T6" s="248" t="s">
        <v>455</v>
      </c>
      <c r="U6" s="243"/>
      <c r="V6" s="243"/>
      <c r="W6" s="243"/>
      <c r="X6" s="252"/>
      <c r="Y6" s="242" t="s">
        <v>456</v>
      </c>
      <c r="Z6" s="243"/>
      <c r="AA6" s="243">
        <v>43843</v>
      </c>
      <c r="AB6" s="243"/>
      <c r="AC6" s="243"/>
      <c r="AD6" s="252"/>
      <c r="AE6" s="248"/>
      <c r="AF6" s="243"/>
      <c r="AG6" s="243"/>
      <c r="AH6" s="243"/>
      <c r="AI6" s="243"/>
      <c r="AJ6" s="248"/>
      <c r="AK6" s="248"/>
      <c r="AL6" s="248"/>
      <c r="AM6" s="243"/>
      <c r="AN6" s="243"/>
      <c r="AO6" s="248"/>
      <c r="AP6" s="248"/>
      <c r="AQ6" s="248"/>
      <c r="AR6" s="243"/>
      <c r="AS6" s="243"/>
      <c r="AT6" s="253"/>
    </row>
    <row r="7" spans="1:46" ht="24.75" customHeight="1">
      <c r="A7" s="232" t="s">
        <v>721</v>
      </c>
      <c r="B7" s="246">
        <v>3</v>
      </c>
      <c r="C7" s="247" t="s">
        <v>71</v>
      </c>
      <c r="D7" s="248" t="s">
        <v>466</v>
      </c>
      <c r="E7" s="248" t="s">
        <v>448</v>
      </c>
      <c r="F7" s="248">
        <v>1</v>
      </c>
      <c r="G7" s="248" t="s">
        <v>467</v>
      </c>
      <c r="H7" s="236" t="s">
        <v>726</v>
      </c>
      <c r="I7" s="236" t="s">
        <v>727</v>
      </c>
      <c r="J7" s="249" t="s">
        <v>728</v>
      </c>
      <c r="K7" s="248"/>
      <c r="L7" s="250"/>
      <c r="M7" s="248" t="s">
        <v>45</v>
      </c>
      <c r="N7" s="248" t="s">
        <v>454</v>
      </c>
      <c r="O7" s="248" t="s">
        <v>453</v>
      </c>
      <c r="P7" s="248"/>
      <c r="Q7" s="248"/>
      <c r="R7" s="248"/>
      <c r="S7" s="251"/>
      <c r="T7" s="248" t="s">
        <v>455</v>
      </c>
      <c r="U7" s="243"/>
      <c r="V7" s="243"/>
      <c r="W7" s="243"/>
      <c r="X7" s="252"/>
      <c r="Y7" s="242" t="s">
        <v>456</v>
      </c>
      <c r="Z7" s="243"/>
      <c r="AA7" s="243">
        <v>43843</v>
      </c>
      <c r="AB7" s="243"/>
      <c r="AC7" s="243"/>
      <c r="AD7" s="252"/>
      <c r="AE7" s="248"/>
      <c r="AF7" s="243"/>
      <c r="AG7" s="243"/>
      <c r="AH7" s="243"/>
      <c r="AI7" s="243"/>
      <c r="AJ7" s="248"/>
      <c r="AK7" s="248"/>
      <c r="AL7" s="248"/>
      <c r="AM7" s="243"/>
      <c r="AN7" s="243"/>
      <c r="AO7" s="248"/>
      <c r="AP7" s="248"/>
      <c r="AQ7" s="248"/>
      <c r="AR7" s="243"/>
      <c r="AS7" s="243"/>
      <c r="AT7" s="253"/>
    </row>
    <row r="8" spans="1:46" ht="24.75" customHeight="1">
      <c r="A8" s="232" t="s">
        <v>729</v>
      </c>
      <c r="B8" s="246">
        <v>4</v>
      </c>
      <c r="C8" s="247" t="s">
        <v>71</v>
      </c>
      <c r="D8" s="248" t="s">
        <v>447</v>
      </c>
      <c r="E8" s="248" t="s">
        <v>448</v>
      </c>
      <c r="F8" s="248">
        <v>1</v>
      </c>
      <c r="G8" s="248" t="s">
        <v>449</v>
      </c>
      <c r="H8" s="236" t="s">
        <v>730</v>
      </c>
      <c r="I8" s="236" t="s">
        <v>731</v>
      </c>
      <c r="J8" s="254"/>
      <c r="K8" s="248"/>
      <c r="L8" s="250"/>
      <c r="M8" s="248" t="s">
        <v>106</v>
      </c>
      <c r="N8" s="248" t="s">
        <v>454</v>
      </c>
      <c r="O8" s="248" t="s">
        <v>465</v>
      </c>
      <c r="P8" s="248"/>
      <c r="Q8" s="248"/>
      <c r="R8" s="248"/>
      <c r="S8" s="251"/>
      <c r="T8" s="248" t="s">
        <v>455</v>
      </c>
      <c r="U8" s="243"/>
      <c r="V8" s="243"/>
      <c r="W8" s="243"/>
      <c r="X8" s="252"/>
      <c r="Y8" s="242" t="s">
        <v>456</v>
      </c>
      <c r="Z8" s="243"/>
      <c r="AA8" s="243">
        <v>43843</v>
      </c>
      <c r="AB8" s="243"/>
      <c r="AC8" s="243"/>
      <c r="AD8" s="252"/>
      <c r="AE8" s="248"/>
      <c r="AF8" s="243"/>
      <c r="AG8" s="243"/>
      <c r="AH8" s="243"/>
      <c r="AI8" s="243"/>
      <c r="AJ8" s="248"/>
      <c r="AK8" s="248"/>
      <c r="AL8" s="248"/>
      <c r="AM8" s="243"/>
      <c r="AN8" s="243"/>
      <c r="AO8" s="248"/>
      <c r="AP8" s="248"/>
      <c r="AQ8" s="248"/>
      <c r="AR8" s="243"/>
      <c r="AS8" s="243"/>
      <c r="AT8" s="253"/>
    </row>
    <row r="9" spans="1:46" ht="24.75" customHeight="1">
      <c r="A9" s="255"/>
      <c r="B9" s="256">
        <v>5</v>
      </c>
      <c r="C9" s="257" t="s">
        <v>71</v>
      </c>
      <c r="D9" s="57" t="s">
        <v>447</v>
      </c>
      <c r="E9" s="57" t="s">
        <v>448</v>
      </c>
      <c r="F9" s="57">
        <v>1</v>
      </c>
      <c r="G9" s="57" t="s">
        <v>449</v>
      </c>
      <c r="H9" s="21" t="s">
        <v>732</v>
      </c>
      <c r="I9" s="21" t="s">
        <v>733</v>
      </c>
      <c r="J9" s="101"/>
      <c r="K9" s="57"/>
      <c r="L9" s="61"/>
      <c r="M9" s="57" t="s">
        <v>106</v>
      </c>
      <c r="N9" s="57" t="s">
        <v>454</v>
      </c>
      <c r="O9" s="57" t="s">
        <v>465</v>
      </c>
      <c r="P9" s="57"/>
      <c r="Q9" s="57"/>
      <c r="R9" s="57"/>
      <c r="S9" s="100"/>
      <c r="T9" s="57" t="s">
        <v>455</v>
      </c>
      <c r="U9" s="22"/>
      <c r="V9" s="22"/>
      <c r="W9" s="22"/>
      <c r="X9" s="258"/>
      <c r="Y9" s="148" t="s">
        <v>456</v>
      </c>
      <c r="Z9" s="65"/>
      <c r="AA9" s="65">
        <v>43843</v>
      </c>
      <c r="AB9" s="65"/>
      <c r="AC9" s="65"/>
      <c r="AD9" s="258"/>
      <c r="AE9" s="57"/>
      <c r="AF9" s="22"/>
      <c r="AG9" s="22"/>
      <c r="AH9" s="22"/>
      <c r="AI9" s="22"/>
      <c r="AJ9" s="57"/>
      <c r="AK9" s="57"/>
      <c r="AL9" s="57"/>
      <c r="AM9" s="22"/>
      <c r="AN9" s="22"/>
      <c r="AO9" s="57"/>
      <c r="AP9" s="57"/>
      <c r="AQ9" s="57"/>
      <c r="AR9" s="22"/>
      <c r="AS9" s="22"/>
      <c r="AT9" s="259"/>
    </row>
    <row r="10" spans="1:46" ht="24.75" customHeight="1">
      <c r="A10" s="255"/>
      <c r="B10" s="256">
        <v>6</v>
      </c>
      <c r="C10" s="257" t="s">
        <v>71</v>
      </c>
      <c r="D10" s="57" t="s">
        <v>447</v>
      </c>
      <c r="E10" s="57" t="s">
        <v>448</v>
      </c>
      <c r="F10" s="57">
        <v>1</v>
      </c>
      <c r="G10" s="57" t="s">
        <v>449</v>
      </c>
      <c r="H10" s="21" t="s">
        <v>450</v>
      </c>
      <c r="I10" s="21" t="s">
        <v>734</v>
      </c>
      <c r="J10" s="101"/>
      <c r="K10" s="57"/>
      <c r="L10" s="61"/>
      <c r="M10" s="57" t="s">
        <v>45</v>
      </c>
      <c r="N10" s="57" t="s">
        <v>453</v>
      </c>
      <c r="O10" s="57" t="s">
        <v>454</v>
      </c>
      <c r="P10" s="57"/>
      <c r="Q10" s="57"/>
      <c r="R10" s="57"/>
      <c r="S10" s="100"/>
      <c r="T10" s="57" t="s">
        <v>455</v>
      </c>
      <c r="U10" s="22"/>
      <c r="V10" s="22"/>
      <c r="W10" s="22"/>
      <c r="X10" s="258"/>
      <c r="Y10" s="148" t="s">
        <v>456</v>
      </c>
      <c r="Z10" s="65"/>
      <c r="AA10" s="65">
        <v>43843</v>
      </c>
      <c r="AB10" s="65"/>
      <c r="AC10" s="65"/>
      <c r="AD10" s="258"/>
      <c r="AE10" s="57"/>
      <c r="AF10" s="22"/>
      <c r="AG10" s="22"/>
      <c r="AH10" s="22"/>
      <c r="AI10" s="22"/>
      <c r="AJ10" s="57"/>
      <c r="AK10" s="57"/>
      <c r="AL10" s="57"/>
      <c r="AM10" s="22"/>
      <c r="AN10" s="22"/>
      <c r="AO10" s="57"/>
      <c r="AP10" s="57"/>
      <c r="AQ10" s="57"/>
      <c r="AR10" s="22"/>
      <c r="AS10" s="22"/>
      <c r="AT10" s="259"/>
    </row>
    <row r="11" spans="1:46" ht="24.75" customHeight="1">
      <c r="A11" s="232" t="s">
        <v>721</v>
      </c>
      <c r="B11" s="246">
        <v>7</v>
      </c>
      <c r="C11" s="247" t="s">
        <v>71</v>
      </c>
      <c r="D11" s="248" t="s">
        <v>735</v>
      </c>
      <c r="E11" s="248" t="s">
        <v>448</v>
      </c>
      <c r="F11" s="248">
        <v>1</v>
      </c>
      <c r="G11" s="248" t="s">
        <v>35</v>
      </c>
      <c r="H11" s="236" t="s">
        <v>736</v>
      </c>
      <c r="I11" s="236" t="s">
        <v>737</v>
      </c>
      <c r="J11" s="249" t="s">
        <v>738</v>
      </c>
      <c r="K11" s="248" t="s">
        <v>739</v>
      </c>
      <c r="L11" s="250"/>
      <c r="M11" s="248" t="s">
        <v>45</v>
      </c>
      <c r="N11" s="248" t="s">
        <v>465</v>
      </c>
      <c r="O11" s="248" t="s">
        <v>465</v>
      </c>
      <c r="P11" s="248"/>
      <c r="Q11" s="248"/>
      <c r="R11" s="248"/>
      <c r="S11" s="251"/>
      <c r="T11" s="248" t="s">
        <v>455</v>
      </c>
      <c r="U11" s="243"/>
      <c r="V11" s="243"/>
      <c r="W11" s="243"/>
      <c r="X11" s="252"/>
      <c r="Y11" s="242" t="s">
        <v>456</v>
      </c>
      <c r="Z11" s="243"/>
      <c r="AA11" s="243">
        <v>43843</v>
      </c>
      <c r="AB11" s="243"/>
      <c r="AC11" s="243"/>
      <c r="AD11" s="252"/>
      <c r="AE11" s="248"/>
      <c r="AF11" s="243"/>
      <c r="AG11" s="243"/>
      <c r="AH11" s="243"/>
      <c r="AI11" s="243"/>
      <c r="AJ11" s="248"/>
      <c r="AK11" s="248"/>
      <c r="AL11" s="248"/>
      <c r="AM11" s="243"/>
      <c r="AN11" s="243"/>
      <c r="AO11" s="248"/>
      <c r="AP11" s="248"/>
      <c r="AQ11" s="248"/>
      <c r="AR11" s="243"/>
      <c r="AS11" s="243"/>
      <c r="AT11" s="253"/>
    </row>
    <row r="12" spans="1:46" ht="24.75" customHeight="1">
      <c r="A12" s="232" t="s">
        <v>721</v>
      </c>
      <c r="B12" s="246">
        <v>8</v>
      </c>
      <c r="C12" s="248" t="s">
        <v>71</v>
      </c>
      <c r="D12" s="248" t="s">
        <v>735</v>
      </c>
      <c r="E12" s="248" t="s">
        <v>448</v>
      </c>
      <c r="F12" s="248">
        <v>1</v>
      </c>
      <c r="G12" s="248" t="s">
        <v>35</v>
      </c>
      <c r="H12" s="250" t="s">
        <v>740</v>
      </c>
      <c r="I12" s="250" t="s">
        <v>741</v>
      </c>
      <c r="J12" s="260" t="s">
        <v>742</v>
      </c>
      <c r="K12" s="248" t="s">
        <v>739</v>
      </c>
      <c r="L12" s="248"/>
      <c r="M12" s="248" t="s">
        <v>106</v>
      </c>
      <c r="N12" s="248" t="s">
        <v>465</v>
      </c>
      <c r="O12" s="248" t="s">
        <v>465</v>
      </c>
      <c r="P12" s="248"/>
      <c r="Q12" s="248"/>
      <c r="R12" s="248"/>
      <c r="S12" s="248"/>
      <c r="T12" s="248" t="s">
        <v>455</v>
      </c>
      <c r="U12" s="248"/>
      <c r="V12" s="248"/>
      <c r="W12" s="248"/>
      <c r="X12" s="248"/>
      <c r="Y12" s="242" t="s">
        <v>456</v>
      </c>
      <c r="Z12" s="248"/>
      <c r="AA12" s="243">
        <v>43843</v>
      </c>
      <c r="AB12" s="248"/>
      <c r="AC12" s="248"/>
      <c r="AD12" s="248"/>
      <c r="AE12" s="248"/>
      <c r="AF12" s="248"/>
      <c r="AG12" s="248"/>
      <c r="AH12" s="248"/>
      <c r="AI12" s="248"/>
      <c r="AJ12" s="248"/>
      <c r="AK12" s="248"/>
      <c r="AL12" s="248"/>
      <c r="AM12" s="248"/>
      <c r="AN12" s="248"/>
      <c r="AO12" s="248"/>
      <c r="AP12" s="248"/>
      <c r="AQ12" s="248"/>
      <c r="AR12" s="248"/>
      <c r="AS12" s="248"/>
      <c r="AT12" s="261"/>
    </row>
    <row r="13" spans="1:46" ht="24.75" customHeight="1">
      <c r="A13" s="217"/>
      <c r="B13" s="256">
        <v>9</v>
      </c>
      <c r="C13" s="64" t="s">
        <v>743</v>
      </c>
      <c r="D13" s="64" t="s">
        <v>744</v>
      </c>
      <c r="E13" s="64" t="s">
        <v>448</v>
      </c>
      <c r="F13" s="64">
        <v>1</v>
      </c>
      <c r="G13" s="64" t="s">
        <v>745</v>
      </c>
      <c r="H13" s="139" t="s">
        <v>746</v>
      </c>
      <c r="I13" s="139" t="s">
        <v>747</v>
      </c>
      <c r="J13" s="140" t="s">
        <v>728</v>
      </c>
      <c r="K13" s="64"/>
      <c r="L13" s="64"/>
      <c r="M13" s="64" t="s">
        <v>106</v>
      </c>
      <c r="N13" s="64" t="s">
        <v>465</v>
      </c>
      <c r="O13" s="64" t="s">
        <v>465</v>
      </c>
      <c r="P13" s="64"/>
      <c r="Q13" s="64"/>
      <c r="R13" s="64"/>
      <c r="S13" s="64"/>
      <c r="T13" s="64" t="s">
        <v>455</v>
      </c>
      <c r="U13" s="64"/>
      <c r="V13" s="64"/>
      <c r="W13" s="64"/>
      <c r="X13" s="64"/>
      <c r="Y13" s="56" t="s">
        <v>456</v>
      </c>
      <c r="Z13" s="64"/>
      <c r="AA13" s="65">
        <v>43843</v>
      </c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141"/>
    </row>
    <row r="14" spans="1:46" ht="24.75" customHeight="1">
      <c r="A14" s="217"/>
      <c r="B14" s="256">
        <v>10</v>
      </c>
      <c r="C14" s="64" t="s">
        <v>743</v>
      </c>
      <c r="D14" s="64" t="s">
        <v>744</v>
      </c>
      <c r="E14" s="64" t="s">
        <v>448</v>
      </c>
      <c r="F14" s="64">
        <v>1</v>
      </c>
      <c r="G14" s="64" t="s">
        <v>745</v>
      </c>
      <c r="H14" s="139" t="s">
        <v>748</v>
      </c>
      <c r="I14" s="139" t="s">
        <v>749</v>
      </c>
      <c r="J14" s="140" t="s">
        <v>728</v>
      </c>
      <c r="K14" s="64"/>
      <c r="L14" s="64"/>
      <c r="M14" s="64" t="s">
        <v>106</v>
      </c>
      <c r="N14" s="64" t="s">
        <v>465</v>
      </c>
      <c r="O14" s="64" t="s">
        <v>465</v>
      </c>
      <c r="P14" s="64"/>
      <c r="Q14" s="64"/>
      <c r="R14" s="64"/>
      <c r="S14" s="64"/>
      <c r="T14" s="64" t="s">
        <v>455</v>
      </c>
      <c r="U14" s="64"/>
      <c r="V14" s="64"/>
      <c r="W14" s="64"/>
      <c r="X14" s="64"/>
      <c r="Y14" s="56" t="s">
        <v>456</v>
      </c>
      <c r="Z14" s="64"/>
      <c r="AA14" s="65">
        <v>43843</v>
      </c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141"/>
    </row>
    <row r="15" spans="1:46" ht="24.75" customHeight="1">
      <c r="A15" s="217"/>
      <c r="B15" s="256">
        <v>11</v>
      </c>
      <c r="C15" s="64" t="s">
        <v>743</v>
      </c>
      <c r="D15" s="64" t="s">
        <v>744</v>
      </c>
      <c r="E15" s="57" t="s">
        <v>448</v>
      </c>
      <c r="F15" s="57">
        <v>1</v>
      </c>
      <c r="G15" s="57" t="s">
        <v>745</v>
      </c>
      <c r="H15" s="139" t="s">
        <v>750</v>
      </c>
      <c r="I15" s="139" t="s">
        <v>751</v>
      </c>
      <c r="J15" s="139"/>
      <c r="K15" s="64"/>
      <c r="L15" s="64"/>
      <c r="M15" s="64" t="s">
        <v>106</v>
      </c>
      <c r="N15" s="64" t="s">
        <v>465</v>
      </c>
      <c r="O15" s="64" t="s">
        <v>465</v>
      </c>
      <c r="P15" s="64"/>
      <c r="Q15" s="64"/>
      <c r="R15" s="64"/>
      <c r="S15" s="64"/>
      <c r="T15" s="64" t="s">
        <v>455</v>
      </c>
      <c r="U15" s="64"/>
      <c r="V15" s="64"/>
      <c r="W15" s="64"/>
      <c r="X15" s="64"/>
      <c r="Y15" s="148" t="s">
        <v>456</v>
      </c>
      <c r="Z15" s="64"/>
      <c r="AA15" s="65">
        <v>43843</v>
      </c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141"/>
    </row>
    <row r="16" spans="1:46" ht="24.75" customHeight="1">
      <c r="A16" s="217"/>
      <c r="B16" s="256">
        <v>12</v>
      </c>
      <c r="C16" s="64" t="s">
        <v>743</v>
      </c>
      <c r="D16" s="64" t="s">
        <v>744</v>
      </c>
      <c r="E16" s="57" t="s">
        <v>448</v>
      </c>
      <c r="F16" s="57">
        <v>1</v>
      </c>
      <c r="G16" s="57" t="s">
        <v>745</v>
      </c>
      <c r="H16" s="139" t="s">
        <v>752</v>
      </c>
      <c r="I16" s="139" t="s">
        <v>753</v>
      </c>
      <c r="J16" s="139"/>
      <c r="K16" s="64"/>
      <c r="L16" s="64"/>
      <c r="M16" s="64" t="s">
        <v>106</v>
      </c>
      <c r="N16" s="64" t="s">
        <v>465</v>
      </c>
      <c r="O16" s="64" t="s">
        <v>465</v>
      </c>
      <c r="P16" s="64"/>
      <c r="Q16" s="64"/>
      <c r="R16" s="64"/>
      <c r="S16" s="64"/>
      <c r="T16" s="64" t="s">
        <v>455</v>
      </c>
      <c r="U16" s="64"/>
      <c r="V16" s="64"/>
      <c r="W16" s="64"/>
      <c r="X16" s="64"/>
      <c r="Y16" s="148" t="s">
        <v>456</v>
      </c>
      <c r="Z16" s="64"/>
      <c r="AA16" s="65">
        <v>43843</v>
      </c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141"/>
    </row>
    <row r="17" spans="1:46" ht="24.75" customHeight="1">
      <c r="A17" s="217"/>
      <c r="B17" s="256">
        <v>13</v>
      </c>
      <c r="C17" s="64" t="s">
        <v>743</v>
      </c>
      <c r="D17" s="64" t="s">
        <v>744</v>
      </c>
      <c r="E17" s="57" t="s">
        <v>448</v>
      </c>
      <c r="F17" s="57">
        <v>1</v>
      </c>
      <c r="G17" s="57" t="s">
        <v>745</v>
      </c>
      <c r="H17" s="139" t="s">
        <v>754</v>
      </c>
      <c r="I17" s="139" t="s">
        <v>755</v>
      </c>
      <c r="J17" s="139"/>
      <c r="K17" s="64"/>
      <c r="L17" s="64"/>
      <c r="M17" s="64" t="s">
        <v>106</v>
      </c>
      <c r="N17" s="64" t="s">
        <v>465</v>
      </c>
      <c r="O17" s="64" t="s">
        <v>465</v>
      </c>
      <c r="P17" s="64"/>
      <c r="Q17" s="64"/>
      <c r="R17" s="64"/>
      <c r="S17" s="64"/>
      <c r="T17" s="64" t="s">
        <v>455</v>
      </c>
      <c r="U17" s="64"/>
      <c r="V17" s="64"/>
      <c r="W17" s="64"/>
      <c r="X17" s="64"/>
      <c r="Y17" s="148" t="s">
        <v>456</v>
      </c>
      <c r="Z17" s="64"/>
      <c r="AA17" s="65">
        <v>43843</v>
      </c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141"/>
    </row>
    <row r="18" spans="1:46" ht="24.75" customHeight="1">
      <c r="A18" s="217"/>
      <c r="B18" s="256">
        <v>14</v>
      </c>
      <c r="C18" s="64" t="s">
        <v>743</v>
      </c>
      <c r="D18" s="64" t="s">
        <v>744</v>
      </c>
      <c r="E18" s="57" t="s">
        <v>448</v>
      </c>
      <c r="F18" s="57">
        <v>1</v>
      </c>
      <c r="G18" s="57" t="s">
        <v>745</v>
      </c>
      <c r="H18" s="139" t="s">
        <v>756</v>
      </c>
      <c r="I18" s="139" t="s">
        <v>757</v>
      </c>
      <c r="J18" s="139"/>
      <c r="K18" s="64"/>
      <c r="L18" s="64"/>
      <c r="M18" s="64" t="s">
        <v>106</v>
      </c>
      <c r="N18" s="64" t="s">
        <v>465</v>
      </c>
      <c r="O18" s="64" t="s">
        <v>465</v>
      </c>
      <c r="P18" s="64"/>
      <c r="Q18" s="64"/>
      <c r="R18" s="64"/>
      <c r="S18" s="64"/>
      <c r="T18" s="64" t="s">
        <v>455</v>
      </c>
      <c r="U18" s="64"/>
      <c r="V18" s="64"/>
      <c r="W18" s="64"/>
      <c r="X18" s="64"/>
      <c r="Y18" s="148" t="s">
        <v>456</v>
      </c>
      <c r="Z18" s="64"/>
      <c r="AA18" s="65">
        <v>43843</v>
      </c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141"/>
    </row>
    <row r="19" spans="1:46" ht="24.75" customHeight="1">
      <c r="A19" s="217"/>
      <c r="B19" s="256">
        <v>15</v>
      </c>
      <c r="C19" s="64" t="s">
        <v>743</v>
      </c>
      <c r="D19" s="64" t="s">
        <v>744</v>
      </c>
      <c r="E19" s="57" t="s">
        <v>448</v>
      </c>
      <c r="F19" s="57">
        <v>1</v>
      </c>
      <c r="G19" s="57" t="s">
        <v>745</v>
      </c>
      <c r="H19" s="139" t="s">
        <v>758</v>
      </c>
      <c r="I19" s="139" t="s">
        <v>759</v>
      </c>
      <c r="J19" s="139"/>
      <c r="K19" s="64"/>
      <c r="L19" s="64"/>
      <c r="M19" s="64" t="s">
        <v>106</v>
      </c>
      <c r="N19" s="64" t="s">
        <v>465</v>
      </c>
      <c r="O19" s="64" t="s">
        <v>465</v>
      </c>
      <c r="P19" s="64"/>
      <c r="Q19" s="64"/>
      <c r="R19" s="64"/>
      <c r="S19" s="64"/>
      <c r="T19" s="64" t="s">
        <v>455</v>
      </c>
      <c r="U19" s="64"/>
      <c r="V19" s="64"/>
      <c r="W19" s="64"/>
      <c r="X19" s="64"/>
      <c r="Y19" s="148" t="s">
        <v>456</v>
      </c>
      <c r="Z19" s="64"/>
      <c r="AA19" s="65">
        <v>43843</v>
      </c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141"/>
    </row>
    <row r="20" spans="1:46" ht="24.75" customHeight="1">
      <c r="A20" s="217"/>
      <c r="B20" s="256" t="s">
        <v>760</v>
      </c>
      <c r="C20" s="64" t="s">
        <v>474</v>
      </c>
      <c r="D20" s="64" t="s">
        <v>71</v>
      </c>
      <c r="E20" s="57" t="s">
        <v>448</v>
      </c>
      <c r="F20" s="57">
        <v>1</v>
      </c>
      <c r="G20" s="57" t="s">
        <v>761</v>
      </c>
      <c r="H20" s="139" t="s">
        <v>762</v>
      </c>
      <c r="I20" s="139" t="s">
        <v>763</v>
      </c>
      <c r="J20" s="139"/>
      <c r="K20" s="64"/>
      <c r="L20" s="64"/>
      <c r="M20" s="64" t="s">
        <v>45</v>
      </c>
      <c r="N20" s="64" t="s">
        <v>453</v>
      </c>
      <c r="O20" s="64" t="s">
        <v>453</v>
      </c>
      <c r="P20" s="64"/>
      <c r="Q20" s="64"/>
      <c r="R20" s="64"/>
      <c r="S20" s="64"/>
      <c r="T20" s="64" t="s">
        <v>455</v>
      </c>
      <c r="U20" s="65">
        <v>43864</v>
      </c>
      <c r="V20" s="64"/>
      <c r="W20" s="64"/>
      <c r="X20" s="64"/>
      <c r="Y20" s="148" t="s">
        <v>456</v>
      </c>
      <c r="Z20" s="64"/>
      <c r="AA20" s="65">
        <v>43864</v>
      </c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141"/>
    </row>
    <row r="21" spans="1:46" ht="24.75" customHeight="1">
      <c r="A21" s="217"/>
      <c r="B21" s="256" t="s">
        <v>760</v>
      </c>
      <c r="C21" s="64" t="s">
        <v>474</v>
      </c>
      <c r="D21" s="64" t="s">
        <v>71</v>
      </c>
      <c r="E21" s="57" t="s">
        <v>448</v>
      </c>
      <c r="F21" s="57">
        <v>1</v>
      </c>
      <c r="G21" s="57" t="s">
        <v>761</v>
      </c>
      <c r="H21" s="139" t="s">
        <v>764</v>
      </c>
      <c r="I21" s="139" t="s">
        <v>765</v>
      </c>
      <c r="J21" s="139"/>
      <c r="K21" s="64"/>
      <c r="L21" s="64"/>
      <c r="M21" s="64" t="s">
        <v>106</v>
      </c>
      <c r="N21" s="64" t="s">
        <v>465</v>
      </c>
      <c r="O21" s="64" t="s">
        <v>465</v>
      </c>
      <c r="P21" s="64"/>
      <c r="Q21" s="64"/>
      <c r="R21" s="64"/>
      <c r="S21" s="64"/>
      <c r="T21" s="64" t="s">
        <v>455</v>
      </c>
      <c r="U21" s="65">
        <v>43864</v>
      </c>
      <c r="V21" s="64"/>
      <c r="W21" s="64"/>
      <c r="X21" s="64"/>
      <c r="Y21" s="148" t="s">
        <v>456</v>
      </c>
      <c r="Z21" s="64"/>
      <c r="AA21" s="65">
        <v>43864</v>
      </c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141"/>
    </row>
    <row r="22" spans="1:46" ht="24.75" customHeight="1">
      <c r="A22" s="262"/>
      <c r="B22" s="256">
        <v>16</v>
      </c>
      <c r="C22" s="263" t="s">
        <v>474</v>
      </c>
      <c r="D22" s="263" t="s">
        <v>475</v>
      </c>
      <c r="E22" s="263" t="s">
        <v>79</v>
      </c>
      <c r="F22" s="263">
        <v>2</v>
      </c>
      <c r="G22" s="263" t="s">
        <v>476</v>
      </c>
      <c r="H22" s="264" t="s">
        <v>477</v>
      </c>
      <c r="I22" s="264" t="s">
        <v>766</v>
      </c>
      <c r="J22" s="265" t="s">
        <v>767</v>
      </c>
      <c r="K22" s="263"/>
      <c r="L22" s="263"/>
      <c r="M22" s="263" t="s">
        <v>45</v>
      </c>
      <c r="N22" s="263" t="s">
        <v>454</v>
      </c>
      <c r="O22" s="263" t="s">
        <v>453</v>
      </c>
      <c r="P22" s="263"/>
      <c r="Q22" s="263"/>
      <c r="R22" s="263"/>
      <c r="S22" s="263"/>
      <c r="T22" s="263" t="s">
        <v>455</v>
      </c>
      <c r="U22" s="266">
        <v>43864</v>
      </c>
      <c r="V22" s="263"/>
      <c r="W22" s="263"/>
      <c r="X22" s="263"/>
      <c r="Y22" s="267"/>
      <c r="Z22" s="263"/>
      <c r="AA22" s="266"/>
      <c r="AB22" s="263"/>
      <c r="AC22" s="263"/>
      <c r="AD22" s="263"/>
      <c r="AE22" s="263"/>
      <c r="AF22" s="263"/>
      <c r="AG22" s="263"/>
      <c r="AH22" s="263"/>
      <c r="AI22" s="263"/>
      <c r="AJ22" s="263"/>
      <c r="AK22" s="263"/>
      <c r="AL22" s="263"/>
      <c r="AM22" s="263"/>
      <c r="AN22" s="263"/>
      <c r="AO22" s="263"/>
      <c r="AP22" s="263"/>
      <c r="AQ22" s="263"/>
      <c r="AR22" s="263"/>
      <c r="AS22" s="263"/>
      <c r="AT22" s="268"/>
    </row>
    <row r="23" spans="1:46" ht="24.75" customHeight="1">
      <c r="A23" s="262"/>
      <c r="B23" s="256">
        <v>17</v>
      </c>
      <c r="C23" s="263" t="s">
        <v>474</v>
      </c>
      <c r="D23" s="263" t="s">
        <v>475</v>
      </c>
      <c r="E23" s="263" t="s">
        <v>79</v>
      </c>
      <c r="F23" s="263">
        <v>2</v>
      </c>
      <c r="G23" s="263" t="s">
        <v>476</v>
      </c>
      <c r="H23" s="264" t="s">
        <v>491</v>
      </c>
      <c r="I23" s="264" t="s">
        <v>768</v>
      </c>
      <c r="J23" s="265" t="s">
        <v>769</v>
      </c>
      <c r="K23" s="263"/>
      <c r="L23" s="263"/>
      <c r="M23" s="263" t="s">
        <v>106</v>
      </c>
      <c r="N23" s="263" t="s">
        <v>454</v>
      </c>
      <c r="O23" s="263" t="s">
        <v>465</v>
      </c>
      <c r="P23" s="263"/>
      <c r="Q23" s="263"/>
      <c r="R23" s="263"/>
      <c r="S23" s="263"/>
      <c r="T23" s="263" t="s">
        <v>455</v>
      </c>
      <c r="U23" s="263"/>
      <c r="V23" s="263"/>
      <c r="W23" s="263"/>
      <c r="X23" s="263"/>
      <c r="Y23" s="267"/>
      <c r="Z23" s="263"/>
      <c r="AA23" s="266"/>
      <c r="AB23" s="263"/>
      <c r="AC23" s="263"/>
      <c r="AD23" s="263"/>
      <c r="AE23" s="263"/>
      <c r="AF23" s="263"/>
      <c r="AG23" s="263"/>
      <c r="AH23" s="263"/>
      <c r="AI23" s="263"/>
      <c r="AJ23" s="263"/>
      <c r="AK23" s="263"/>
      <c r="AL23" s="263"/>
      <c r="AM23" s="263"/>
      <c r="AN23" s="263"/>
      <c r="AO23" s="263"/>
      <c r="AP23" s="263"/>
      <c r="AQ23" s="263"/>
      <c r="AR23" s="263"/>
      <c r="AS23" s="263"/>
      <c r="AT23" s="268"/>
    </row>
    <row r="24" spans="1:46" ht="24.75" customHeight="1">
      <c r="A24" s="262"/>
      <c r="B24" s="256">
        <v>18</v>
      </c>
      <c r="C24" s="263" t="s">
        <v>474</v>
      </c>
      <c r="D24" s="263" t="s">
        <v>475</v>
      </c>
      <c r="E24" s="263" t="s">
        <v>79</v>
      </c>
      <c r="F24" s="263">
        <v>2</v>
      </c>
      <c r="G24" s="263" t="s">
        <v>476</v>
      </c>
      <c r="H24" s="264" t="s">
        <v>503</v>
      </c>
      <c r="I24" s="264" t="s">
        <v>770</v>
      </c>
      <c r="J24" s="265" t="s">
        <v>771</v>
      </c>
      <c r="K24" s="263"/>
      <c r="L24" s="263"/>
      <c r="M24" s="263" t="s">
        <v>45</v>
      </c>
      <c r="N24" s="263" t="s">
        <v>454</v>
      </c>
      <c r="O24" s="263" t="s">
        <v>453</v>
      </c>
      <c r="P24" s="263"/>
      <c r="Q24" s="263"/>
      <c r="R24" s="263"/>
      <c r="S24" s="263"/>
      <c r="T24" s="263" t="s">
        <v>455</v>
      </c>
      <c r="U24" s="266">
        <v>43865</v>
      </c>
      <c r="V24" s="263"/>
      <c r="W24" s="263"/>
      <c r="X24" s="263"/>
      <c r="Y24" s="267"/>
      <c r="Z24" s="263"/>
      <c r="AA24" s="266"/>
      <c r="AB24" s="263"/>
      <c r="AC24" s="263"/>
      <c r="AD24" s="263"/>
      <c r="AE24" s="263"/>
      <c r="AF24" s="263"/>
      <c r="AG24" s="263"/>
      <c r="AH24" s="263"/>
      <c r="AI24" s="263"/>
      <c r="AJ24" s="263"/>
      <c r="AK24" s="263"/>
      <c r="AL24" s="263"/>
      <c r="AM24" s="263"/>
      <c r="AN24" s="263"/>
      <c r="AO24" s="263"/>
      <c r="AP24" s="263"/>
      <c r="AQ24" s="263"/>
      <c r="AR24" s="263"/>
      <c r="AS24" s="263"/>
      <c r="AT24" s="268"/>
    </row>
    <row r="25" spans="1:46" ht="24.75" customHeight="1">
      <c r="A25" s="262"/>
      <c r="B25" s="256">
        <v>19</v>
      </c>
      <c r="C25" s="263" t="s">
        <v>474</v>
      </c>
      <c r="D25" s="263" t="s">
        <v>475</v>
      </c>
      <c r="E25" s="263" t="s">
        <v>79</v>
      </c>
      <c r="F25" s="263">
        <v>2</v>
      </c>
      <c r="G25" s="263" t="s">
        <v>476</v>
      </c>
      <c r="H25" s="264" t="s">
        <v>511</v>
      </c>
      <c r="I25" s="264" t="s">
        <v>772</v>
      </c>
      <c r="J25" s="265" t="s">
        <v>773</v>
      </c>
      <c r="K25" s="263"/>
      <c r="L25" s="263"/>
      <c r="M25" s="263" t="s">
        <v>45</v>
      </c>
      <c r="N25" s="263" t="s">
        <v>454</v>
      </c>
      <c r="O25" s="263" t="s">
        <v>453</v>
      </c>
      <c r="P25" s="263"/>
      <c r="Q25" s="263"/>
      <c r="R25" s="263"/>
      <c r="S25" s="263"/>
      <c r="T25" s="263" t="s">
        <v>455</v>
      </c>
      <c r="U25" s="266">
        <v>43866</v>
      </c>
      <c r="V25" s="263"/>
      <c r="W25" s="263"/>
      <c r="X25" s="263"/>
      <c r="Y25" s="267"/>
      <c r="Z25" s="263"/>
      <c r="AA25" s="266"/>
      <c r="AB25" s="263"/>
      <c r="AC25" s="263"/>
      <c r="AD25" s="263"/>
      <c r="AE25" s="263"/>
      <c r="AF25" s="263"/>
      <c r="AG25" s="263"/>
      <c r="AH25" s="263"/>
      <c r="AI25" s="263"/>
      <c r="AJ25" s="263"/>
      <c r="AK25" s="263"/>
      <c r="AL25" s="263"/>
      <c r="AM25" s="263"/>
      <c r="AN25" s="263"/>
      <c r="AO25" s="263"/>
      <c r="AP25" s="263"/>
      <c r="AQ25" s="263"/>
      <c r="AR25" s="263"/>
      <c r="AS25" s="263"/>
      <c r="AT25" s="268"/>
    </row>
    <row r="26" spans="1:46" ht="24.75" customHeight="1">
      <c r="A26" s="217"/>
      <c r="B26" s="256">
        <v>21</v>
      </c>
      <c r="C26" s="64" t="s">
        <v>474</v>
      </c>
      <c r="D26" s="64" t="s">
        <v>774</v>
      </c>
      <c r="E26" s="57" t="s">
        <v>448</v>
      </c>
      <c r="F26" s="57">
        <v>1</v>
      </c>
      <c r="G26" s="57" t="s">
        <v>116</v>
      </c>
      <c r="H26" s="139" t="s">
        <v>775</v>
      </c>
      <c r="I26" s="139" t="s">
        <v>776</v>
      </c>
      <c r="J26" s="140" t="s">
        <v>777</v>
      </c>
      <c r="K26" s="64"/>
      <c r="L26" s="64"/>
      <c r="M26" s="64" t="s">
        <v>45</v>
      </c>
      <c r="N26" s="64" t="s">
        <v>454</v>
      </c>
      <c r="O26" s="64" t="s">
        <v>454</v>
      </c>
      <c r="P26" s="64"/>
      <c r="Q26" s="64"/>
      <c r="R26" s="64"/>
      <c r="S26" s="64"/>
      <c r="T26" s="64" t="s">
        <v>455</v>
      </c>
      <c r="U26" s="64"/>
      <c r="V26" s="64"/>
      <c r="W26" s="64"/>
      <c r="X26" s="64"/>
      <c r="Y26" s="148" t="s">
        <v>456</v>
      </c>
      <c r="Z26" s="64"/>
      <c r="AA26" s="65">
        <v>43843</v>
      </c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141"/>
    </row>
    <row r="27" spans="1:46" ht="24.75" customHeight="1">
      <c r="A27" s="217"/>
      <c r="B27" s="256">
        <v>22</v>
      </c>
      <c r="C27" s="64" t="s">
        <v>474</v>
      </c>
      <c r="D27" s="64" t="s">
        <v>774</v>
      </c>
      <c r="E27" s="57" t="s">
        <v>448</v>
      </c>
      <c r="F27" s="57">
        <v>1</v>
      </c>
      <c r="G27" s="57" t="s">
        <v>116</v>
      </c>
      <c r="H27" s="139" t="s">
        <v>778</v>
      </c>
      <c r="I27" s="139" t="s">
        <v>779</v>
      </c>
      <c r="J27" s="140" t="s">
        <v>780</v>
      </c>
      <c r="K27" s="64"/>
      <c r="L27" s="64"/>
      <c r="M27" s="64" t="s">
        <v>45</v>
      </c>
      <c r="N27" s="64" t="s">
        <v>454</v>
      </c>
      <c r="O27" s="64" t="s">
        <v>453</v>
      </c>
      <c r="P27" s="64"/>
      <c r="Q27" s="64"/>
      <c r="R27" s="64"/>
      <c r="S27" s="64"/>
      <c r="T27" s="64" t="s">
        <v>455</v>
      </c>
      <c r="U27" s="64"/>
      <c r="V27" s="64"/>
      <c r="W27" s="64"/>
      <c r="X27" s="64"/>
      <c r="Y27" s="148" t="s">
        <v>456</v>
      </c>
      <c r="Z27" s="64"/>
      <c r="AA27" s="65">
        <v>43843</v>
      </c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141"/>
    </row>
    <row r="28" spans="1:46" ht="24.75" customHeight="1">
      <c r="A28" s="217"/>
      <c r="B28" s="256">
        <v>23</v>
      </c>
      <c r="C28" s="64" t="s">
        <v>474</v>
      </c>
      <c r="D28" s="64" t="s">
        <v>774</v>
      </c>
      <c r="E28" s="57" t="s">
        <v>448</v>
      </c>
      <c r="F28" s="57">
        <v>1</v>
      </c>
      <c r="G28" s="57" t="s">
        <v>116</v>
      </c>
      <c r="H28" s="139" t="s">
        <v>781</v>
      </c>
      <c r="I28" s="139" t="s">
        <v>782</v>
      </c>
      <c r="J28" s="140" t="s">
        <v>783</v>
      </c>
      <c r="K28" s="64"/>
      <c r="L28" s="64"/>
      <c r="M28" s="64" t="s">
        <v>45</v>
      </c>
      <c r="N28" s="64" t="s">
        <v>454</v>
      </c>
      <c r="O28" s="64" t="s">
        <v>465</v>
      </c>
      <c r="P28" s="64"/>
      <c r="Q28" s="64"/>
      <c r="R28" s="64"/>
      <c r="S28" s="64"/>
      <c r="T28" s="64" t="s">
        <v>455</v>
      </c>
      <c r="U28" s="64"/>
      <c r="V28" s="64"/>
      <c r="W28" s="64"/>
      <c r="X28" s="64"/>
      <c r="Y28" s="148" t="s">
        <v>456</v>
      </c>
      <c r="Z28" s="64"/>
      <c r="AA28" s="65">
        <v>43843</v>
      </c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141"/>
    </row>
    <row r="29" spans="1:46" ht="24.75" customHeight="1">
      <c r="A29" s="269"/>
      <c r="B29" s="256"/>
      <c r="C29" s="270" t="s">
        <v>474</v>
      </c>
      <c r="D29" s="270" t="s">
        <v>774</v>
      </c>
      <c r="E29" s="270" t="s">
        <v>448</v>
      </c>
      <c r="F29" s="270">
        <v>1</v>
      </c>
      <c r="G29" s="270" t="s">
        <v>116</v>
      </c>
      <c r="H29" s="271" t="s">
        <v>784</v>
      </c>
      <c r="I29" s="271" t="s">
        <v>785</v>
      </c>
      <c r="J29" s="272" t="s">
        <v>786</v>
      </c>
      <c r="K29" s="270"/>
      <c r="L29" s="270"/>
      <c r="M29" s="270" t="s">
        <v>45</v>
      </c>
      <c r="N29" s="270" t="s">
        <v>454</v>
      </c>
      <c r="O29" s="270" t="s">
        <v>453</v>
      </c>
      <c r="P29" s="270"/>
      <c r="Q29" s="270"/>
      <c r="R29" s="270"/>
      <c r="S29" s="270"/>
      <c r="T29" s="270" t="s">
        <v>455</v>
      </c>
      <c r="U29" s="270"/>
      <c r="V29" s="270"/>
      <c r="W29" s="270"/>
      <c r="X29" s="270"/>
      <c r="Y29" s="273" t="s">
        <v>456</v>
      </c>
      <c r="Z29" s="270"/>
      <c r="AA29" s="274">
        <v>43843</v>
      </c>
      <c r="AB29" s="270"/>
      <c r="AC29" s="270"/>
      <c r="AD29" s="270"/>
      <c r="AE29" s="270"/>
      <c r="AF29" s="270"/>
      <c r="AG29" s="270"/>
      <c r="AH29" s="270"/>
      <c r="AI29" s="270"/>
      <c r="AJ29" s="270"/>
      <c r="AK29" s="270"/>
      <c r="AL29" s="270"/>
      <c r="AM29" s="270"/>
      <c r="AN29" s="270"/>
      <c r="AO29" s="270"/>
      <c r="AP29" s="270"/>
      <c r="AQ29" s="270"/>
      <c r="AR29" s="270"/>
      <c r="AS29" s="270"/>
      <c r="AT29" s="275"/>
    </row>
    <row r="30" spans="1:46" ht="24.75" customHeight="1">
      <c r="A30" s="217"/>
      <c r="B30" s="256"/>
      <c r="C30" s="64"/>
      <c r="D30" s="64"/>
      <c r="E30" s="57"/>
      <c r="F30" s="57"/>
      <c r="G30" s="57"/>
      <c r="H30" s="139"/>
      <c r="I30" s="139"/>
      <c r="J30" s="139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148"/>
      <c r="Z30" s="64"/>
      <c r="AA30" s="65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141"/>
    </row>
    <row r="31" spans="1:46" ht="24.75" customHeight="1">
      <c r="A31" s="276"/>
      <c r="B31" s="146">
        <v>25</v>
      </c>
      <c r="C31" s="127" t="s">
        <v>474</v>
      </c>
      <c r="D31" s="127" t="s">
        <v>774</v>
      </c>
      <c r="E31" s="127" t="s">
        <v>448</v>
      </c>
      <c r="F31" s="127">
        <v>1</v>
      </c>
      <c r="G31" s="127" t="s">
        <v>116</v>
      </c>
      <c r="H31" s="131" t="s">
        <v>787</v>
      </c>
      <c r="I31" s="131" t="s">
        <v>788</v>
      </c>
      <c r="J31" s="137" t="s">
        <v>789</v>
      </c>
      <c r="K31" s="127" t="s">
        <v>739</v>
      </c>
      <c r="L31" s="127"/>
      <c r="M31" s="127" t="s">
        <v>106</v>
      </c>
      <c r="N31" s="127" t="s">
        <v>454</v>
      </c>
      <c r="O31" s="127" t="s">
        <v>453</v>
      </c>
      <c r="P31" s="127"/>
      <c r="Q31" s="127"/>
      <c r="R31" s="127"/>
      <c r="S31" s="127"/>
      <c r="T31" s="127" t="s">
        <v>455</v>
      </c>
      <c r="U31" s="127"/>
      <c r="V31" s="127"/>
      <c r="W31" s="127"/>
      <c r="X31" s="127"/>
      <c r="Y31" s="133" t="s">
        <v>456</v>
      </c>
      <c r="Z31" s="127"/>
      <c r="AA31" s="132">
        <v>43843</v>
      </c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7"/>
      <c r="AT31" s="138"/>
    </row>
    <row r="32" spans="1:46" ht="24.75" customHeight="1">
      <c r="A32" s="276"/>
      <c r="B32" s="256">
        <v>26</v>
      </c>
      <c r="C32" s="127" t="s">
        <v>474</v>
      </c>
      <c r="D32" s="127" t="s">
        <v>774</v>
      </c>
      <c r="E32" s="127" t="s">
        <v>448</v>
      </c>
      <c r="F32" s="127">
        <v>1</v>
      </c>
      <c r="G32" s="127" t="s">
        <v>116</v>
      </c>
      <c r="H32" s="131" t="s">
        <v>790</v>
      </c>
      <c r="I32" s="131" t="s">
        <v>791</v>
      </c>
      <c r="J32" s="137" t="s">
        <v>792</v>
      </c>
      <c r="K32" s="127"/>
      <c r="L32" s="127"/>
      <c r="M32" s="127" t="s">
        <v>45</v>
      </c>
      <c r="N32" s="127" t="s">
        <v>454</v>
      </c>
      <c r="O32" s="127" t="s">
        <v>453</v>
      </c>
      <c r="P32" s="127"/>
      <c r="Q32" s="127"/>
      <c r="R32" s="127"/>
      <c r="S32" s="127"/>
      <c r="T32" s="127" t="s">
        <v>455</v>
      </c>
      <c r="U32" s="127"/>
      <c r="V32" s="127"/>
      <c r="W32" s="127"/>
      <c r="X32" s="127"/>
      <c r="Y32" s="133" t="s">
        <v>456</v>
      </c>
      <c r="Z32" s="127"/>
      <c r="AA32" s="132">
        <v>43843</v>
      </c>
      <c r="AB32" s="127"/>
      <c r="AC32" s="127"/>
      <c r="AD32" s="127"/>
      <c r="AE32" s="127"/>
      <c r="AF32" s="127"/>
      <c r="AG32" s="127"/>
      <c r="AH32" s="127"/>
      <c r="AI32" s="127"/>
      <c r="AJ32" s="127"/>
      <c r="AK32" s="127"/>
      <c r="AL32" s="127"/>
      <c r="AM32" s="127"/>
      <c r="AN32" s="127"/>
      <c r="AO32" s="127"/>
      <c r="AP32" s="127"/>
      <c r="AQ32" s="127"/>
      <c r="AR32" s="127"/>
      <c r="AS32" s="127"/>
      <c r="AT32" s="138"/>
    </row>
    <row r="33" spans="1:46" ht="24.75" customHeight="1">
      <c r="A33" s="217"/>
      <c r="B33" s="256">
        <v>27</v>
      </c>
      <c r="C33" s="64" t="s">
        <v>474</v>
      </c>
      <c r="D33" s="64" t="s">
        <v>774</v>
      </c>
      <c r="E33" s="64" t="s">
        <v>448</v>
      </c>
      <c r="F33" s="64">
        <v>1</v>
      </c>
      <c r="G33" s="64" t="s">
        <v>116</v>
      </c>
      <c r="H33" s="139" t="s">
        <v>793</v>
      </c>
      <c r="I33" s="139" t="s">
        <v>794</v>
      </c>
      <c r="J33" s="140" t="s">
        <v>795</v>
      </c>
      <c r="K33" s="64"/>
      <c r="L33" s="64"/>
      <c r="M33" s="64" t="s">
        <v>106</v>
      </c>
      <c r="N33" s="64" t="s">
        <v>454</v>
      </c>
      <c r="O33" s="64" t="s">
        <v>465</v>
      </c>
      <c r="P33" s="64"/>
      <c r="Q33" s="64"/>
      <c r="R33" s="64"/>
      <c r="S33" s="64"/>
      <c r="T33" s="64" t="s">
        <v>455</v>
      </c>
      <c r="U33" s="64"/>
      <c r="V33" s="64"/>
      <c r="W33" s="64"/>
      <c r="X33" s="64"/>
      <c r="Y33" s="56"/>
      <c r="Z33" s="64"/>
      <c r="AA33" s="65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141"/>
    </row>
    <row r="34" spans="1:46" ht="24.75" customHeight="1">
      <c r="A34" s="269"/>
      <c r="B34" s="256">
        <v>28</v>
      </c>
      <c r="C34" s="270" t="s">
        <v>474</v>
      </c>
      <c r="D34" s="270" t="s">
        <v>774</v>
      </c>
      <c r="E34" s="270" t="s">
        <v>448</v>
      </c>
      <c r="F34" s="270">
        <v>1</v>
      </c>
      <c r="G34" s="270" t="s">
        <v>116</v>
      </c>
      <c r="H34" s="271" t="s">
        <v>796</v>
      </c>
      <c r="I34" s="271" t="s">
        <v>797</v>
      </c>
      <c r="J34" s="272" t="s">
        <v>798</v>
      </c>
      <c r="K34" s="270"/>
      <c r="L34" s="270"/>
      <c r="M34" s="270" t="s">
        <v>106</v>
      </c>
      <c r="N34" s="270" t="s">
        <v>454</v>
      </c>
      <c r="O34" s="270"/>
      <c r="P34" s="270"/>
      <c r="Q34" s="270"/>
      <c r="R34" s="270"/>
      <c r="S34" s="270"/>
      <c r="T34" s="270" t="s">
        <v>455</v>
      </c>
      <c r="U34" s="270"/>
      <c r="V34" s="270"/>
      <c r="W34" s="270"/>
      <c r="X34" s="270"/>
      <c r="Y34" s="273" t="s">
        <v>456</v>
      </c>
      <c r="Z34" s="270"/>
      <c r="AA34" s="274">
        <v>43843</v>
      </c>
      <c r="AB34" s="270"/>
      <c r="AC34" s="270"/>
      <c r="AD34" s="270"/>
      <c r="AE34" s="270"/>
      <c r="AF34" s="270"/>
      <c r="AG34" s="270"/>
      <c r="AH34" s="270"/>
      <c r="AI34" s="270"/>
      <c r="AJ34" s="270"/>
      <c r="AK34" s="270"/>
      <c r="AL34" s="270"/>
      <c r="AM34" s="270"/>
      <c r="AN34" s="270"/>
      <c r="AO34" s="270"/>
      <c r="AP34" s="270"/>
      <c r="AQ34" s="270"/>
      <c r="AR34" s="270"/>
      <c r="AS34" s="270"/>
      <c r="AT34" s="275"/>
    </row>
    <row r="35" spans="1:46" ht="24.75" customHeight="1">
      <c r="A35" s="217"/>
      <c r="B35" s="256">
        <v>29</v>
      </c>
      <c r="C35" s="64" t="s">
        <v>474</v>
      </c>
      <c r="D35" s="64" t="s">
        <v>774</v>
      </c>
      <c r="E35" s="57" t="s">
        <v>448</v>
      </c>
      <c r="F35" s="57">
        <v>1</v>
      </c>
      <c r="G35" s="57" t="s">
        <v>116</v>
      </c>
      <c r="H35" s="139" t="s">
        <v>799</v>
      </c>
      <c r="I35" s="139" t="s">
        <v>800</v>
      </c>
      <c r="J35" s="139"/>
      <c r="K35" s="64"/>
      <c r="L35" s="64"/>
      <c r="M35" s="64" t="s">
        <v>106</v>
      </c>
      <c r="N35" s="64" t="s">
        <v>454</v>
      </c>
      <c r="O35" s="64"/>
      <c r="P35" s="64"/>
      <c r="Q35" s="64"/>
      <c r="R35" s="64"/>
      <c r="S35" s="64"/>
      <c r="T35" s="64" t="s">
        <v>455</v>
      </c>
      <c r="U35" s="64"/>
      <c r="V35" s="64"/>
      <c r="W35" s="64"/>
      <c r="X35" s="64"/>
      <c r="Y35" s="148" t="s">
        <v>456</v>
      </c>
      <c r="Z35" s="64"/>
      <c r="AA35" s="65">
        <v>43843</v>
      </c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141"/>
    </row>
    <row r="36" spans="1:46" ht="24.75" customHeight="1">
      <c r="A36" s="217"/>
      <c r="B36" s="256">
        <v>30</v>
      </c>
      <c r="C36" s="64" t="s">
        <v>532</v>
      </c>
      <c r="D36" s="64" t="s">
        <v>533</v>
      </c>
      <c r="E36" s="57" t="s">
        <v>79</v>
      </c>
      <c r="F36" s="57">
        <v>3</v>
      </c>
      <c r="G36" s="57" t="s">
        <v>534</v>
      </c>
      <c r="H36" s="139" t="s">
        <v>535</v>
      </c>
      <c r="I36" s="139" t="s">
        <v>536</v>
      </c>
      <c r="J36" s="140" t="s">
        <v>801</v>
      </c>
      <c r="K36" s="64" t="s">
        <v>802</v>
      </c>
      <c r="L36" s="64"/>
      <c r="M36" s="64" t="s">
        <v>803</v>
      </c>
      <c r="N36" s="64" t="s">
        <v>453</v>
      </c>
      <c r="O36" s="64" t="s">
        <v>465</v>
      </c>
      <c r="P36" s="64"/>
      <c r="Q36" s="64"/>
      <c r="R36" s="64"/>
      <c r="S36" s="64"/>
      <c r="T36" s="64" t="s">
        <v>455</v>
      </c>
      <c r="U36" s="64"/>
      <c r="V36" s="64"/>
      <c r="W36" s="64"/>
      <c r="X36" s="64"/>
      <c r="Y36" s="148"/>
      <c r="Z36" s="64"/>
      <c r="AA36" s="65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141" t="s">
        <v>538</v>
      </c>
    </row>
    <row r="37" spans="1:46" ht="24.75" customHeight="1">
      <c r="A37" s="217"/>
      <c r="B37" s="256">
        <v>31</v>
      </c>
      <c r="C37" s="64" t="s">
        <v>532</v>
      </c>
      <c r="D37" s="64" t="s">
        <v>533</v>
      </c>
      <c r="E37" s="57" t="s">
        <v>79</v>
      </c>
      <c r="F37" s="57">
        <v>3</v>
      </c>
      <c r="G37" s="57" t="s">
        <v>534</v>
      </c>
      <c r="H37" s="139" t="s">
        <v>694</v>
      </c>
      <c r="I37" s="140" t="s">
        <v>804</v>
      </c>
      <c r="J37" s="140" t="s">
        <v>696</v>
      </c>
      <c r="K37" s="64"/>
      <c r="L37" s="64"/>
      <c r="M37" s="64" t="s">
        <v>803</v>
      </c>
      <c r="N37" s="64" t="s">
        <v>453</v>
      </c>
      <c r="O37" s="64" t="s">
        <v>453</v>
      </c>
      <c r="P37" s="64"/>
      <c r="Q37" s="64"/>
      <c r="R37" s="64"/>
      <c r="S37" s="64"/>
      <c r="T37" s="64" t="s">
        <v>455</v>
      </c>
      <c r="U37" s="64"/>
      <c r="V37" s="64"/>
      <c r="W37" s="64"/>
      <c r="X37" s="64"/>
      <c r="Y37" s="148"/>
      <c r="Z37" s="64"/>
      <c r="AA37" s="65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141" t="s">
        <v>538</v>
      </c>
    </row>
    <row r="38" spans="1:46" ht="24.75" customHeight="1">
      <c r="A38" s="217"/>
      <c r="B38" s="256">
        <v>32</v>
      </c>
      <c r="C38" s="64" t="s">
        <v>532</v>
      </c>
      <c r="D38" s="64" t="s">
        <v>533</v>
      </c>
      <c r="E38" s="57" t="s">
        <v>79</v>
      </c>
      <c r="F38" s="57">
        <v>3</v>
      </c>
      <c r="G38" s="57" t="s">
        <v>534</v>
      </c>
      <c r="H38" s="139" t="s">
        <v>697</v>
      </c>
      <c r="I38" s="139" t="s">
        <v>698</v>
      </c>
      <c r="J38" s="277" t="s">
        <v>699</v>
      </c>
      <c r="K38" s="64" t="s">
        <v>802</v>
      </c>
      <c r="L38" s="64"/>
      <c r="M38" s="64" t="s">
        <v>106</v>
      </c>
      <c r="N38" s="64" t="s">
        <v>453</v>
      </c>
      <c r="O38" s="64" t="s">
        <v>453</v>
      </c>
      <c r="P38" s="64"/>
      <c r="Q38" s="64"/>
      <c r="R38" s="64"/>
      <c r="S38" s="64"/>
      <c r="T38" s="64" t="s">
        <v>455</v>
      </c>
      <c r="U38" s="64"/>
      <c r="V38" s="64"/>
      <c r="W38" s="64"/>
      <c r="X38" s="64"/>
      <c r="Y38" s="148"/>
      <c r="Z38" s="64"/>
      <c r="AA38" s="65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141" t="s">
        <v>700</v>
      </c>
    </row>
    <row r="39" spans="1:46" ht="24.75" customHeight="1">
      <c r="A39" s="217"/>
      <c r="B39" s="256">
        <v>33</v>
      </c>
      <c r="C39" s="64"/>
      <c r="D39" s="64"/>
      <c r="E39" s="57"/>
      <c r="F39" s="57"/>
      <c r="G39" s="57"/>
      <c r="H39" s="139"/>
      <c r="I39" s="139"/>
      <c r="J39" s="140" t="s">
        <v>805</v>
      </c>
      <c r="K39" s="64"/>
      <c r="L39" s="64"/>
      <c r="M39" s="64" t="s">
        <v>106</v>
      </c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148"/>
      <c r="Z39" s="64"/>
      <c r="AA39" s="65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141"/>
    </row>
    <row r="40" spans="1:46" ht="24.75" customHeight="1">
      <c r="A40" s="217"/>
      <c r="B40" s="256">
        <v>34</v>
      </c>
      <c r="C40" s="64"/>
      <c r="D40" s="64"/>
      <c r="E40" s="57"/>
      <c r="F40" s="57"/>
      <c r="G40" s="57"/>
      <c r="H40" s="139"/>
      <c r="I40" s="139"/>
      <c r="J40" s="139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148"/>
      <c r="Z40" s="64"/>
      <c r="AA40" s="65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141"/>
    </row>
    <row r="41" spans="1:46" ht="24.75" customHeight="1">
      <c r="A41" s="217"/>
      <c r="B41" s="256">
        <v>35</v>
      </c>
      <c r="C41" s="64" t="s">
        <v>554</v>
      </c>
      <c r="D41" s="64"/>
      <c r="E41" s="57"/>
      <c r="F41" s="57"/>
      <c r="G41" s="57"/>
      <c r="H41" s="139"/>
      <c r="I41" s="139" t="s">
        <v>806</v>
      </c>
      <c r="J41" s="140" t="s">
        <v>807</v>
      </c>
      <c r="K41" s="64"/>
      <c r="L41" s="64"/>
      <c r="M41" s="64" t="s">
        <v>106</v>
      </c>
      <c r="N41" s="64" t="s">
        <v>454</v>
      </c>
      <c r="O41" s="64" t="s">
        <v>453</v>
      </c>
      <c r="P41" s="64"/>
      <c r="Q41" s="64"/>
      <c r="R41" s="64"/>
      <c r="S41" s="64"/>
      <c r="T41" s="64" t="s">
        <v>455</v>
      </c>
      <c r="U41" s="64"/>
      <c r="V41" s="64"/>
      <c r="W41" s="64"/>
      <c r="X41" s="64"/>
      <c r="Y41" s="148"/>
      <c r="Z41" s="64"/>
      <c r="AA41" s="65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141"/>
    </row>
    <row r="42" spans="1:46" ht="24.75" customHeight="1">
      <c r="A42" s="276"/>
      <c r="B42" s="256">
        <v>36</v>
      </c>
      <c r="C42" s="127" t="s">
        <v>554</v>
      </c>
      <c r="D42" s="127" t="s">
        <v>808</v>
      </c>
      <c r="E42" s="127" t="s">
        <v>448</v>
      </c>
      <c r="F42" s="127">
        <v>1</v>
      </c>
      <c r="G42" s="127" t="s">
        <v>121</v>
      </c>
      <c r="H42" s="131" t="s">
        <v>809</v>
      </c>
      <c r="I42" s="131" t="s">
        <v>810</v>
      </c>
      <c r="J42" s="131"/>
      <c r="K42" s="127"/>
      <c r="L42" s="127"/>
      <c r="M42" s="127" t="s">
        <v>45</v>
      </c>
      <c r="N42" s="127" t="s">
        <v>454</v>
      </c>
      <c r="O42" s="127"/>
      <c r="P42" s="127"/>
      <c r="Q42" s="127"/>
      <c r="R42" s="127"/>
      <c r="S42" s="127"/>
      <c r="T42" s="127" t="s">
        <v>455</v>
      </c>
      <c r="U42" s="127"/>
      <c r="V42" s="127"/>
      <c r="W42" s="127"/>
      <c r="X42" s="127"/>
      <c r="Y42" s="133" t="s">
        <v>456</v>
      </c>
      <c r="Z42" s="127"/>
      <c r="AA42" s="132">
        <v>43843</v>
      </c>
      <c r="AB42" s="127"/>
      <c r="AC42" s="127"/>
      <c r="AD42" s="127"/>
      <c r="AE42" s="127"/>
      <c r="AF42" s="127"/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38"/>
    </row>
    <row r="43" spans="1:46" ht="24.75" customHeight="1">
      <c r="A43" s="217"/>
      <c r="B43" s="256">
        <v>37</v>
      </c>
      <c r="C43" s="64" t="s">
        <v>554</v>
      </c>
      <c r="D43" s="64" t="s">
        <v>808</v>
      </c>
      <c r="E43" s="57" t="s">
        <v>448</v>
      </c>
      <c r="F43" s="57">
        <v>1</v>
      </c>
      <c r="G43" s="57" t="s">
        <v>121</v>
      </c>
      <c r="H43" s="139" t="s">
        <v>811</v>
      </c>
      <c r="I43" s="139" t="s">
        <v>812</v>
      </c>
      <c r="J43" s="139"/>
      <c r="K43" s="64"/>
      <c r="L43" s="64"/>
      <c r="M43" s="64" t="s">
        <v>45</v>
      </c>
      <c r="N43" s="64" t="s">
        <v>454</v>
      </c>
      <c r="O43" s="64"/>
      <c r="P43" s="64"/>
      <c r="Q43" s="64"/>
      <c r="R43" s="64"/>
      <c r="S43" s="64"/>
      <c r="T43" s="64" t="s">
        <v>455</v>
      </c>
      <c r="U43" s="64"/>
      <c r="V43" s="64"/>
      <c r="W43" s="64"/>
      <c r="X43" s="64"/>
      <c r="Y43" s="148" t="s">
        <v>456</v>
      </c>
      <c r="Z43" s="64"/>
      <c r="AA43" s="65">
        <v>43843</v>
      </c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141"/>
    </row>
    <row r="44" spans="1:46" ht="24.75" customHeight="1">
      <c r="A44" s="217"/>
      <c r="B44" s="256">
        <v>38</v>
      </c>
      <c r="C44" s="64" t="s">
        <v>554</v>
      </c>
      <c r="D44" s="64" t="s">
        <v>808</v>
      </c>
      <c r="E44" s="57" t="s">
        <v>448</v>
      </c>
      <c r="F44" s="57">
        <v>1</v>
      </c>
      <c r="G44" s="57" t="s">
        <v>121</v>
      </c>
      <c r="H44" s="139" t="s">
        <v>813</v>
      </c>
      <c r="I44" s="139" t="s">
        <v>814</v>
      </c>
      <c r="J44" s="139"/>
      <c r="K44" s="64"/>
      <c r="L44" s="64"/>
      <c r="M44" s="64" t="s">
        <v>45</v>
      </c>
      <c r="N44" s="64" t="s">
        <v>454</v>
      </c>
      <c r="O44" s="64"/>
      <c r="P44" s="64"/>
      <c r="Q44" s="64"/>
      <c r="R44" s="64"/>
      <c r="S44" s="64"/>
      <c r="T44" s="64" t="s">
        <v>455</v>
      </c>
      <c r="U44" s="64"/>
      <c r="V44" s="64"/>
      <c r="W44" s="64"/>
      <c r="X44" s="64"/>
      <c r="Y44" s="148" t="s">
        <v>456</v>
      </c>
      <c r="Z44" s="64"/>
      <c r="AA44" s="65">
        <v>43843</v>
      </c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141"/>
    </row>
    <row r="45" spans="1:46" ht="24.75" customHeight="1">
      <c r="A45" s="276"/>
      <c r="B45" s="256">
        <v>39</v>
      </c>
      <c r="C45" s="127" t="s">
        <v>554</v>
      </c>
      <c r="D45" s="127" t="s">
        <v>808</v>
      </c>
      <c r="E45" s="127" t="s">
        <v>448</v>
      </c>
      <c r="F45" s="127">
        <v>1</v>
      </c>
      <c r="G45" s="127" t="s">
        <v>121</v>
      </c>
      <c r="H45" s="131" t="s">
        <v>815</v>
      </c>
      <c r="I45" s="131" t="s">
        <v>816</v>
      </c>
      <c r="J45" s="137" t="s">
        <v>792</v>
      </c>
      <c r="K45" s="127"/>
      <c r="L45" s="127"/>
      <c r="M45" s="127" t="s">
        <v>45</v>
      </c>
      <c r="N45" s="127" t="s">
        <v>454</v>
      </c>
      <c r="O45" s="127"/>
      <c r="P45" s="127"/>
      <c r="Q45" s="127"/>
      <c r="R45" s="127"/>
      <c r="S45" s="127"/>
      <c r="T45" s="127" t="s">
        <v>455</v>
      </c>
      <c r="U45" s="127"/>
      <c r="V45" s="127"/>
      <c r="W45" s="127"/>
      <c r="X45" s="127"/>
      <c r="Y45" s="133" t="s">
        <v>456</v>
      </c>
      <c r="Z45" s="127"/>
      <c r="AA45" s="132">
        <v>43843</v>
      </c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38"/>
    </row>
    <row r="46" spans="1:46" ht="24.75" customHeight="1">
      <c r="A46" s="276"/>
      <c r="B46" s="256">
        <v>40</v>
      </c>
      <c r="C46" s="127" t="s">
        <v>554</v>
      </c>
      <c r="D46" s="127" t="s">
        <v>808</v>
      </c>
      <c r="E46" s="127" t="s">
        <v>448</v>
      </c>
      <c r="F46" s="127">
        <v>1</v>
      </c>
      <c r="G46" s="127" t="s">
        <v>121</v>
      </c>
      <c r="H46" s="131" t="s">
        <v>817</v>
      </c>
      <c r="I46" s="131" t="s">
        <v>818</v>
      </c>
      <c r="J46" s="137" t="s">
        <v>792</v>
      </c>
      <c r="K46" s="127"/>
      <c r="L46" s="127"/>
      <c r="M46" s="127" t="s">
        <v>45</v>
      </c>
      <c r="N46" s="127" t="s">
        <v>454</v>
      </c>
      <c r="O46" s="127"/>
      <c r="P46" s="127"/>
      <c r="Q46" s="127"/>
      <c r="R46" s="127"/>
      <c r="S46" s="127"/>
      <c r="T46" s="127" t="s">
        <v>455</v>
      </c>
      <c r="U46" s="127"/>
      <c r="V46" s="127"/>
      <c r="W46" s="127"/>
      <c r="X46" s="127"/>
      <c r="Y46" s="133" t="s">
        <v>456</v>
      </c>
      <c r="Z46" s="127"/>
      <c r="AA46" s="132">
        <v>43843</v>
      </c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  <c r="AM46" s="127"/>
      <c r="AN46" s="127"/>
      <c r="AO46" s="127"/>
      <c r="AP46" s="127"/>
      <c r="AQ46" s="127"/>
      <c r="AR46" s="127"/>
      <c r="AS46" s="127"/>
      <c r="AT46" s="138"/>
    </row>
    <row r="47" spans="1:46" ht="24.75" customHeight="1">
      <c r="A47" s="217"/>
      <c r="B47" s="256">
        <v>41</v>
      </c>
      <c r="C47" s="64" t="s">
        <v>554</v>
      </c>
      <c r="D47" s="64" t="s">
        <v>808</v>
      </c>
      <c r="E47" s="57" t="s">
        <v>448</v>
      </c>
      <c r="F47" s="57">
        <v>1</v>
      </c>
      <c r="G47" s="57" t="s">
        <v>121</v>
      </c>
      <c r="H47" s="139" t="s">
        <v>819</v>
      </c>
      <c r="I47" s="139" t="s">
        <v>820</v>
      </c>
      <c r="J47" s="139"/>
      <c r="K47" s="64"/>
      <c r="L47" s="64"/>
      <c r="M47" s="64" t="s">
        <v>106</v>
      </c>
      <c r="N47" s="64" t="s">
        <v>454</v>
      </c>
      <c r="O47" s="64"/>
      <c r="P47" s="64"/>
      <c r="Q47" s="64"/>
      <c r="R47" s="64"/>
      <c r="S47" s="64"/>
      <c r="T47" s="64" t="s">
        <v>455</v>
      </c>
      <c r="U47" s="64"/>
      <c r="V47" s="64"/>
      <c r="W47" s="64"/>
      <c r="X47" s="64"/>
      <c r="Y47" s="148" t="s">
        <v>456</v>
      </c>
      <c r="Z47" s="64"/>
      <c r="AA47" s="65">
        <v>43843</v>
      </c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141"/>
    </row>
    <row r="48" spans="1:46" ht="24.75" customHeight="1">
      <c r="A48" s="262"/>
      <c r="B48" s="256">
        <v>42</v>
      </c>
      <c r="C48" s="263" t="s">
        <v>554</v>
      </c>
      <c r="D48" s="263" t="s">
        <v>808</v>
      </c>
      <c r="E48" s="263" t="s">
        <v>79</v>
      </c>
      <c r="F48" s="263">
        <v>7</v>
      </c>
      <c r="G48" s="263" t="s">
        <v>121</v>
      </c>
      <c r="H48" s="264"/>
      <c r="I48" s="264" t="s">
        <v>821</v>
      </c>
      <c r="J48" s="278" t="s">
        <v>822</v>
      </c>
      <c r="K48" s="263"/>
      <c r="L48" s="263"/>
      <c r="M48" s="263"/>
      <c r="N48" s="263"/>
      <c r="O48" s="263"/>
      <c r="P48" s="263"/>
      <c r="Q48" s="263"/>
      <c r="R48" s="263"/>
      <c r="S48" s="263"/>
      <c r="T48" s="263" t="s">
        <v>455</v>
      </c>
      <c r="U48" s="263"/>
      <c r="V48" s="263"/>
      <c r="W48" s="263"/>
      <c r="X48" s="263"/>
      <c r="Y48" s="267" t="s">
        <v>456</v>
      </c>
      <c r="Z48" s="263"/>
      <c r="AA48" s="266">
        <v>43843</v>
      </c>
      <c r="AB48" s="263"/>
      <c r="AC48" s="263"/>
      <c r="AD48" s="263"/>
      <c r="AE48" s="263"/>
      <c r="AF48" s="263"/>
      <c r="AG48" s="263"/>
      <c r="AH48" s="263"/>
      <c r="AI48" s="263"/>
      <c r="AJ48" s="263"/>
      <c r="AK48" s="263"/>
      <c r="AL48" s="263"/>
      <c r="AM48" s="263"/>
      <c r="AN48" s="263"/>
      <c r="AO48" s="263"/>
      <c r="AP48" s="263"/>
      <c r="AQ48" s="263"/>
      <c r="AR48" s="263"/>
      <c r="AS48" s="263"/>
      <c r="AT48" s="279" t="s">
        <v>823</v>
      </c>
    </row>
    <row r="49" spans="1:46" ht="24.75" customHeight="1">
      <c r="A49" s="262"/>
      <c r="B49" s="256">
        <v>43</v>
      </c>
      <c r="C49" s="263" t="s">
        <v>824</v>
      </c>
      <c r="D49" s="263" t="s">
        <v>825</v>
      </c>
      <c r="E49" s="263" t="s">
        <v>79</v>
      </c>
      <c r="F49" s="263">
        <v>1</v>
      </c>
      <c r="G49" s="263" t="s">
        <v>826</v>
      </c>
      <c r="H49" s="264"/>
      <c r="I49" s="264"/>
      <c r="J49" s="278"/>
      <c r="K49" s="263"/>
      <c r="L49" s="263"/>
      <c r="M49" s="263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67"/>
      <c r="Z49" s="263"/>
      <c r="AA49" s="266"/>
      <c r="AB49" s="263"/>
      <c r="AC49" s="263"/>
      <c r="AD49" s="263"/>
      <c r="AE49" s="263"/>
      <c r="AF49" s="263"/>
      <c r="AG49" s="263"/>
      <c r="AH49" s="263"/>
      <c r="AI49" s="263"/>
      <c r="AJ49" s="263"/>
      <c r="AK49" s="263"/>
      <c r="AL49" s="263"/>
      <c r="AM49" s="263"/>
      <c r="AN49" s="263"/>
      <c r="AO49" s="263"/>
      <c r="AP49" s="263"/>
      <c r="AQ49" s="263"/>
      <c r="AR49" s="263"/>
      <c r="AS49" s="263"/>
      <c r="AT49" s="268"/>
    </row>
    <row r="50" spans="1:46" ht="24.75" customHeight="1">
      <c r="A50" s="262"/>
      <c r="B50" s="256">
        <v>44</v>
      </c>
      <c r="C50" s="263" t="s">
        <v>609</v>
      </c>
      <c r="D50" s="263" t="s">
        <v>610</v>
      </c>
      <c r="E50" s="263" t="s">
        <v>79</v>
      </c>
      <c r="F50" s="263">
        <v>1</v>
      </c>
      <c r="G50" s="263" t="s">
        <v>611</v>
      </c>
      <c r="H50" s="264" t="s">
        <v>612</v>
      </c>
      <c r="I50" s="264" t="s">
        <v>613</v>
      </c>
      <c r="J50" s="264" t="s">
        <v>827</v>
      </c>
      <c r="K50" s="263"/>
      <c r="L50" s="263"/>
      <c r="M50" s="263" t="s">
        <v>45</v>
      </c>
      <c r="N50" s="263"/>
      <c r="O50" s="263"/>
      <c r="P50" s="263"/>
      <c r="Q50" s="263"/>
      <c r="R50" s="263"/>
      <c r="S50" s="263"/>
      <c r="T50" s="263" t="s">
        <v>424</v>
      </c>
      <c r="U50" s="263"/>
      <c r="V50" s="263"/>
      <c r="W50" s="263"/>
      <c r="X50" s="263"/>
      <c r="Y50" s="267"/>
      <c r="Z50" s="263"/>
      <c r="AA50" s="266"/>
      <c r="AB50" s="263"/>
      <c r="AC50" s="263"/>
      <c r="AD50" s="263"/>
      <c r="AE50" s="263"/>
      <c r="AF50" s="263"/>
      <c r="AG50" s="263"/>
      <c r="AH50" s="263"/>
      <c r="AI50" s="263"/>
      <c r="AJ50" s="263"/>
      <c r="AK50" s="263"/>
      <c r="AL50" s="263"/>
      <c r="AM50" s="263"/>
      <c r="AN50" s="263"/>
      <c r="AO50" s="263"/>
      <c r="AP50" s="263"/>
      <c r="AQ50" s="263"/>
      <c r="AR50" s="263"/>
      <c r="AS50" s="263"/>
      <c r="AT50" s="268"/>
    </row>
    <row r="51" spans="1:46" ht="24.75" customHeight="1">
      <c r="A51" s="262"/>
      <c r="B51" s="256">
        <v>45</v>
      </c>
      <c r="C51" s="263" t="s">
        <v>609</v>
      </c>
      <c r="D51" s="263" t="s">
        <v>610</v>
      </c>
      <c r="E51" s="263" t="s">
        <v>79</v>
      </c>
      <c r="F51" s="263">
        <v>1</v>
      </c>
      <c r="G51" s="263" t="s">
        <v>611</v>
      </c>
      <c r="H51" s="264" t="s">
        <v>615</v>
      </c>
      <c r="I51" s="264" t="s">
        <v>616</v>
      </c>
      <c r="J51" s="264" t="s">
        <v>827</v>
      </c>
      <c r="K51" s="263"/>
      <c r="L51" s="263"/>
      <c r="M51" s="263" t="s">
        <v>45</v>
      </c>
      <c r="N51" s="263"/>
      <c r="O51" s="263"/>
      <c r="P51" s="263"/>
      <c r="Q51" s="263"/>
      <c r="R51" s="263"/>
      <c r="S51" s="263"/>
      <c r="T51" s="263" t="s">
        <v>424</v>
      </c>
      <c r="U51" s="263"/>
      <c r="V51" s="263"/>
      <c r="W51" s="263"/>
      <c r="X51" s="263"/>
      <c r="Y51" s="267"/>
      <c r="Z51" s="263"/>
      <c r="AA51" s="266"/>
      <c r="AB51" s="263"/>
      <c r="AC51" s="263"/>
      <c r="AD51" s="263"/>
      <c r="AE51" s="263"/>
      <c r="AF51" s="263"/>
      <c r="AG51" s="263"/>
      <c r="AH51" s="263"/>
      <c r="AI51" s="263"/>
      <c r="AJ51" s="263"/>
      <c r="AK51" s="263"/>
      <c r="AL51" s="263"/>
      <c r="AM51" s="263"/>
      <c r="AN51" s="263"/>
      <c r="AO51" s="263"/>
      <c r="AP51" s="263"/>
      <c r="AQ51" s="263"/>
      <c r="AR51" s="263"/>
      <c r="AS51" s="263"/>
      <c r="AT51" s="268"/>
    </row>
    <row r="52" spans="1:46" ht="24.75" customHeight="1">
      <c r="A52" s="262"/>
      <c r="B52" s="256">
        <v>46</v>
      </c>
      <c r="C52" s="263" t="s">
        <v>628</v>
      </c>
      <c r="D52" s="263"/>
      <c r="E52" s="263" t="s">
        <v>79</v>
      </c>
      <c r="F52" s="263"/>
      <c r="G52" s="263"/>
      <c r="H52" s="264"/>
      <c r="I52" s="264" t="s">
        <v>629</v>
      </c>
      <c r="J52" s="264"/>
      <c r="K52" s="263"/>
      <c r="L52" s="263"/>
      <c r="M52" s="263" t="s">
        <v>106</v>
      </c>
      <c r="N52" s="263"/>
      <c r="O52" s="263"/>
      <c r="P52" s="263"/>
      <c r="Q52" s="263"/>
      <c r="R52" s="263"/>
      <c r="S52" s="263"/>
      <c r="T52" s="263" t="s">
        <v>424</v>
      </c>
      <c r="U52" s="263"/>
      <c r="V52" s="263"/>
      <c r="W52" s="263"/>
      <c r="X52" s="263"/>
      <c r="Y52" s="267"/>
      <c r="Z52" s="263"/>
      <c r="AA52" s="266"/>
      <c r="AB52" s="263"/>
      <c r="AC52" s="263"/>
      <c r="AD52" s="263"/>
      <c r="AE52" s="263"/>
      <c r="AF52" s="263"/>
      <c r="AG52" s="263"/>
      <c r="AH52" s="263"/>
      <c r="AI52" s="263"/>
      <c r="AJ52" s="263"/>
      <c r="AK52" s="263"/>
      <c r="AL52" s="263"/>
      <c r="AM52" s="263"/>
      <c r="AN52" s="263"/>
      <c r="AO52" s="263"/>
      <c r="AP52" s="263"/>
      <c r="AQ52" s="263"/>
      <c r="AR52" s="263"/>
      <c r="AS52" s="263"/>
      <c r="AT52" s="268"/>
    </row>
    <row r="53" spans="1:46" ht="24.75" customHeight="1">
      <c r="A53" s="262"/>
      <c r="B53" s="256">
        <v>47</v>
      </c>
      <c r="C53" s="280" t="s">
        <v>628</v>
      </c>
      <c r="D53" s="280"/>
      <c r="E53" s="280" t="s">
        <v>79</v>
      </c>
      <c r="F53" s="280"/>
      <c r="G53" s="280"/>
      <c r="H53" s="281"/>
      <c r="I53" s="281" t="s">
        <v>828</v>
      </c>
      <c r="J53" s="281"/>
      <c r="K53" s="280"/>
      <c r="L53" s="280"/>
      <c r="M53" s="280" t="s">
        <v>45</v>
      </c>
      <c r="N53" s="280"/>
      <c r="O53" s="280"/>
      <c r="P53" s="280"/>
      <c r="Q53" s="280"/>
      <c r="R53" s="280"/>
      <c r="S53" s="280"/>
      <c r="T53" s="280" t="s">
        <v>424</v>
      </c>
      <c r="U53" s="280"/>
      <c r="V53" s="280"/>
      <c r="W53" s="280"/>
      <c r="X53" s="280"/>
      <c r="Y53" s="282"/>
      <c r="Z53" s="280"/>
      <c r="AA53" s="283"/>
      <c r="AB53" s="280"/>
      <c r="AC53" s="280"/>
      <c r="AD53" s="280"/>
      <c r="AE53" s="280"/>
      <c r="AF53" s="280"/>
      <c r="AG53" s="280"/>
      <c r="AH53" s="280"/>
      <c r="AI53" s="280"/>
      <c r="AJ53" s="280"/>
      <c r="AK53" s="280"/>
      <c r="AL53" s="280"/>
      <c r="AM53" s="280"/>
      <c r="AN53" s="280"/>
      <c r="AO53" s="280"/>
      <c r="AP53" s="280"/>
      <c r="AQ53" s="280"/>
      <c r="AR53" s="280"/>
      <c r="AS53" s="280"/>
      <c r="AT53" s="284"/>
    </row>
    <row r="54" spans="1:46" ht="16.5" customHeight="1">
      <c r="A54" s="217"/>
      <c r="B54" s="1"/>
      <c r="I54" s="5"/>
      <c r="J54" s="6"/>
      <c r="K54" s="7"/>
      <c r="L54" s="7"/>
      <c r="M54" s="7"/>
      <c r="N54" s="7"/>
      <c r="O54" s="7"/>
      <c r="P54" s="9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9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</row>
    <row r="55" spans="1:46" ht="16.5" customHeight="1">
      <c r="A55" s="217"/>
      <c r="B55" s="1"/>
      <c r="I55" s="5"/>
      <c r="J55" s="6"/>
      <c r="K55" s="7"/>
      <c r="L55" s="7"/>
      <c r="M55" s="7"/>
      <c r="N55" s="7"/>
      <c r="O55" s="7"/>
      <c r="P55" s="9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9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</row>
    <row r="56" spans="1:46" ht="16.5" customHeight="1">
      <c r="A56" s="217"/>
      <c r="B56" s="1"/>
      <c r="I56" s="5"/>
      <c r="J56" s="6"/>
      <c r="K56" s="7"/>
      <c r="L56" s="7"/>
      <c r="M56" s="7"/>
      <c r="N56" s="7"/>
      <c r="O56" s="7"/>
      <c r="P56" s="9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9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</row>
    <row r="57" spans="1:46" ht="16.5" customHeight="1">
      <c r="A57" s="217"/>
      <c r="B57" s="1"/>
      <c r="I57" s="5"/>
      <c r="J57" s="6"/>
      <c r="K57" s="7"/>
      <c r="L57" s="7"/>
      <c r="M57" s="7"/>
      <c r="N57" s="7"/>
      <c r="O57" s="7"/>
      <c r="P57" s="9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9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</row>
    <row r="58" spans="1:46" ht="16.5" customHeight="1">
      <c r="A58" s="217"/>
      <c r="B58" s="1"/>
      <c r="I58" s="5"/>
      <c r="J58" s="6"/>
      <c r="K58" s="7"/>
      <c r="L58" s="7"/>
      <c r="M58" s="7"/>
      <c r="N58" s="7"/>
      <c r="O58" s="7"/>
      <c r="P58" s="9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9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</row>
    <row r="59" spans="1:46" ht="16.5" customHeight="1">
      <c r="A59" s="217"/>
      <c r="B59" s="1"/>
      <c r="I59" s="5"/>
      <c r="J59" s="6"/>
      <c r="K59" s="7"/>
      <c r="L59" s="7"/>
      <c r="M59" s="7"/>
      <c r="N59" s="7"/>
      <c r="O59" s="7"/>
      <c r="P59" s="9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9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</row>
    <row r="60" spans="1:46" ht="16.5" customHeight="1">
      <c r="A60" s="217"/>
      <c r="B60" s="1"/>
      <c r="I60" s="5"/>
      <c r="J60" s="6"/>
      <c r="K60" s="7"/>
      <c r="L60" s="7"/>
      <c r="M60" s="7"/>
      <c r="N60" s="7"/>
      <c r="O60" s="7"/>
      <c r="P60" s="9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9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</row>
    <row r="61" spans="1:46" ht="16.5" customHeight="1">
      <c r="A61" s="217"/>
      <c r="B61" s="1"/>
      <c r="I61" s="5"/>
      <c r="J61" s="6"/>
      <c r="K61" s="7"/>
      <c r="L61" s="7"/>
      <c r="M61" s="7"/>
      <c r="N61" s="7"/>
      <c r="O61" s="7"/>
      <c r="P61" s="9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9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</row>
    <row r="62" spans="1:46" ht="16.5" customHeight="1">
      <c r="A62" s="217"/>
      <c r="B62" s="1"/>
      <c r="I62" s="5"/>
      <c r="J62" s="6"/>
      <c r="K62" s="7"/>
      <c r="L62" s="7"/>
      <c r="M62" s="7"/>
      <c r="N62" s="7"/>
      <c r="O62" s="7"/>
      <c r="P62" s="9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9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</row>
    <row r="63" spans="1:46" ht="16.5" customHeight="1">
      <c r="A63" s="217"/>
      <c r="B63" s="1"/>
      <c r="I63" s="5"/>
      <c r="J63" s="6"/>
      <c r="K63" s="7"/>
      <c r="L63" s="7"/>
      <c r="M63" s="7"/>
      <c r="N63" s="7"/>
      <c r="O63" s="7"/>
      <c r="P63" s="9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9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</row>
    <row r="64" spans="1:46" ht="16.5" customHeight="1">
      <c r="A64" s="217"/>
      <c r="B64" s="1"/>
      <c r="I64" s="5"/>
      <c r="J64" s="6"/>
      <c r="K64" s="7"/>
      <c r="L64" s="7"/>
      <c r="M64" s="7"/>
      <c r="N64" s="7"/>
      <c r="O64" s="7"/>
      <c r="P64" s="9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9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</row>
    <row r="65" spans="1:46" ht="16.5" customHeight="1">
      <c r="A65" s="217"/>
      <c r="B65" s="1"/>
      <c r="I65" s="5"/>
      <c r="J65" s="6"/>
      <c r="K65" s="7"/>
      <c r="L65" s="7"/>
      <c r="M65" s="7"/>
      <c r="N65" s="7"/>
      <c r="O65" s="7"/>
      <c r="P65" s="9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9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</row>
    <row r="66" spans="1:46" ht="16.5" customHeight="1">
      <c r="A66" s="217"/>
      <c r="B66" s="1"/>
      <c r="I66" s="5"/>
      <c r="J66" s="6"/>
      <c r="K66" s="7"/>
      <c r="L66" s="7"/>
      <c r="M66" s="7"/>
      <c r="N66" s="7"/>
      <c r="O66" s="7"/>
      <c r="P66" s="9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9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</row>
    <row r="67" spans="1:46" ht="16.5" customHeight="1">
      <c r="A67" s="217"/>
      <c r="B67" s="1"/>
      <c r="I67" s="5"/>
      <c r="J67" s="6"/>
      <c r="K67" s="7"/>
      <c r="L67" s="7"/>
      <c r="M67" s="7"/>
      <c r="N67" s="7"/>
      <c r="O67" s="7"/>
      <c r="P67" s="9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9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</row>
    <row r="68" spans="1:46" ht="16.5" customHeight="1">
      <c r="A68" s="217"/>
      <c r="B68" s="1"/>
      <c r="I68" s="5"/>
      <c r="J68" s="6"/>
      <c r="K68" s="7"/>
      <c r="L68" s="7"/>
      <c r="M68" s="7"/>
      <c r="N68" s="7"/>
      <c r="O68" s="7"/>
      <c r="P68" s="9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9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</row>
    <row r="69" spans="1:46" ht="16.5" customHeight="1">
      <c r="A69" s="217"/>
      <c r="B69" s="1"/>
      <c r="I69" s="5"/>
      <c r="J69" s="6"/>
      <c r="K69" s="7"/>
      <c r="L69" s="7"/>
      <c r="M69" s="7"/>
      <c r="N69" s="7"/>
      <c r="O69" s="7"/>
      <c r="P69" s="9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9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</row>
    <row r="70" spans="1:46" ht="16.5" customHeight="1">
      <c r="A70" s="217"/>
      <c r="B70" s="1"/>
      <c r="I70" s="5"/>
      <c r="J70" s="6"/>
      <c r="K70" s="7"/>
      <c r="L70" s="7"/>
      <c r="M70" s="7"/>
      <c r="N70" s="7"/>
      <c r="O70" s="7"/>
      <c r="P70" s="9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9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</row>
    <row r="71" spans="1:46" ht="16.5" customHeight="1">
      <c r="A71" s="217"/>
      <c r="B71" s="1"/>
      <c r="I71" s="5"/>
      <c r="J71" s="6"/>
      <c r="K71" s="7"/>
      <c r="L71" s="7"/>
      <c r="M71" s="7"/>
      <c r="N71" s="7"/>
      <c r="O71" s="7"/>
      <c r="P71" s="9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9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</row>
    <row r="72" spans="1:46" ht="16.5" customHeight="1">
      <c r="A72" s="217"/>
      <c r="B72" s="1"/>
      <c r="I72" s="5"/>
      <c r="J72" s="6"/>
      <c r="K72" s="7"/>
      <c r="L72" s="7"/>
      <c r="M72" s="7"/>
      <c r="N72" s="7"/>
      <c r="O72" s="7"/>
      <c r="P72" s="9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9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r="73" spans="1:46" ht="16.5" customHeight="1">
      <c r="A73" s="217"/>
      <c r="B73" s="1"/>
      <c r="I73" s="5"/>
      <c r="J73" s="6"/>
      <c r="K73" s="7"/>
      <c r="L73" s="7"/>
      <c r="M73" s="7"/>
      <c r="N73" s="7"/>
      <c r="O73" s="7"/>
      <c r="P73" s="9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9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</row>
    <row r="74" spans="1:46" ht="16.5" customHeight="1">
      <c r="A74" s="217"/>
      <c r="B74" s="1"/>
      <c r="I74" s="5"/>
      <c r="J74" s="6"/>
      <c r="K74" s="7"/>
      <c r="L74" s="7"/>
      <c r="M74" s="7"/>
      <c r="N74" s="7"/>
      <c r="O74" s="7"/>
      <c r="P74" s="9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9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</row>
    <row r="75" spans="1:46" ht="16.5" customHeight="1">
      <c r="A75" s="217"/>
      <c r="B75" s="1"/>
      <c r="I75" s="5"/>
      <c r="J75" s="6"/>
      <c r="K75" s="7"/>
      <c r="L75" s="7"/>
      <c r="M75" s="7"/>
      <c r="N75" s="7"/>
      <c r="O75" s="7"/>
      <c r="P75" s="9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9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</row>
    <row r="76" spans="1:46" ht="16.5" customHeight="1">
      <c r="A76" s="217"/>
      <c r="B76" s="1"/>
      <c r="I76" s="5"/>
      <c r="J76" s="6"/>
      <c r="K76" s="7"/>
      <c r="L76" s="7"/>
      <c r="M76" s="7"/>
      <c r="N76" s="7"/>
      <c r="O76" s="7"/>
      <c r="P76" s="9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9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</row>
    <row r="77" spans="1:46" ht="16.5" customHeight="1">
      <c r="A77" s="217"/>
      <c r="B77" s="1"/>
      <c r="I77" s="5"/>
      <c r="J77" s="6"/>
      <c r="K77" s="7"/>
      <c r="L77" s="7"/>
      <c r="M77" s="7"/>
      <c r="N77" s="7"/>
      <c r="O77" s="7"/>
      <c r="P77" s="9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9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</row>
    <row r="78" spans="1:46" ht="16.5" customHeight="1">
      <c r="A78" s="217"/>
      <c r="B78" s="1"/>
      <c r="I78" s="5"/>
      <c r="J78" s="6"/>
      <c r="K78" s="7"/>
      <c r="L78" s="7"/>
      <c r="M78" s="7"/>
      <c r="N78" s="7"/>
      <c r="O78" s="7"/>
      <c r="P78" s="9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9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</row>
    <row r="79" spans="1:46" ht="16.5" customHeight="1">
      <c r="A79" s="217"/>
      <c r="B79" s="1"/>
      <c r="I79" s="5"/>
      <c r="J79" s="6"/>
      <c r="K79" s="7"/>
      <c r="L79" s="7"/>
      <c r="M79" s="7"/>
      <c r="N79" s="7"/>
      <c r="O79" s="7"/>
      <c r="P79" s="9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9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r="80" spans="1:46" ht="16.5" customHeight="1">
      <c r="A80" s="217"/>
      <c r="B80" s="1"/>
      <c r="I80" s="5"/>
      <c r="J80" s="6"/>
      <c r="K80" s="7"/>
      <c r="L80" s="7"/>
      <c r="M80" s="7"/>
      <c r="N80" s="7"/>
      <c r="O80" s="7"/>
      <c r="P80" s="9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9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</row>
    <row r="81" spans="1:46" ht="16.5" customHeight="1">
      <c r="A81" s="217"/>
      <c r="B81" s="1"/>
      <c r="I81" s="5"/>
      <c r="J81" s="6"/>
      <c r="K81" s="7"/>
      <c r="L81" s="7"/>
      <c r="M81" s="7"/>
      <c r="N81" s="7"/>
      <c r="O81" s="7"/>
      <c r="P81" s="9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9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r="82" spans="1:46" ht="16.5" customHeight="1">
      <c r="A82" s="217"/>
      <c r="B82" s="1"/>
      <c r="I82" s="5"/>
      <c r="J82" s="6"/>
      <c r="K82" s="7"/>
      <c r="L82" s="7"/>
      <c r="M82" s="7"/>
      <c r="N82" s="7"/>
      <c r="O82" s="7"/>
      <c r="P82" s="9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9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spans="1:46" ht="16.5" customHeight="1">
      <c r="A83" s="217"/>
      <c r="B83" s="1"/>
      <c r="I83" s="5"/>
      <c r="J83" s="6"/>
      <c r="K83" s="7"/>
      <c r="L83" s="7"/>
      <c r="M83" s="7"/>
      <c r="N83" s="7"/>
      <c r="O83" s="7"/>
      <c r="P83" s="9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9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r="84" spans="1:46" ht="16.5" customHeight="1">
      <c r="A84" s="217"/>
      <c r="B84" s="1"/>
      <c r="I84" s="5"/>
      <c r="J84" s="6"/>
      <c r="K84" s="7"/>
      <c r="L84" s="7"/>
      <c r="M84" s="7"/>
      <c r="N84" s="7"/>
      <c r="O84" s="7"/>
      <c r="P84" s="9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9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 spans="1:46" ht="16.5" customHeight="1">
      <c r="A85" s="217"/>
      <c r="B85" s="1"/>
      <c r="I85" s="5"/>
      <c r="J85" s="6"/>
      <c r="K85" s="7"/>
      <c r="L85" s="7"/>
      <c r="M85" s="7"/>
      <c r="N85" s="7"/>
      <c r="O85" s="7"/>
      <c r="P85" s="9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9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 spans="1:46" ht="16.5" customHeight="1">
      <c r="A86" s="217"/>
      <c r="B86" s="1"/>
      <c r="I86" s="5"/>
      <c r="J86" s="6"/>
      <c r="K86" s="7"/>
      <c r="L86" s="7"/>
      <c r="M86" s="7"/>
      <c r="N86" s="7"/>
      <c r="O86" s="7"/>
      <c r="P86" s="9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9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 spans="1:46" ht="16.5" customHeight="1">
      <c r="A87" s="217"/>
      <c r="B87" s="1"/>
      <c r="I87" s="5"/>
      <c r="J87" s="6"/>
      <c r="K87" s="7"/>
      <c r="L87" s="7"/>
      <c r="M87" s="7"/>
      <c r="N87" s="7"/>
      <c r="O87" s="7"/>
      <c r="P87" s="9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9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 spans="1:46" ht="16.5" customHeight="1">
      <c r="A88" s="217"/>
      <c r="B88" s="1"/>
      <c r="I88" s="5"/>
      <c r="J88" s="6"/>
      <c r="K88" s="7"/>
      <c r="L88" s="7"/>
      <c r="M88" s="7"/>
      <c r="N88" s="7"/>
      <c r="O88" s="7"/>
      <c r="P88" s="9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9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spans="1:46" ht="16.5" customHeight="1">
      <c r="A89" s="217"/>
      <c r="B89" s="1"/>
      <c r="I89" s="5"/>
      <c r="J89" s="6"/>
      <c r="K89" s="7"/>
      <c r="L89" s="7"/>
      <c r="M89" s="7"/>
      <c r="N89" s="7"/>
      <c r="O89" s="7"/>
      <c r="P89" s="9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9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 spans="1:46" ht="16.5" customHeight="1">
      <c r="A90" s="217"/>
      <c r="B90" s="1"/>
      <c r="I90" s="5"/>
      <c r="J90" s="6"/>
      <c r="K90" s="7"/>
      <c r="L90" s="7"/>
      <c r="M90" s="7"/>
      <c r="N90" s="7"/>
      <c r="O90" s="7"/>
      <c r="P90" s="9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9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r="91" spans="1:46" ht="16.5" customHeight="1">
      <c r="A91" s="217"/>
      <c r="B91" s="1"/>
      <c r="I91" s="5"/>
      <c r="J91" s="6"/>
      <c r="K91" s="7"/>
      <c r="L91" s="7"/>
      <c r="M91" s="7"/>
      <c r="N91" s="7"/>
      <c r="O91" s="7"/>
      <c r="P91" s="9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9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  <row r="92" spans="1:46" ht="16.5" customHeight="1">
      <c r="A92" s="217"/>
      <c r="B92" s="1"/>
      <c r="I92" s="5"/>
      <c r="J92" s="6"/>
      <c r="K92" s="7"/>
      <c r="L92" s="7"/>
      <c r="M92" s="7"/>
      <c r="N92" s="7"/>
      <c r="O92" s="7"/>
      <c r="P92" s="9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9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</row>
    <row r="93" spans="1:46" ht="16.5" customHeight="1">
      <c r="A93" s="217"/>
      <c r="B93" s="1"/>
      <c r="I93" s="5"/>
      <c r="J93" s="6"/>
      <c r="K93" s="7"/>
      <c r="L93" s="7"/>
      <c r="M93" s="7"/>
      <c r="N93" s="7"/>
      <c r="O93" s="7"/>
      <c r="P93" s="9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9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 spans="1:46" ht="16.5" customHeight="1">
      <c r="A94" s="217"/>
      <c r="B94" s="1"/>
      <c r="I94" s="5"/>
      <c r="J94" s="6"/>
      <c r="K94" s="7"/>
      <c r="L94" s="7"/>
      <c r="M94" s="7"/>
      <c r="N94" s="7"/>
      <c r="O94" s="7"/>
      <c r="P94" s="9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9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</row>
    <row r="95" spans="1:46" ht="16.5" customHeight="1">
      <c r="A95" s="217"/>
      <c r="B95" s="1"/>
      <c r="I95" s="5"/>
      <c r="J95" s="6"/>
      <c r="K95" s="7"/>
      <c r="L95" s="7"/>
      <c r="M95" s="7"/>
      <c r="N95" s="7"/>
      <c r="O95" s="7"/>
      <c r="P95" s="9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9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 spans="1:46" ht="16.5" customHeight="1">
      <c r="A96" s="217"/>
      <c r="B96" s="1"/>
      <c r="I96" s="5"/>
      <c r="J96" s="6"/>
      <c r="K96" s="7"/>
      <c r="L96" s="7"/>
      <c r="M96" s="7"/>
      <c r="N96" s="7"/>
      <c r="O96" s="7"/>
      <c r="P96" s="9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9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 spans="1:46" ht="16.5" customHeight="1">
      <c r="A97" s="217"/>
      <c r="B97" s="1"/>
      <c r="I97" s="5"/>
      <c r="J97" s="6"/>
      <c r="K97" s="7"/>
      <c r="L97" s="7"/>
      <c r="M97" s="7"/>
      <c r="N97" s="7"/>
      <c r="O97" s="7"/>
      <c r="P97" s="9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9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 spans="1:46" ht="16.5" customHeight="1">
      <c r="A98" s="217"/>
      <c r="B98" s="1"/>
      <c r="I98" s="5"/>
      <c r="J98" s="6"/>
      <c r="K98" s="7"/>
      <c r="L98" s="7"/>
      <c r="M98" s="7"/>
      <c r="N98" s="7"/>
      <c r="O98" s="7"/>
      <c r="P98" s="9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9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 spans="1:46" ht="16.5" customHeight="1">
      <c r="A99" s="217"/>
      <c r="B99" s="1"/>
      <c r="I99" s="5"/>
      <c r="J99" s="6"/>
      <c r="K99" s="7"/>
      <c r="L99" s="7"/>
      <c r="M99" s="7"/>
      <c r="N99" s="7"/>
      <c r="O99" s="7"/>
      <c r="P99" s="9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9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 spans="1:46" ht="16.5" customHeight="1">
      <c r="A100" s="217"/>
      <c r="B100" s="1"/>
      <c r="I100" s="5"/>
      <c r="J100" s="6"/>
      <c r="K100" s="7"/>
      <c r="L100" s="7"/>
      <c r="M100" s="7"/>
      <c r="N100" s="7"/>
      <c r="O100" s="7"/>
      <c r="P100" s="9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9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spans="1:46" ht="16.5" customHeight="1">
      <c r="A101" s="217"/>
      <c r="B101" s="1"/>
      <c r="I101" s="5"/>
      <c r="J101" s="6"/>
      <c r="K101" s="7"/>
      <c r="L101" s="7"/>
      <c r="M101" s="7"/>
      <c r="N101" s="7"/>
      <c r="O101" s="7"/>
      <c r="P101" s="9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9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 spans="1:46" ht="16.5" customHeight="1">
      <c r="A102" s="217"/>
      <c r="B102" s="1"/>
      <c r="I102" s="5"/>
      <c r="J102" s="6"/>
      <c r="K102" s="7"/>
      <c r="L102" s="7"/>
      <c r="M102" s="7"/>
      <c r="N102" s="7"/>
      <c r="O102" s="7"/>
      <c r="P102" s="9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9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 spans="1:46" ht="16.5" customHeight="1">
      <c r="A103" s="217"/>
      <c r="B103" s="1"/>
      <c r="I103" s="5"/>
      <c r="J103" s="6"/>
      <c r="K103" s="7"/>
      <c r="L103" s="7"/>
      <c r="M103" s="7"/>
      <c r="N103" s="7"/>
      <c r="O103" s="7"/>
      <c r="P103" s="9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9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 spans="1:46" ht="16.5" customHeight="1">
      <c r="A104" s="217"/>
      <c r="B104" s="1"/>
      <c r="I104" s="5"/>
      <c r="J104" s="6"/>
      <c r="K104" s="7"/>
      <c r="L104" s="7"/>
      <c r="M104" s="7"/>
      <c r="N104" s="7"/>
      <c r="O104" s="7"/>
      <c r="P104" s="9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9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spans="1:46" ht="16.5" customHeight="1">
      <c r="A105" s="217"/>
      <c r="B105" s="1"/>
      <c r="I105" s="5"/>
      <c r="J105" s="6"/>
      <c r="K105" s="7"/>
      <c r="L105" s="7"/>
      <c r="M105" s="7"/>
      <c r="N105" s="7"/>
      <c r="O105" s="7"/>
      <c r="P105" s="9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9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spans="1:46" ht="16.5" customHeight="1">
      <c r="A106" s="217"/>
      <c r="B106" s="1"/>
      <c r="I106" s="5"/>
      <c r="J106" s="6"/>
      <c r="K106" s="7"/>
      <c r="L106" s="7"/>
      <c r="M106" s="7"/>
      <c r="N106" s="7"/>
      <c r="O106" s="7"/>
      <c r="P106" s="9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9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spans="1:46" ht="16.5" customHeight="1">
      <c r="A107" s="217"/>
      <c r="B107" s="1"/>
      <c r="I107" s="5"/>
      <c r="J107" s="6"/>
      <c r="K107" s="7"/>
      <c r="L107" s="7"/>
      <c r="M107" s="7"/>
      <c r="N107" s="7"/>
      <c r="O107" s="7"/>
      <c r="P107" s="9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9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spans="1:46" ht="16.5" customHeight="1">
      <c r="A108" s="217"/>
      <c r="B108" s="1"/>
      <c r="I108" s="5"/>
      <c r="J108" s="6"/>
      <c r="K108" s="7"/>
      <c r="L108" s="7"/>
      <c r="M108" s="7"/>
      <c r="N108" s="7"/>
      <c r="O108" s="7"/>
      <c r="P108" s="9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9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spans="1:46" ht="16.5" customHeight="1">
      <c r="A109" s="217"/>
      <c r="B109" s="1"/>
      <c r="I109" s="5"/>
      <c r="J109" s="6"/>
      <c r="K109" s="7"/>
      <c r="L109" s="7"/>
      <c r="M109" s="7"/>
      <c r="N109" s="7"/>
      <c r="O109" s="7"/>
      <c r="P109" s="9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9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spans="1:46" ht="16.5" customHeight="1">
      <c r="A110" s="217"/>
      <c r="B110" s="1"/>
      <c r="I110" s="5"/>
      <c r="J110" s="6"/>
      <c r="K110" s="7"/>
      <c r="L110" s="7"/>
      <c r="M110" s="7"/>
      <c r="N110" s="7"/>
      <c r="O110" s="7"/>
      <c r="P110" s="9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9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spans="1:46" ht="16.5" customHeight="1">
      <c r="A111" s="217"/>
      <c r="B111" s="1"/>
      <c r="I111" s="5"/>
      <c r="J111" s="6"/>
      <c r="K111" s="7"/>
      <c r="L111" s="7"/>
      <c r="M111" s="7"/>
      <c r="N111" s="7"/>
      <c r="O111" s="7"/>
      <c r="P111" s="9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9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spans="1:46" ht="16.5" customHeight="1">
      <c r="A112" s="217"/>
      <c r="B112" s="1"/>
      <c r="I112" s="5"/>
      <c r="J112" s="6"/>
      <c r="K112" s="7"/>
      <c r="L112" s="7"/>
      <c r="M112" s="7"/>
      <c r="N112" s="7"/>
      <c r="O112" s="7"/>
      <c r="P112" s="9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9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spans="1:46" ht="16.5" customHeight="1">
      <c r="A113" s="217"/>
      <c r="B113" s="1"/>
      <c r="I113" s="5"/>
      <c r="J113" s="6"/>
      <c r="K113" s="7"/>
      <c r="L113" s="7"/>
      <c r="M113" s="7"/>
      <c r="N113" s="7"/>
      <c r="O113" s="7"/>
      <c r="P113" s="9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9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spans="1:46" ht="16.5" customHeight="1">
      <c r="A114" s="217"/>
      <c r="B114" s="1"/>
      <c r="I114" s="5"/>
      <c r="J114" s="6"/>
      <c r="K114" s="7"/>
      <c r="L114" s="7"/>
      <c r="M114" s="7"/>
      <c r="N114" s="7"/>
      <c r="O114" s="7"/>
      <c r="P114" s="9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9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spans="1:46" ht="16.5" customHeight="1">
      <c r="A115" s="217"/>
      <c r="B115" s="1"/>
      <c r="I115" s="5"/>
      <c r="J115" s="6"/>
      <c r="K115" s="7"/>
      <c r="L115" s="7"/>
      <c r="M115" s="7"/>
      <c r="N115" s="7"/>
      <c r="O115" s="7"/>
      <c r="P115" s="9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9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spans="1:46" ht="16.5" customHeight="1">
      <c r="A116" s="217"/>
      <c r="B116" s="1"/>
      <c r="I116" s="5"/>
      <c r="J116" s="6"/>
      <c r="K116" s="7"/>
      <c r="L116" s="7"/>
      <c r="M116" s="7"/>
      <c r="N116" s="7"/>
      <c r="O116" s="7"/>
      <c r="P116" s="9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9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spans="1:46" ht="16.5" customHeight="1">
      <c r="A117" s="217"/>
      <c r="B117" s="1"/>
      <c r="I117" s="5"/>
      <c r="J117" s="6"/>
      <c r="K117" s="7"/>
      <c r="L117" s="7"/>
      <c r="M117" s="7"/>
      <c r="N117" s="7"/>
      <c r="O117" s="7"/>
      <c r="P117" s="9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9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spans="1:46" ht="16.5" customHeight="1">
      <c r="A118" s="217"/>
      <c r="B118" s="1"/>
      <c r="I118" s="5"/>
      <c r="J118" s="6"/>
      <c r="K118" s="7"/>
      <c r="L118" s="7"/>
      <c r="M118" s="7"/>
      <c r="N118" s="7"/>
      <c r="O118" s="7"/>
      <c r="P118" s="9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9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spans="1:46" ht="16.5" customHeight="1">
      <c r="A119" s="217"/>
      <c r="B119" s="1"/>
      <c r="I119" s="5"/>
      <c r="J119" s="6"/>
      <c r="K119" s="7"/>
      <c r="L119" s="7"/>
      <c r="M119" s="7"/>
      <c r="N119" s="7"/>
      <c r="O119" s="7"/>
      <c r="P119" s="9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9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spans="1:46" ht="16.5" customHeight="1">
      <c r="A120" s="217"/>
      <c r="B120" s="1"/>
      <c r="I120" s="5"/>
      <c r="J120" s="6"/>
      <c r="K120" s="7"/>
      <c r="L120" s="7"/>
      <c r="M120" s="7"/>
      <c r="N120" s="7"/>
      <c r="O120" s="7"/>
      <c r="P120" s="9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9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spans="1:46" ht="16.5" customHeight="1">
      <c r="A121" s="217"/>
      <c r="B121" s="1"/>
      <c r="I121" s="5"/>
      <c r="J121" s="6"/>
      <c r="K121" s="7"/>
      <c r="L121" s="7"/>
      <c r="M121" s="7"/>
      <c r="N121" s="7"/>
      <c r="O121" s="7"/>
      <c r="P121" s="9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9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spans="1:46" ht="16.5" customHeight="1">
      <c r="A122" s="217"/>
      <c r="B122" s="1"/>
      <c r="I122" s="5"/>
      <c r="J122" s="6"/>
      <c r="K122" s="7"/>
      <c r="L122" s="7"/>
      <c r="M122" s="7"/>
      <c r="N122" s="7"/>
      <c r="O122" s="7"/>
      <c r="P122" s="9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9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spans="1:46" ht="16.5" customHeight="1">
      <c r="A123" s="217"/>
      <c r="B123" s="1"/>
      <c r="I123" s="5"/>
      <c r="J123" s="6"/>
      <c r="K123" s="7"/>
      <c r="L123" s="7"/>
      <c r="M123" s="7"/>
      <c r="N123" s="7"/>
      <c r="O123" s="7"/>
      <c r="P123" s="9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9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spans="1:46" ht="16.5" customHeight="1">
      <c r="A124" s="217"/>
      <c r="B124" s="1"/>
      <c r="I124" s="5"/>
      <c r="J124" s="6"/>
      <c r="K124" s="7"/>
      <c r="L124" s="7"/>
      <c r="M124" s="7"/>
      <c r="N124" s="7"/>
      <c r="O124" s="7"/>
      <c r="P124" s="9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9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spans="1:46" ht="16.5" customHeight="1">
      <c r="A125" s="217"/>
      <c r="B125" s="1"/>
      <c r="I125" s="5"/>
      <c r="J125" s="6"/>
      <c r="K125" s="7"/>
      <c r="L125" s="7"/>
      <c r="M125" s="7"/>
      <c r="N125" s="7"/>
      <c r="O125" s="7"/>
      <c r="P125" s="9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9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spans="1:46" ht="16.5" customHeight="1">
      <c r="A126" s="217"/>
      <c r="B126" s="1"/>
      <c r="I126" s="5"/>
      <c r="J126" s="6"/>
      <c r="K126" s="7"/>
      <c r="L126" s="7"/>
      <c r="M126" s="7"/>
      <c r="N126" s="7"/>
      <c r="O126" s="7"/>
      <c r="P126" s="9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9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spans="1:46" ht="16.5" customHeight="1">
      <c r="A127" s="217"/>
      <c r="B127" s="1"/>
      <c r="I127" s="5"/>
      <c r="J127" s="6"/>
      <c r="K127" s="7"/>
      <c r="L127" s="7"/>
      <c r="M127" s="7"/>
      <c r="N127" s="7"/>
      <c r="O127" s="7"/>
      <c r="P127" s="9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9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spans="1:46" ht="16.5" customHeight="1">
      <c r="A128" s="217"/>
      <c r="B128" s="1"/>
      <c r="I128" s="5"/>
      <c r="J128" s="6"/>
      <c r="K128" s="7"/>
      <c r="L128" s="7"/>
      <c r="M128" s="7"/>
      <c r="N128" s="7"/>
      <c r="O128" s="7"/>
      <c r="P128" s="9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9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spans="1:46" ht="16.5" customHeight="1">
      <c r="A129" s="217"/>
      <c r="B129" s="1"/>
      <c r="I129" s="5"/>
      <c r="J129" s="6"/>
      <c r="K129" s="7"/>
      <c r="L129" s="7"/>
      <c r="M129" s="7"/>
      <c r="N129" s="7"/>
      <c r="O129" s="7"/>
      <c r="P129" s="9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9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spans="1:46" ht="16.5" customHeight="1">
      <c r="A130" s="217"/>
      <c r="B130" s="1"/>
      <c r="I130" s="5"/>
      <c r="J130" s="6"/>
      <c r="K130" s="7"/>
      <c r="L130" s="7"/>
      <c r="M130" s="7"/>
      <c r="N130" s="7"/>
      <c r="O130" s="7"/>
      <c r="P130" s="9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9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spans="1:46" ht="16.5" customHeight="1">
      <c r="A131" s="217"/>
      <c r="B131" s="1"/>
      <c r="I131" s="5"/>
      <c r="J131" s="6"/>
      <c r="K131" s="7"/>
      <c r="L131" s="7"/>
      <c r="M131" s="7"/>
      <c r="N131" s="7"/>
      <c r="O131" s="7"/>
      <c r="P131" s="9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9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spans="1:46" ht="16.5" customHeight="1">
      <c r="A132" s="217"/>
      <c r="B132" s="1"/>
      <c r="I132" s="5"/>
      <c r="J132" s="6"/>
      <c r="K132" s="7"/>
      <c r="L132" s="7"/>
      <c r="M132" s="7"/>
      <c r="N132" s="7"/>
      <c r="O132" s="7"/>
      <c r="P132" s="9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9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spans="1:46" ht="16.5" customHeight="1">
      <c r="A133" s="217"/>
      <c r="B133" s="1"/>
      <c r="I133" s="5"/>
      <c r="J133" s="6"/>
      <c r="K133" s="7"/>
      <c r="L133" s="7"/>
      <c r="M133" s="7"/>
      <c r="N133" s="7"/>
      <c r="O133" s="7"/>
      <c r="P133" s="9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9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spans="1:46" ht="16.5" customHeight="1">
      <c r="A134" s="217"/>
      <c r="B134" s="1"/>
      <c r="I134" s="5"/>
      <c r="J134" s="6"/>
      <c r="K134" s="7"/>
      <c r="L134" s="7"/>
      <c r="M134" s="7"/>
      <c r="N134" s="7"/>
      <c r="O134" s="7"/>
      <c r="P134" s="9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9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spans="1:46" ht="16.5" customHeight="1">
      <c r="A135" s="217"/>
      <c r="B135" s="1"/>
      <c r="I135" s="5"/>
      <c r="J135" s="6"/>
      <c r="K135" s="7"/>
      <c r="L135" s="7"/>
      <c r="M135" s="7"/>
      <c r="N135" s="7"/>
      <c r="O135" s="7"/>
      <c r="P135" s="9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9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spans="1:46" ht="16.5" customHeight="1">
      <c r="A136" s="217"/>
      <c r="B136" s="1"/>
      <c r="I136" s="5"/>
      <c r="J136" s="6"/>
      <c r="K136" s="7"/>
      <c r="L136" s="7"/>
      <c r="M136" s="7"/>
      <c r="N136" s="7"/>
      <c r="O136" s="7"/>
      <c r="P136" s="9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9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spans="1:46" ht="16.5" customHeight="1">
      <c r="A137" s="217"/>
      <c r="B137" s="1"/>
      <c r="I137" s="5"/>
      <c r="J137" s="6"/>
      <c r="K137" s="7"/>
      <c r="L137" s="7"/>
      <c r="M137" s="7"/>
      <c r="N137" s="7"/>
      <c r="O137" s="7"/>
      <c r="P137" s="9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9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spans="1:46" ht="16.5" customHeight="1">
      <c r="A138" s="217"/>
      <c r="B138" s="1"/>
      <c r="I138" s="5"/>
      <c r="J138" s="6"/>
      <c r="K138" s="7"/>
      <c r="L138" s="7"/>
      <c r="M138" s="7"/>
      <c r="N138" s="7"/>
      <c r="O138" s="7"/>
      <c r="P138" s="9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9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spans="1:46" ht="16.5" customHeight="1">
      <c r="A139" s="217"/>
      <c r="B139" s="1"/>
      <c r="I139" s="5"/>
      <c r="J139" s="6"/>
      <c r="K139" s="7"/>
      <c r="L139" s="7"/>
      <c r="M139" s="7"/>
      <c r="N139" s="7"/>
      <c r="O139" s="7"/>
      <c r="P139" s="9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9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spans="1:46" ht="16.5" customHeight="1">
      <c r="A140" s="217"/>
      <c r="B140" s="1"/>
      <c r="I140" s="5"/>
      <c r="J140" s="6"/>
      <c r="K140" s="7"/>
      <c r="L140" s="7"/>
      <c r="M140" s="7"/>
      <c r="N140" s="7"/>
      <c r="O140" s="7"/>
      <c r="P140" s="9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9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spans="1:46" ht="16.5" customHeight="1">
      <c r="A141" s="217"/>
      <c r="B141" s="1"/>
      <c r="I141" s="5"/>
      <c r="J141" s="6"/>
      <c r="K141" s="7"/>
      <c r="L141" s="7"/>
      <c r="M141" s="7"/>
      <c r="N141" s="7"/>
      <c r="O141" s="7"/>
      <c r="P141" s="9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9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spans="1:46" ht="16.5" customHeight="1">
      <c r="A142" s="217"/>
      <c r="B142" s="1"/>
      <c r="I142" s="5"/>
      <c r="J142" s="6"/>
      <c r="K142" s="7"/>
      <c r="L142" s="7"/>
      <c r="M142" s="7"/>
      <c r="N142" s="7"/>
      <c r="O142" s="7"/>
      <c r="P142" s="9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9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spans="1:46" ht="16.5" customHeight="1">
      <c r="A143" s="217"/>
      <c r="B143" s="1"/>
      <c r="I143" s="5"/>
      <c r="J143" s="6"/>
      <c r="K143" s="7"/>
      <c r="L143" s="7"/>
      <c r="M143" s="7"/>
      <c r="N143" s="7"/>
      <c r="O143" s="7"/>
      <c r="P143" s="9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9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spans="1:46" ht="16.5" customHeight="1">
      <c r="A144" s="217"/>
      <c r="B144" s="1"/>
      <c r="I144" s="5"/>
      <c r="J144" s="6"/>
      <c r="K144" s="7"/>
      <c r="L144" s="7"/>
      <c r="M144" s="7"/>
      <c r="N144" s="7"/>
      <c r="O144" s="7"/>
      <c r="P144" s="9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9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spans="1:46" ht="16.5" customHeight="1">
      <c r="A145" s="217"/>
      <c r="B145" s="1"/>
      <c r="I145" s="5"/>
      <c r="J145" s="6"/>
      <c r="K145" s="7"/>
      <c r="L145" s="7"/>
      <c r="M145" s="7"/>
      <c r="N145" s="7"/>
      <c r="O145" s="7"/>
      <c r="P145" s="9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9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spans="1:46" ht="16.5" customHeight="1">
      <c r="A146" s="217"/>
      <c r="B146" s="1"/>
      <c r="I146" s="5"/>
      <c r="J146" s="6"/>
      <c r="K146" s="7"/>
      <c r="L146" s="7"/>
      <c r="M146" s="7"/>
      <c r="N146" s="7"/>
      <c r="O146" s="7"/>
      <c r="P146" s="9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9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spans="1:46" ht="16.5" customHeight="1">
      <c r="A147" s="217"/>
      <c r="B147" s="1"/>
      <c r="I147" s="5"/>
      <c r="J147" s="6"/>
      <c r="K147" s="7"/>
      <c r="L147" s="7"/>
      <c r="M147" s="7"/>
      <c r="N147" s="7"/>
      <c r="O147" s="7"/>
      <c r="P147" s="9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9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spans="1:46" ht="16.5" customHeight="1">
      <c r="A148" s="217"/>
      <c r="B148" s="1"/>
      <c r="I148" s="5"/>
      <c r="J148" s="6"/>
      <c r="K148" s="7"/>
      <c r="L148" s="7"/>
      <c r="M148" s="7"/>
      <c r="N148" s="7"/>
      <c r="O148" s="7"/>
      <c r="P148" s="9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9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spans="1:46" ht="16.5" customHeight="1">
      <c r="A149" s="217"/>
      <c r="B149" s="1"/>
      <c r="I149" s="5"/>
      <c r="J149" s="6"/>
      <c r="K149" s="7"/>
      <c r="L149" s="7"/>
      <c r="M149" s="7"/>
      <c r="N149" s="7"/>
      <c r="O149" s="7"/>
      <c r="P149" s="9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9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spans="1:46" ht="16.5" customHeight="1">
      <c r="A150" s="217"/>
      <c r="B150" s="1"/>
      <c r="I150" s="5"/>
      <c r="J150" s="6"/>
      <c r="K150" s="7"/>
      <c r="L150" s="7"/>
      <c r="M150" s="7"/>
      <c r="N150" s="7"/>
      <c r="O150" s="7"/>
      <c r="P150" s="9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9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spans="1:46" ht="16.5" customHeight="1">
      <c r="A151" s="217"/>
      <c r="B151" s="1"/>
      <c r="I151" s="5"/>
      <c r="J151" s="6"/>
      <c r="K151" s="7"/>
      <c r="L151" s="7"/>
      <c r="M151" s="7"/>
      <c r="N151" s="7"/>
      <c r="O151" s="7"/>
      <c r="P151" s="9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9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spans="1:46" ht="16.5" customHeight="1">
      <c r="A152" s="217"/>
      <c r="B152" s="1"/>
      <c r="I152" s="5"/>
      <c r="J152" s="6"/>
      <c r="K152" s="7"/>
      <c r="L152" s="7"/>
      <c r="M152" s="7"/>
      <c r="N152" s="7"/>
      <c r="O152" s="7"/>
      <c r="P152" s="9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9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spans="1:46" ht="16.5" customHeight="1">
      <c r="A153" s="217"/>
      <c r="B153" s="1"/>
      <c r="I153" s="5"/>
      <c r="J153" s="6"/>
      <c r="K153" s="7"/>
      <c r="L153" s="7"/>
      <c r="M153" s="7"/>
      <c r="N153" s="7"/>
      <c r="O153" s="7"/>
      <c r="P153" s="9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9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spans="1:46" ht="16.5" customHeight="1">
      <c r="A154" s="217"/>
      <c r="B154" s="1"/>
      <c r="I154" s="5"/>
      <c r="J154" s="6"/>
      <c r="K154" s="7"/>
      <c r="L154" s="7"/>
      <c r="M154" s="7"/>
      <c r="N154" s="7"/>
      <c r="O154" s="7"/>
      <c r="P154" s="9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9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spans="1:46" ht="16.5" customHeight="1">
      <c r="A155" s="217"/>
      <c r="B155" s="1"/>
      <c r="I155" s="5"/>
      <c r="J155" s="6"/>
      <c r="K155" s="7"/>
      <c r="L155" s="7"/>
      <c r="M155" s="7"/>
      <c r="N155" s="7"/>
      <c r="O155" s="7"/>
      <c r="P155" s="9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9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spans="1:46" ht="16.5" customHeight="1">
      <c r="A156" s="217"/>
      <c r="B156" s="1"/>
      <c r="I156" s="5"/>
      <c r="J156" s="6"/>
      <c r="K156" s="7"/>
      <c r="L156" s="7"/>
      <c r="M156" s="7"/>
      <c r="N156" s="7"/>
      <c r="O156" s="7"/>
      <c r="P156" s="9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9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spans="1:46" ht="16.5" customHeight="1">
      <c r="A157" s="217"/>
      <c r="B157" s="1"/>
      <c r="I157" s="5"/>
      <c r="J157" s="6"/>
      <c r="K157" s="7"/>
      <c r="L157" s="7"/>
      <c r="M157" s="7"/>
      <c r="N157" s="7"/>
      <c r="O157" s="7"/>
      <c r="P157" s="9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9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spans="1:46" ht="16.5" customHeight="1">
      <c r="A158" s="217"/>
      <c r="B158" s="1"/>
      <c r="I158" s="5"/>
      <c r="J158" s="6"/>
      <c r="K158" s="7"/>
      <c r="L158" s="7"/>
      <c r="M158" s="7"/>
      <c r="N158" s="7"/>
      <c r="O158" s="7"/>
      <c r="P158" s="9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9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spans="1:46" ht="16.5" customHeight="1">
      <c r="A159" s="217"/>
      <c r="B159" s="1"/>
      <c r="I159" s="5"/>
      <c r="J159" s="6"/>
      <c r="K159" s="7"/>
      <c r="L159" s="7"/>
      <c r="M159" s="7"/>
      <c r="N159" s="7"/>
      <c r="O159" s="7"/>
      <c r="P159" s="9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9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spans="1:46" ht="16.5" customHeight="1">
      <c r="A160" s="217"/>
      <c r="B160" s="1"/>
      <c r="I160" s="5"/>
      <c r="J160" s="6"/>
      <c r="K160" s="7"/>
      <c r="L160" s="7"/>
      <c r="M160" s="7"/>
      <c r="N160" s="7"/>
      <c r="O160" s="7"/>
      <c r="P160" s="9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9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spans="1:46" ht="16.5" customHeight="1">
      <c r="A161" s="217"/>
      <c r="B161" s="1"/>
      <c r="I161" s="5"/>
      <c r="J161" s="6"/>
      <c r="K161" s="7"/>
      <c r="L161" s="7"/>
      <c r="M161" s="7"/>
      <c r="N161" s="7"/>
      <c r="O161" s="7"/>
      <c r="P161" s="9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9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spans="1:46" ht="16.5" customHeight="1">
      <c r="A162" s="217"/>
      <c r="B162" s="1"/>
      <c r="I162" s="5"/>
      <c r="J162" s="6"/>
      <c r="K162" s="7"/>
      <c r="L162" s="7"/>
      <c r="M162" s="7"/>
      <c r="N162" s="7"/>
      <c r="O162" s="7"/>
      <c r="P162" s="9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9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spans="1:46" ht="16.5" customHeight="1">
      <c r="A163" s="217"/>
      <c r="B163" s="1"/>
      <c r="I163" s="5"/>
      <c r="J163" s="6"/>
      <c r="K163" s="7"/>
      <c r="L163" s="7"/>
      <c r="M163" s="7"/>
      <c r="N163" s="7"/>
      <c r="O163" s="7"/>
      <c r="P163" s="9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9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spans="1:46" ht="16.5" customHeight="1">
      <c r="A164" s="217"/>
      <c r="B164" s="1"/>
      <c r="I164" s="5"/>
      <c r="J164" s="6"/>
      <c r="K164" s="7"/>
      <c r="L164" s="7"/>
      <c r="M164" s="7"/>
      <c r="N164" s="7"/>
      <c r="O164" s="7"/>
      <c r="P164" s="9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9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spans="1:46" ht="16.5" customHeight="1">
      <c r="A165" s="217"/>
      <c r="B165" s="1"/>
      <c r="I165" s="5"/>
      <c r="J165" s="6"/>
      <c r="K165" s="7"/>
      <c r="L165" s="7"/>
      <c r="M165" s="7"/>
      <c r="N165" s="7"/>
      <c r="O165" s="7"/>
      <c r="P165" s="9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9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spans="1:46" ht="16.5" customHeight="1">
      <c r="A166" s="217"/>
      <c r="B166" s="1"/>
      <c r="I166" s="5"/>
      <c r="J166" s="6"/>
      <c r="K166" s="7"/>
      <c r="L166" s="7"/>
      <c r="M166" s="7"/>
      <c r="N166" s="7"/>
      <c r="O166" s="7"/>
      <c r="P166" s="9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9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spans="1:46" ht="16.5" customHeight="1">
      <c r="A167" s="217"/>
      <c r="B167" s="1"/>
      <c r="I167" s="5"/>
      <c r="J167" s="6"/>
      <c r="K167" s="7"/>
      <c r="L167" s="7"/>
      <c r="M167" s="7"/>
      <c r="N167" s="7"/>
      <c r="O167" s="7"/>
      <c r="P167" s="9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9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spans="1:46" ht="16.5" customHeight="1">
      <c r="A168" s="217"/>
      <c r="B168" s="1"/>
      <c r="I168" s="5"/>
      <c r="J168" s="6"/>
      <c r="K168" s="7"/>
      <c r="L168" s="7"/>
      <c r="M168" s="7"/>
      <c r="N168" s="7"/>
      <c r="O168" s="7"/>
      <c r="P168" s="9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9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spans="1:46" ht="16.5" customHeight="1">
      <c r="A169" s="217"/>
      <c r="B169" s="1"/>
      <c r="I169" s="5"/>
      <c r="J169" s="6"/>
      <c r="K169" s="7"/>
      <c r="L169" s="7"/>
      <c r="M169" s="7"/>
      <c r="N169" s="7"/>
      <c r="O169" s="7"/>
      <c r="P169" s="9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9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spans="1:46" ht="16.5" customHeight="1">
      <c r="A170" s="217"/>
      <c r="B170" s="1"/>
      <c r="I170" s="5"/>
      <c r="J170" s="6"/>
      <c r="K170" s="7"/>
      <c r="L170" s="7"/>
      <c r="M170" s="7"/>
      <c r="N170" s="7"/>
      <c r="O170" s="7"/>
      <c r="P170" s="9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9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spans="1:46" ht="16.5" customHeight="1">
      <c r="A171" s="217"/>
      <c r="B171" s="1"/>
      <c r="I171" s="5"/>
      <c r="J171" s="6"/>
      <c r="K171" s="7"/>
      <c r="L171" s="7"/>
      <c r="M171" s="7"/>
      <c r="N171" s="7"/>
      <c r="O171" s="7"/>
      <c r="P171" s="9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9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spans="1:46" ht="16.5" customHeight="1">
      <c r="A172" s="217"/>
      <c r="B172" s="1"/>
      <c r="I172" s="5"/>
      <c r="J172" s="6"/>
      <c r="K172" s="7"/>
      <c r="L172" s="7"/>
      <c r="M172" s="7"/>
      <c r="N172" s="7"/>
      <c r="O172" s="7"/>
      <c r="P172" s="9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9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spans="1:46" ht="16.5" customHeight="1">
      <c r="A173" s="217"/>
      <c r="B173" s="1"/>
      <c r="I173" s="5"/>
      <c r="J173" s="6"/>
      <c r="K173" s="7"/>
      <c r="L173" s="7"/>
      <c r="M173" s="7"/>
      <c r="N173" s="7"/>
      <c r="O173" s="7"/>
      <c r="P173" s="9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9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spans="1:46" ht="16.5" customHeight="1">
      <c r="A174" s="217"/>
      <c r="B174" s="1"/>
      <c r="I174" s="5"/>
      <c r="J174" s="6"/>
      <c r="K174" s="7"/>
      <c r="L174" s="7"/>
      <c r="M174" s="7"/>
      <c r="N174" s="7"/>
      <c r="O174" s="7"/>
      <c r="P174" s="9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9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spans="1:46" ht="16.5" customHeight="1">
      <c r="A175" s="217"/>
      <c r="B175" s="1"/>
      <c r="I175" s="5"/>
      <c r="J175" s="6"/>
      <c r="K175" s="7"/>
      <c r="L175" s="7"/>
      <c r="M175" s="7"/>
      <c r="N175" s="7"/>
      <c r="O175" s="7"/>
      <c r="P175" s="9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9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spans="1:46" ht="16.5" customHeight="1">
      <c r="A176" s="217"/>
      <c r="B176" s="1"/>
      <c r="I176" s="5"/>
      <c r="J176" s="6"/>
      <c r="K176" s="7"/>
      <c r="L176" s="7"/>
      <c r="M176" s="7"/>
      <c r="N176" s="7"/>
      <c r="O176" s="7"/>
      <c r="P176" s="9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9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spans="1:46" ht="16.5" customHeight="1">
      <c r="A177" s="217"/>
      <c r="B177" s="1"/>
      <c r="I177" s="5"/>
      <c r="J177" s="6"/>
      <c r="K177" s="7"/>
      <c r="L177" s="7"/>
      <c r="M177" s="7"/>
      <c r="N177" s="7"/>
      <c r="O177" s="7"/>
      <c r="P177" s="9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9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spans="1:46" ht="16.5" customHeight="1">
      <c r="A178" s="217"/>
      <c r="B178" s="1"/>
      <c r="I178" s="5"/>
      <c r="J178" s="6"/>
      <c r="K178" s="7"/>
      <c r="L178" s="7"/>
      <c r="M178" s="7"/>
      <c r="N178" s="7"/>
      <c r="O178" s="7"/>
      <c r="P178" s="9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9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spans="1:46" ht="16.5" customHeight="1">
      <c r="A179" s="217"/>
      <c r="B179" s="1"/>
      <c r="I179" s="5"/>
      <c r="J179" s="6"/>
      <c r="K179" s="7"/>
      <c r="L179" s="7"/>
      <c r="M179" s="7"/>
      <c r="N179" s="7"/>
      <c r="O179" s="7"/>
      <c r="P179" s="9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9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spans="1:46" ht="16.5" customHeight="1">
      <c r="A180" s="217"/>
      <c r="B180" s="1"/>
      <c r="I180" s="5"/>
      <c r="J180" s="6"/>
      <c r="K180" s="7"/>
      <c r="L180" s="7"/>
      <c r="M180" s="7"/>
      <c r="N180" s="7"/>
      <c r="O180" s="7"/>
      <c r="P180" s="9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9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spans="1:46" ht="16.5" customHeight="1">
      <c r="A181" s="217"/>
      <c r="B181" s="1"/>
      <c r="I181" s="5"/>
      <c r="J181" s="6"/>
      <c r="K181" s="7"/>
      <c r="L181" s="7"/>
      <c r="M181" s="7"/>
      <c r="N181" s="7"/>
      <c r="O181" s="7"/>
      <c r="P181" s="9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9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spans="1:46" ht="16.5" customHeight="1">
      <c r="A182" s="217"/>
      <c r="B182" s="1"/>
      <c r="I182" s="5"/>
      <c r="J182" s="6"/>
      <c r="K182" s="7"/>
      <c r="L182" s="7"/>
      <c r="M182" s="7"/>
      <c r="N182" s="7"/>
      <c r="O182" s="7"/>
      <c r="P182" s="9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9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spans="1:46" ht="16.5" customHeight="1">
      <c r="A183" s="217"/>
      <c r="B183" s="1"/>
      <c r="I183" s="5"/>
      <c r="J183" s="6"/>
      <c r="K183" s="7"/>
      <c r="L183" s="7"/>
      <c r="M183" s="7"/>
      <c r="N183" s="7"/>
      <c r="O183" s="7"/>
      <c r="P183" s="9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9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spans="1:46" ht="16.5" customHeight="1">
      <c r="A184" s="217"/>
      <c r="B184" s="1"/>
      <c r="I184" s="5"/>
      <c r="J184" s="6"/>
      <c r="K184" s="7"/>
      <c r="L184" s="7"/>
      <c r="M184" s="7"/>
      <c r="N184" s="7"/>
      <c r="O184" s="7"/>
      <c r="P184" s="9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9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spans="1:46" ht="16.5" customHeight="1">
      <c r="A185" s="217"/>
      <c r="B185" s="1"/>
      <c r="I185" s="5"/>
      <c r="J185" s="6"/>
      <c r="K185" s="7"/>
      <c r="L185" s="7"/>
      <c r="M185" s="7"/>
      <c r="N185" s="7"/>
      <c r="O185" s="7"/>
      <c r="P185" s="9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9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spans="1:46" ht="16.5" customHeight="1">
      <c r="A186" s="217"/>
      <c r="B186" s="1"/>
      <c r="I186" s="5"/>
      <c r="J186" s="6"/>
      <c r="K186" s="7"/>
      <c r="L186" s="7"/>
      <c r="M186" s="7"/>
      <c r="N186" s="7"/>
      <c r="O186" s="7"/>
      <c r="P186" s="9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9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spans="1:46" ht="16.5" customHeight="1">
      <c r="A187" s="217"/>
      <c r="B187" s="1"/>
      <c r="I187" s="5"/>
      <c r="J187" s="6"/>
      <c r="K187" s="7"/>
      <c r="L187" s="7"/>
      <c r="M187" s="7"/>
      <c r="N187" s="7"/>
      <c r="O187" s="7"/>
      <c r="P187" s="9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9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spans="1:46" ht="16.5" customHeight="1">
      <c r="A188" s="217"/>
      <c r="B188" s="1"/>
      <c r="I188" s="5"/>
      <c r="J188" s="6"/>
      <c r="K188" s="7"/>
      <c r="L188" s="7"/>
      <c r="M188" s="7"/>
      <c r="N188" s="7"/>
      <c r="O188" s="7"/>
      <c r="P188" s="9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9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spans="1:46" ht="16.5" customHeight="1">
      <c r="A189" s="217"/>
      <c r="B189" s="1"/>
      <c r="I189" s="5"/>
      <c r="J189" s="6"/>
      <c r="K189" s="7"/>
      <c r="L189" s="7"/>
      <c r="M189" s="7"/>
      <c r="N189" s="7"/>
      <c r="O189" s="7"/>
      <c r="P189" s="9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9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spans="1:46" ht="16.5" customHeight="1">
      <c r="A190" s="217"/>
      <c r="B190" s="1"/>
      <c r="I190" s="5"/>
      <c r="J190" s="6"/>
      <c r="K190" s="7"/>
      <c r="L190" s="7"/>
      <c r="M190" s="7"/>
      <c r="N190" s="7"/>
      <c r="O190" s="7"/>
      <c r="P190" s="9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9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spans="1:46" ht="16.5" customHeight="1">
      <c r="A191" s="217"/>
      <c r="B191" s="1"/>
      <c r="I191" s="5"/>
      <c r="J191" s="6"/>
      <c r="K191" s="7"/>
      <c r="L191" s="7"/>
      <c r="M191" s="7"/>
      <c r="N191" s="7"/>
      <c r="O191" s="7"/>
      <c r="P191" s="9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9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spans="1:46" ht="16.5" customHeight="1">
      <c r="A192" s="217"/>
      <c r="B192" s="1"/>
      <c r="I192" s="5"/>
      <c r="J192" s="6"/>
      <c r="K192" s="7"/>
      <c r="L192" s="7"/>
      <c r="M192" s="7"/>
      <c r="N192" s="7"/>
      <c r="O192" s="7"/>
      <c r="P192" s="9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9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spans="1:46" ht="16.5" customHeight="1">
      <c r="A193" s="217"/>
      <c r="B193" s="1"/>
      <c r="I193" s="5"/>
      <c r="J193" s="6"/>
      <c r="K193" s="7"/>
      <c r="L193" s="7"/>
      <c r="M193" s="7"/>
      <c r="N193" s="7"/>
      <c r="O193" s="7"/>
      <c r="P193" s="9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9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spans="1:46" ht="16.5" customHeight="1">
      <c r="A194" s="217"/>
      <c r="B194" s="1"/>
      <c r="I194" s="5"/>
      <c r="J194" s="6"/>
      <c r="K194" s="7"/>
      <c r="L194" s="7"/>
      <c r="M194" s="7"/>
      <c r="N194" s="7"/>
      <c r="O194" s="7"/>
      <c r="P194" s="9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9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spans="1:46" ht="16.5" customHeight="1">
      <c r="A195" s="217"/>
      <c r="B195" s="1"/>
      <c r="I195" s="5"/>
      <c r="J195" s="6"/>
      <c r="K195" s="7"/>
      <c r="L195" s="7"/>
      <c r="M195" s="7"/>
      <c r="N195" s="7"/>
      <c r="O195" s="7"/>
      <c r="P195" s="9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9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spans="1:46" ht="16.5" customHeight="1">
      <c r="A196" s="217"/>
      <c r="B196" s="1"/>
      <c r="I196" s="5"/>
      <c r="J196" s="6"/>
      <c r="K196" s="7"/>
      <c r="L196" s="7"/>
      <c r="M196" s="7"/>
      <c r="N196" s="7"/>
      <c r="O196" s="7"/>
      <c r="P196" s="9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9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spans="1:46" ht="16.5" customHeight="1">
      <c r="A197" s="217"/>
      <c r="B197" s="1"/>
      <c r="I197" s="5"/>
      <c r="J197" s="6"/>
      <c r="K197" s="7"/>
      <c r="L197" s="7"/>
      <c r="M197" s="7"/>
      <c r="N197" s="7"/>
      <c r="O197" s="7"/>
      <c r="P197" s="9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9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spans="1:46" ht="16.5" customHeight="1">
      <c r="A198" s="217"/>
      <c r="B198" s="1"/>
      <c r="I198" s="5"/>
      <c r="J198" s="6"/>
      <c r="K198" s="7"/>
      <c r="L198" s="7"/>
      <c r="M198" s="7"/>
      <c r="N198" s="7"/>
      <c r="O198" s="7"/>
      <c r="P198" s="9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9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spans="1:46" ht="16.5" customHeight="1">
      <c r="A199" s="217"/>
      <c r="B199" s="1"/>
      <c r="I199" s="5"/>
      <c r="J199" s="6"/>
      <c r="K199" s="7"/>
      <c r="L199" s="7"/>
      <c r="M199" s="7"/>
      <c r="N199" s="7"/>
      <c r="O199" s="7"/>
      <c r="P199" s="9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9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spans="1:46" ht="16.5" customHeight="1">
      <c r="A200" s="217"/>
      <c r="B200" s="1"/>
      <c r="I200" s="5"/>
      <c r="J200" s="6"/>
      <c r="K200" s="7"/>
      <c r="L200" s="7"/>
      <c r="M200" s="7"/>
      <c r="N200" s="7"/>
      <c r="O200" s="7"/>
      <c r="P200" s="9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9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spans="1:46" ht="16.5" customHeight="1">
      <c r="A201" s="217"/>
      <c r="B201" s="1"/>
      <c r="I201" s="5"/>
      <c r="J201" s="6"/>
      <c r="K201" s="7"/>
      <c r="L201" s="7"/>
      <c r="M201" s="7"/>
      <c r="N201" s="7"/>
      <c r="O201" s="7"/>
      <c r="P201" s="9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9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spans="1:46" ht="16.5" customHeight="1">
      <c r="A202" s="217"/>
      <c r="B202" s="1"/>
      <c r="I202" s="5"/>
      <c r="J202" s="6"/>
      <c r="K202" s="7"/>
      <c r="L202" s="7"/>
      <c r="M202" s="7"/>
      <c r="N202" s="7"/>
      <c r="O202" s="7"/>
      <c r="P202" s="9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9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spans="1:46" ht="16.5" customHeight="1">
      <c r="A203" s="217"/>
      <c r="B203" s="1"/>
      <c r="I203" s="5"/>
      <c r="J203" s="6"/>
      <c r="K203" s="7"/>
      <c r="L203" s="7"/>
      <c r="M203" s="7"/>
      <c r="N203" s="7"/>
      <c r="O203" s="7"/>
      <c r="P203" s="9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9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spans="1:46" ht="16.5" customHeight="1">
      <c r="A204" s="217"/>
      <c r="B204" s="1"/>
      <c r="I204" s="5"/>
      <c r="J204" s="6"/>
      <c r="K204" s="7"/>
      <c r="L204" s="7"/>
      <c r="M204" s="7"/>
      <c r="N204" s="7"/>
      <c r="O204" s="7"/>
      <c r="P204" s="9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9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spans="1:46" ht="16.5" customHeight="1">
      <c r="A205" s="217"/>
      <c r="B205" s="1"/>
      <c r="I205" s="5"/>
      <c r="J205" s="6"/>
      <c r="K205" s="7"/>
      <c r="L205" s="7"/>
      <c r="M205" s="7"/>
      <c r="N205" s="7"/>
      <c r="O205" s="7"/>
      <c r="P205" s="9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9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spans="1:46" ht="16.5" customHeight="1">
      <c r="A206" s="217"/>
      <c r="B206" s="1"/>
      <c r="I206" s="5"/>
      <c r="J206" s="6"/>
      <c r="K206" s="7"/>
      <c r="L206" s="7"/>
      <c r="M206" s="7"/>
      <c r="N206" s="7"/>
      <c r="O206" s="7"/>
      <c r="P206" s="9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9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spans="1:46" ht="16.5" customHeight="1">
      <c r="A207" s="217"/>
      <c r="B207" s="1"/>
      <c r="I207" s="5"/>
      <c r="J207" s="6"/>
      <c r="K207" s="7"/>
      <c r="L207" s="7"/>
      <c r="M207" s="7"/>
      <c r="N207" s="7"/>
      <c r="O207" s="7"/>
      <c r="P207" s="9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9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spans="1:46" ht="16.5" customHeight="1">
      <c r="A208" s="217"/>
      <c r="B208" s="1"/>
      <c r="I208" s="5"/>
      <c r="J208" s="6"/>
      <c r="K208" s="7"/>
      <c r="L208" s="7"/>
      <c r="M208" s="7"/>
      <c r="N208" s="7"/>
      <c r="O208" s="7"/>
      <c r="P208" s="9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9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spans="1:46" ht="16.5" customHeight="1">
      <c r="A209" s="217"/>
      <c r="B209" s="1"/>
      <c r="I209" s="5"/>
      <c r="J209" s="6"/>
      <c r="K209" s="7"/>
      <c r="L209" s="7"/>
      <c r="M209" s="7"/>
      <c r="N209" s="7"/>
      <c r="O209" s="7"/>
      <c r="P209" s="9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9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spans="1:46" ht="16.5" customHeight="1">
      <c r="A210" s="217"/>
      <c r="B210" s="1"/>
      <c r="I210" s="5"/>
      <c r="J210" s="6"/>
      <c r="K210" s="7"/>
      <c r="L210" s="7"/>
      <c r="M210" s="7"/>
      <c r="N210" s="7"/>
      <c r="O210" s="7"/>
      <c r="P210" s="9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9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spans="1:46" ht="16.5" customHeight="1">
      <c r="A211" s="217"/>
      <c r="B211" s="1"/>
      <c r="I211" s="5"/>
      <c r="J211" s="6"/>
      <c r="K211" s="7"/>
      <c r="L211" s="7"/>
      <c r="M211" s="7"/>
      <c r="N211" s="7"/>
      <c r="O211" s="7"/>
      <c r="P211" s="9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9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spans="1:46" ht="16.5" customHeight="1">
      <c r="A212" s="217"/>
      <c r="B212" s="1"/>
      <c r="I212" s="5"/>
      <c r="J212" s="6"/>
      <c r="K212" s="7"/>
      <c r="L212" s="7"/>
      <c r="M212" s="7"/>
      <c r="N212" s="7"/>
      <c r="O212" s="7"/>
      <c r="P212" s="9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9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spans="1:46" ht="16.5" customHeight="1">
      <c r="A213" s="217"/>
      <c r="B213" s="1"/>
      <c r="I213" s="5"/>
      <c r="J213" s="6"/>
      <c r="K213" s="7"/>
      <c r="L213" s="7"/>
      <c r="M213" s="7"/>
      <c r="N213" s="7"/>
      <c r="O213" s="7"/>
      <c r="P213" s="9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9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spans="1:46" ht="16.5" customHeight="1">
      <c r="A214" s="217"/>
      <c r="B214" s="1"/>
      <c r="I214" s="5"/>
      <c r="J214" s="6"/>
      <c r="K214" s="7"/>
      <c r="L214" s="7"/>
      <c r="M214" s="7"/>
      <c r="N214" s="7"/>
      <c r="O214" s="7"/>
      <c r="P214" s="9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9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spans="1:46" ht="16.5" customHeight="1">
      <c r="A215" s="217"/>
      <c r="B215" s="1"/>
      <c r="I215" s="5"/>
      <c r="J215" s="6"/>
      <c r="K215" s="7"/>
      <c r="L215" s="7"/>
      <c r="M215" s="7"/>
      <c r="N215" s="7"/>
      <c r="O215" s="7"/>
      <c r="P215" s="9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9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spans="1:46" ht="16.5" customHeight="1">
      <c r="A216" s="217"/>
      <c r="B216" s="1"/>
      <c r="I216" s="5"/>
      <c r="J216" s="6"/>
      <c r="K216" s="7"/>
      <c r="L216" s="7"/>
      <c r="M216" s="7"/>
      <c r="N216" s="7"/>
      <c r="O216" s="7"/>
      <c r="P216" s="9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9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spans="1:46" ht="16.5" customHeight="1">
      <c r="A217" s="217"/>
      <c r="B217" s="1"/>
      <c r="I217" s="5"/>
      <c r="J217" s="6"/>
      <c r="K217" s="7"/>
      <c r="L217" s="7"/>
      <c r="M217" s="7"/>
      <c r="N217" s="7"/>
      <c r="O217" s="7"/>
      <c r="P217" s="9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9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spans="1:46" ht="16.5" customHeight="1">
      <c r="A218" s="217"/>
      <c r="B218" s="1"/>
      <c r="I218" s="5"/>
      <c r="J218" s="6"/>
      <c r="K218" s="7"/>
      <c r="L218" s="7"/>
      <c r="M218" s="7"/>
      <c r="N218" s="7"/>
      <c r="O218" s="7"/>
      <c r="P218" s="9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9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spans="1:46" ht="16.5" customHeight="1">
      <c r="A219" s="217"/>
      <c r="B219" s="1"/>
      <c r="I219" s="5"/>
      <c r="J219" s="6"/>
      <c r="K219" s="7"/>
      <c r="L219" s="7"/>
      <c r="M219" s="7"/>
      <c r="N219" s="7"/>
      <c r="O219" s="7"/>
      <c r="P219" s="9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9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spans="1:46" ht="16.5" customHeight="1">
      <c r="A220" s="217"/>
      <c r="B220" s="1"/>
      <c r="I220" s="5"/>
      <c r="J220" s="6"/>
      <c r="K220" s="7"/>
      <c r="L220" s="7"/>
      <c r="M220" s="7"/>
      <c r="N220" s="7"/>
      <c r="O220" s="7"/>
      <c r="P220" s="9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9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spans="1:46" ht="16.5" customHeight="1">
      <c r="A221" s="217"/>
      <c r="B221" s="1"/>
      <c r="I221" s="5"/>
      <c r="J221" s="6"/>
      <c r="K221" s="7"/>
      <c r="L221" s="7"/>
      <c r="M221" s="7"/>
      <c r="N221" s="7"/>
      <c r="O221" s="7"/>
      <c r="P221" s="9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9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spans="1:46" ht="16.5" customHeight="1">
      <c r="A222" s="217"/>
      <c r="B222" s="1"/>
      <c r="I222" s="5"/>
      <c r="J222" s="6"/>
      <c r="K222" s="7"/>
      <c r="L222" s="7"/>
      <c r="M222" s="7"/>
      <c r="N222" s="7"/>
      <c r="O222" s="7"/>
      <c r="P222" s="9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9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spans="1:46" ht="16.5" customHeight="1">
      <c r="A223" s="217"/>
      <c r="B223" s="1"/>
      <c r="I223" s="5"/>
      <c r="J223" s="6"/>
      <c r="K223" s="7"/>
      <c r="L223" s="7"/>
      <c r="M223" s="7"/>
      <c r="N223" s="7"/>
      <c r="O223" s="7"/>
      <c r="P223" s="9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9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spans="1:46" ht="16.5" customHeight="1">
      <c r="A224" s="217"/>
      <c r="B224" s="1"/>
      <c r="I224" s="5"/>
      <c r="J224" s="6"/>
      <c r="K224" s="7"/>
      <c r="L224" s="7"/>
      <c r="M224" s="7"/>
      <c r="N224" s="7"/>
      <c r="O224" s="7"/>
      <c r="P224" s="9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9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spans="1:46" ht="16.5" customHeight="1">
      <c r="A225" s="217"/>
      <c r="B225" s="1"/>
      <c r="I225" s="5"/>
      <c r="J225" s="6"/>
      <c r="K225" s="7"/>
      <c r="L225" s="7"/>
      <c r="M225" s="7"/>
      <c r="N225" s="7"/>
      <c r="O225" s="7"/>
      <c r="P225" s="9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9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spans="1:46" ht="16.5" customHeight="1">
      <c r="A226" s="217"/>
      <c r="B226" s="1"/>
      <c r="I226" s="5"/>
      <c r="J226" s="6"/>
      <c r="K226" s="7"/>
      <c r="L226" s="7"/>
      <c r="M226" s="7"/>
      <c r="N226" s="7"/>
      <c r="O226" s="7"/>
      <c r="P226" s="9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9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spans="1:46" ht="16.5" customHeight="1">
      <c r="A227" s="217"/>
      <c r="B227" s="1"/>
      <c r="I227" s="5"/>
      <c r="J227" s="6"/>
      <c r="K227" s="7"/>
      <c r="L227" s="7"/>
      <c r="M227" s="7"/>
      <c r="N227" s="7"/>
      <c r="O227" s="7"/>
      <c r="P227" s="9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9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spans="1:46" ht="16.5" customHeight="1">
      <c r="A228" s="217"/>
      <c r="B228" s="1"/>
      <c r="I228" s="5"/>
      <c r="J228" s="6"/>
      <c r="K228" s="7"/>
      <c r="L228" s="7"/>
      <c r="M228" s="7"/>
      <c r="N228" s="7"/>
      <c r="O228" s="7"/>
      <c r="P228" s="9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9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spans="1:46" ht="16.5" customHeight="1">
      <c r="A229" s="217"/>
      <c r="B229" s="1"/>
      <c r="I229" s="5"/>
      <c r="J229" s="6"/>
      <c r="K229" s="7"/>
      <c r="L229" s="7"/>
      <c r="M229" s="7"/>
      <c r="N229" s="7"/>
      <c r="O229" s="7"/>
      <c r="P229" s="9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9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spans="1:46" ht="16.5" customHeight="1">
      <c r="A230" s="217"/>
      <c r="B230" s="1"/>
      <c r="I230" s="5"/>
      <c r="J230" s="6"/>
      <c r="K230" s="7"/>
      <c r="L230" s="7"/>
      <c r="M230" s="7"/>
      <c r="N230" s="7"/>
      <c r="O230" s="7"/>
      <c r="P230" s="9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9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spans="1:46" ht="16.5" customHeight="1">
      <c r="A231" s="217"/>
      <c r="B231" s="1"/>
      <c r="I231" s="5"/>
      <c r="J231" s="6"/>
      <c r="K231" s="7"/>
      <c r="L231" s="7"/>
      <c r="M231" s="7"/>
      <c r="N231" s="7"/>
      <c r="O231" s="7"/>
      <c r="P231" s="9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9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spans="1:46" ht="16.5" customHeight="1">
      <c r="A232" s="217"/>
      <c r="B232" s="1"/>
      <c r="I232" s="5"/>
      <c r="J232" s="6"/>
      <c r="K232" s="7"/>
      <c r="L232" s="7"/>
      <c r="M232" s="7"/>
      <c r="N232" s="7"/>
      <c r="O232" s="7"/>
      <c r="P232" s="9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9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spans="1:46" ht="16.5" customHeight="1">
      <c r="A233" s="217"/>
      <c r="B233" s="1"/>
      <c r="I233" s="5"/>
      <c r="J233" s="6"/>
      <c r="K233" s="7"/>
      <c r="L233" s="7"/>
      <c r="M233" s="7"/>
      <c r="N233" s="7"/>
      <c r="O233" s="7"/>
      <c r="P233" s="9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9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spans="1:46" ht="16.5" customHeight="1">
      <c r="A234" s="217"/>
      <c r="B234" s="1"/>
      <c r="I234" s="5"/>
      <c r="J234" s="6"/>
      <c r="K234" s="7"/>
      <c r="L234" s="7"/>
      <c r="M234" s="7"/>
      <c r="N234" s="7"/>
      <c r="O234" s="7"/>
      <c r="P234" s="9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9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spans="1:46" ht="16.5" customHeight="1">
      <c r="A235" s="217"/>
      <c r="B235" s="1"/>
      <c r="I235" s="5"/>
      <c r="J235" s="6"/>
      <c r="K235" s="7"/>
      <c r="L235" s="7"/>
      <c r="M235" s="7"/>
      <c r="N235" s="7"/>
      <c r="O235" s="7"/>
      <c r="P235" s="9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9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spans="1:46" ht="16.5" customHeight="1">
      <c r="A236" s="217"/>
      <c r="B236" s="1"/>
      <c r="I236" s="5"/>
      <c r="J236" s="6"/>
      <c r="K236" s="7"/>
      <c r="L236" s="7"/>
      <c r="M236" s="7"/>
      <c r="N236" s="7"/>
      <c r="O236" s="7"/>
      <c r="P236" s="9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9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spans="1:46" ht="16.5" customHeight="1">
      <c r="A237" s="217"/>
      <c r="B237" s="1"/>
      <c r="I237" s="5"/>
      <c r="J237" s="6"/>
      <c r="K237" s="7"/>
      <c r="L237" s="7"/>
      <c r="M237" s="7"/>
      <c r="N237" s="7"/>
      <c r="O237" s="7"/>
      <c r="P237" s="9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9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spans="1:46" ht="16.5" customHeight="1">
      <c r="A238" s="217"/>
      <c r="B238" s="1"/>
      <c r="I238" s="5"/>
      <c r="J238" s="6"/>
      <c r="K238" s="7"/>
      <c r="L238" s="7"/>
      <c r="M238" s="7"/>
      <c r="N238" s="7"/>
      <c r="O238" s="7"/>
      <c r="P238" s="9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9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spans="1:46" ht="16.5" customHeight="1">
      <c r="A239" s="217"/>
      <c r="B239" s="1"/>
      <c r="I239" s="5"/>
      <c r="J239" s="6"/>
      <c r="K239" s="7"/>
      <c r="L239" s="7"/>
      <c r="M239" s="7"/>
      <c r="N239" s="7"/>
      <c r="O239" s="7"/>
      <c r="P239" s="9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9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spans="1:46" ht="16.5" customHeight="1">
      <c r="A240" s="217"/>
      <c r="B240" s="1"/>
      <c r="I240" s="5"/>
      <c r="J240" s="6"/>
      <c r="K240" s="7"/>
      <c r="L240" s="7"/>
      <c r="M240" s="7"/>
      <c r="N240" s="7"/>
      <c r="O240" s="7"/>
      <c r="P240" s="9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9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spans="1:46" ht="16.5" customHeight="1">
      <c r="A241" s="217"/>
      <c r="B241" s="1"/>
      <c r="I241" s="5"/>
      <c r="J241" s="6"/>
      <c r="K241" s="7"/>
      <c r="L241" s="7"/>
      <c r="M241" s="7"/>
      <c r="N241" s="7"/>
      <c r="O241" s="7"/>
      <c r="P241" s="9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9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spans="1:46" ht="16.5" customHeight="1">
      <c r="A242" s="217"/>
      <c r="B242" s="1"/>
      <c r="I242" s="5"/>
      <c r="J242" s="6"/>
      <c r="K242" s="7"/>
      <c r="L242" s="7"/>
      <c r="M242" s="7"/>
      <c r="N242" s="7"/>
      <c r="O242" s="7"/>
      <c r="P242" s="9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9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spans="1:46" ht="16.5" customHeight="1">
      <c r="A243" s="217"/>
      <c r="B243" s="1"/>
      <c r="I243" s="5"/>
      <c r="J243" s="6"/>
      <c r="K243" s="7"/>
      <c r="L243" s="7"/>
      <c r="M243" s="7"/>
      <c r="N243" s="7"/>
      <c r="O243" s="7"/>
      <c r="P243" s="9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9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spans="1:46" ht="16.5" customHeight="1">
      <c r="A244" s="217"/>
      <c r="B244" s="1"/>
      <c r="I244" s="5"/>
      <c r="J244" s="6"/>
      <c r="K244" s="7"/>
      <c r="L244" s="7"/>
      <c r="M244" s="7"/>
      <c r="N244" s="7"/>
      <c r="O244" s="7"/>
      <c r="P244" s="9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9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spans="1:46" ht="16.5" customHeight="1">
      <c r="A245" s="217"/>
      <c r="B245" s="1"/>
      <c r="I245" s="5"/>
      <c r="J245" s="6"/>
      <c r="K245" s="7"/>
      <c r="L245" s="7"/>
      <c r="M245" s="7"/>
      <c r="N245" s="7"/>
      <c r="O245" s="7"/>
      <c r="P245" s="9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9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spans="1:46" ht="16.5" customHeight="1">
      <c r="A246" s="217"/>
      <c r="B246" s="1"/>
      <c r="I246" s="5"/>
      <c r="J246" s="6"/>
      <c r="K246" s="7"/>
      <c r="L246" s="7"/>
      <c r="M246" s="7"/>
      <c r="N246" s="7"/>
      <c r="O246" s="7"/>
      <c r="P246" s="9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9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spans="1:46" ht="16.5" customHeight="1">
      <c r="A247" s="217"/>
      <c r="B247" s="1"/>
      <c r="I247" s="5"/>
      <c r="J247" s="6"/>
      <c r="K247" s="7"/>
      <c r="L247" s="7"/>
      <c r="M247" s="7"/>
      <c r="N247" s="7"/>
      <c r="O247" s="7"/>
      <c r="P247" s="9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9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spans="1:46" ht="16.5" customHeight="1">
      <c r="A248" s="217"/>
      <c r="B248" s="1"/>
      <c r="I248" s="5"/>
      <c r="J248" s="6"/>
      <c r="K248" s="7"/>
      <c r="L248" s="7"/>
      <c r="M248" s="7"/>
      <c r="N248" s="7"/>
      <c r="O248" s="7"/>
      <c r="P248" s="9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9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spans="1:46" ht="16.5" customHeight="1">
      <c r="A249" s="217"/>
      <c r="B249" s="1"/>
      <c r="I249" s="5"/>
      <c r="J249" s="6"/>
      <c r="K249" s="7"/>
      <c r="L249" s="7"/>
      <c r="M249" s="7"/>
      <c r="N249" s="7"/>
      <c r="O249" s="7"/>
      <c r="P249" s="9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9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spans="1:46" ht="16.5" customHeight="1">
      <c r="A250" s="217"/>
      <c r="B250" s="1"/>
      <c r="I250" s="5"/>
      <c r="J250" s="6"/>
      <c r="K250" s="7"/>
      <c r="L250" s="7"/>
      <c r="M250" s="7"/>
      <c r="N250" s="7"/>
      <c r="O250" s="7"/>
      <c r="P250" s="9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9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spans="1:46" ht="16.5" customHeight="1">
      <c r="A251" s="217"/>
      <c r="B251" s="1"/>
      <c r="I251" s="5"/>
      <c r="J251" s="6"/>
      <c r="K251" s="7"/>
      <c r="L251" s="7"/>
      <c r="M251" s="7"/>
      <c r="N251" s="7"/>
      <c r="O251" s="7"/>
      <c r="P251" s="9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9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spans="1:46" ht="16.5" customHeight="1">
      <c r="A252" s="217"/>
      <c r="B252" s="1"/>
      <c r="I252" s="5"/>
      <c r="J252" s="6"/>
      <c r="K252" s="7"/>
      <c r="L252" s="7"/>
      <c r="M252" s="7"/>
      <c r="N252" s="7"/>
      <c r="O252" s="7"/>
      <c r="P252" s="9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9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spans="1:46" ht="16.5" customHeight="1">
      <c r="A253" s="217"/>
      <c r="B253" s="1"/>
      <c r="I253" s="5"/>
      <c r="J253" s="6"/>
      <c r="K253" s="7"/>
      <c r="L253" s="7"/>
      <c r="M253" s="7"/>
      <c r="N253" s="7"/>
      <c r="O253" s="7"/>
      <c r="P253" s="9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9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spans="1:46" ht="16.5" customHeight="1">
      <c r="A254" s="217"/>
      <c r="B254" s="1"/>
      <c r="I254" s="5"/>
      <c r="J254" s="6"/>
      <c r="K254" s="7"/>
      <c r="L254" s="7"/>
      <c r="M254" s="7"/>
      <c r="N254" s="7"/>
      <c r="O254" s="7"/>
      <c r="P254" s="9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9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spans="1:46" ht="16.5" customHeight="1">
      <c r="A255" s="217"/>
      <c r="B255" s="1"/>
      <c r="I255" s="5"/>
      <c r="J255" s="6"/>
      <c r="K255" s="7"/>
      <c r="L255" s="7"/>
      <c r="M255" s="7"/>
      <c r="N255" s="7"/>
      <c r="O255" s="7"/>
      <c r="P255" s="9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9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spans="1:46" ht="16.5" customHeight="1">
      <c r="A256" s="217"/>
      <c r="B256" s="1"/>
      <c r="I256" s="5"/>
      <c r="J256" s="6"/>
      <c r="K256" s="7"/>
      <c r="L256" s="7"/>
      <c r="M256" s="7"/>
      <c r="N256" s="7"/>
      <c r="O256" s="7"/>
      <c r="P256" s="9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9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spans="1:46" ht="16.5" customHeight="1">
      <c r="A257" s="217"/>
      <c r="B257" s="1"/>
      <c r="I257" s="5"/>
      <c r="J257" s="6"/>
      <c r="K257" s="7"/>
      <c r="L257" s="7"/>
      <c r="M257" s="7"/>
      <c r="N257" s="7"/>
      <c r="O257" s="7"/>
      <c r="P257" s="9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9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spans="1:46" ht="16.5" customHeight="1">
      <c r="A258" s="217"/>
      <c r="B258" s="1"/>
      <c r="I258" s="5"/>
      <c r="J258" s="6"/>
      <c r="K258" s="7"/>
      <c r="L258" s="7"/>
      <c r="M258" s="7"/>
      <c r="N258" s="7"/>
      <c r="O258" s="7"/>
      <c r="P258" s="9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9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spans="1:46" ht="16.5" customHeight="1">
      <c r="A259" s="217"/>
      <c r="B259" s="1"/>
      <c r="I259" s="5"/>
      <c r="J259" s="6"/>
      <c r="K259" s="7"/>
      <c r="L259" s="7"/>
      <c r="M259" s="7"/>
      <c r="N259" s="7"/>
      <c r="O259" s="7"/>
      <c r="P259" s="9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9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spans="1:46" ht="16.5" customHeight="1">
      <c r="A260" s="217"/>
      <c r="B260" s="1"/>
      <c r="I260" s="5"/>
      <c r="J260" s="6"/>
      <c r="K260" s="7"/>
      <c r="L260" s="7"/>
      <c r="M260" s="7"/>
      <c r="N260" s="7"/>
      <c r="O260" s="7"/>
      <c r="P260" s="9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9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spans="1:46" ht="16.5" customHeight="1">
      <c r="A261" s="217"/>
      <c r="B261" s="1"/>
      <c r="I261" s="5"/>
      <c r="J261" s="6"/>
      <c r="K261" s="7"/>
      <c r="L261" s="7"/>
      <c r="M261" s="7"/>
      <c r="N261" s="7"/>
      <c r="O261" s="7"/>
      <c r="P261" s="9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9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spans="1:46" ht="16.5" customHeight="1">
      <c r="A262" s="217"/>
      <c r="B262" s="1"/>
      <c r="I262" s="5"/>
      <c r="J262" s="6"/>
      <c r="K262" s="7"/>
      <c r="L262" s="7"/>
      <c r="M262" s="7"/>
      <c r="N262" s="7"/>
      <c r="O262" s="7"/>
      <c r="P262" s="9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9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spans="1:46" ht="16.5" customHeight="1">
      <c r="A263" s="217"/>
      <c r="B263" s="1"/>
      <c r="I263" s="5"/>
      <c r="J263" s="6"/>
      <c r="K263" s="7"/>
      <c r="L263" s="7"/>
      <c r="M263" s="7"/>
      <c r="N263" s="7"/>
      <c r="O263" s="7"/>
      <c r="P263" s="9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9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spans="1:46" ht="16.5" customHeight="1">
      <c r="A264" s="217"/>
      <c r="B264" s="1"/>
      <c r="I264" s="5"/>
      <c r="J264" s="6"/>
      <c r="K264" s="7"/>
      <c r="L264" s="7"/>
      <c r="M264" s="7"/>
      <c r="N264" s="7"/>
      <c r="O264" s="7"/>
      <c r="P264" s="9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9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spans="1:46" ht="16.5" customHeight="1">
      <c r="A265" s="217"/>
      <c r="B265" s="1"/>
      <c r="I265" s="5"/>
      <c r="J265" s="6"/>
      <c r="K265" s="7"/>
      <c r="L265" s="7"/>
      <c r="M265" s="7"/>
      <c r="N265" s="7"/>
      <c r="O265" s="7"/>
      <c r="P265" s="9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9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spans="1:46" ht="16.5" customHeight="1">
      <c r="A266" s="217"/>
      <c r="B266" s="1"/>
      <c r="I266" s="5"/>
      <c r="J266" s="6"/>
      <c r="K266" s="7"/>
      <c r="L266" s="7"/>
      <c r="M266" s="7"/>
      <c r="N266" s="7"/>
      <c r="O266" s="7"/>
      <c r="P266" s="9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9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spans="1:46" ht="16.5" customHeight="1">
      <c r="A267" s="217"/>
      <c r="B267" s="1"/>
      <c r="I267" s="5"/>
      <c r="J267" s="6"/>
      <c r="K267" s="7"/>
      <c r="L267" s="7"/>
      <c r="M267" s="7"/>
      <c r="N267" s="7"/>
      <c r="O267" s="7"/>
      <c r="P267" s="9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9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spans="1:46" ht="16.5" customHeight="1">
      <c r="A268" s="217"/>
      <c r="B268" s="1"/>
      <c r="I268" s="5"/>
      <c r="J268" s="6"/>
      <c r="K268" s="7"/>
      <c r="L268" s="7"/>
      <c r="M268" s="7"/>
      <c r="N268" s="7"/>
      <c r="O268" s="7"/>
      <c r="P268" s="9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9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spans="1:46" ht="16.5" customHeight="1">
      <c r="A269" s="217"/>
      <c r="B269" s="1"/>
      <c r="I269" s="5"/>
      <c r="J269" s="6"/>
      <c r="K269" s="7"/>
      <c r="L269" s="7"/>
      <c r="M269" s="7"/>
      <c r="N269" s="7"/>
      <c r="O269" s="7"/>
      <c r="P269" s="9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9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spans="1:46" ht="16.5" customHeight="1">
      <c r="A270" s="217"/>
      <c r="B270" s="1"/>
      <c r="I270" s="5"/>
      <c r="J270" s="6"/>
      <c r="K270" s="7"/>
      <c r="L270" s="7"/>
      <c r="M270" s="7"/>
      <c r="N270" s="7"/>
      <c r="O270" s="7"/>
      <c r="P270" s="9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9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spans="1:46" ht="16.5" customHeight="1">
      <c r="A271" s="217"/>
      <c r="B271" s="1"/>
      <c r="I271" s="5"/>
      <c r="J271" s="6"/>
      <c r="K271" s="7"/>
      <c r="L271" s="7"/>
      <c r="M271" s="7"/>
      <c r="N271" s="7"/>
      <c r="O271" s="7"/>
      <c r="P271" s="9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9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spans="1:46" ht="16.5" customHeight="1">
      <c r="A272" s="217"/>
      <c r="B272" s="1"/>
      <c r="I272" s="5"/>
      <c r="J272" s="6"/>
      <c r="K272" s="7"/>
      <c r="L272" s="7"/>
      <c r="M272" s="7"/>
      <c r="N272" s="7"/>
      <c r="O272" s="7"/>
      <c r="P272" s="9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9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spans="1:46" ht="16.5" customHeight="1">
      <c r="A273" s="217"/>
      <c r="B273" s="1"/>
      <c r="I273" s="5"/>
      <c r="J273" s="6"/>
      <c r="K273" s="7"/>
      <c r="L273" s="7"/>
      <c r="M273" s="7"/>
      <c r="N273" s="7"/>
      <c r="O273" s="7"/>
      <c r="P273" s="9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9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spans="1:46" ht="16.5" customHeight="1">
      <c r="A274" s="217"/>
      <c r="B274" s="1"/>
      <c r="I274" s="5"/>
      <c r="J274" s="6"/>
      <c r="K274" s="7"/>
      <c r="L274" s="7"/>
      <c r="M274" s="7"/>
      <c r="N274" s="7"/>
      <c r="O274" s="7"/>
      <c r="P274" s="9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9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spans="1:46" ht="16.5" customHeight="1">
      <c r="A275" s="217"/>
      <c r="B275" s="1"/>
      <c r="I275" s="5"/>
      <c r="J275" s="6"/>
      <c r="K275" s="7"/>
      <c r="L275" s="7"/>
      <c r="M275" s="7"/>
      <c r="N275" s="7"/>
      <c r="O275" s="7"/>
      <c r="P275" s="9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9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spans="1:46" ht="16.5" customHeight="1">
      <c r="A276" s="217"/>
      <c r="B276" s="1"/>
      <c r="I276" s="5"/>
      <c r="J276" s="6"/>
      <c r="K276" s="7"/>
      <c r="L276" s="7"/>
      <c r="M276" s="7"/>
      <c r="N276" s="7"/>
      <c r="O276" s="7"/>
      <c r="P276" s="9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9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 spans="1:46" ht="16.5" customHeight="1">
      <c r="A277" s="217"/>
      <c r="B277" s="1"/>
      <c r="I277" s="5"/>
      <c r="J277" s="6"/>
      <c r="K277" s="7"/>
      <c r="L277" s="7"/>
      <c r="M277" s="7"/>
      <c r="N277" s="7"/>
      <c r="O277" s="7"/>
      <c r="P277" s="9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9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 spans="1:46" ht="16.5" customHeight="1">
      <c r="A278" s="217"/>
      <c r="B278" s="1"/>
      <c r="I278" s="5"/>
      <c r="J278" s="6"/>
      <c r="K278" s="7"/>
      <c r="L278" s="7"/>
      <c r="M278" s="7"/>
      <c r="N278" s="7"/>
      <c r="O278" s="7"/>
      <c r="P278" s="9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9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</row>
    <row r="279" spans="1:46" ht="16.5" customHeight="1">
      <c r="A279" s="217"/>
      <c r="B279" s="1"/>
      <c r="I279" s="5"/>
      <c r="J279" s="6"/>
      <c r="K279" s="7"/>
      <c r="L279" s="7"/>
      <c r="M279" s="7"/>
      <c r="N279" s="7"/>
      <c r="O279" s="7"/>
      <c r="P279" s="9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9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</row>
    <row r="280" spans="1:46" ht="16.5" customHeight="1">
      <c r="A280" s="217"/>
      <c r="B280" s="1"/>
      <c r="I280" s="5"/>
      <c r="J280" s="6"/>
      <c r="K280" s="7"/>
      <c r="L280" s="7"/>
      <c r="M280" s="7"/>
      <c r="N280" s="7"/>
      <c r="O280" s="7"/>
      <c r="P280" s="9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9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</row>
    <row r="281" spans="1:46" ht="16.5" customHeight="1">
      <c r="A281" s="217"/>
      <c r="B281" s="1"/>
      <c r="I281" s="5"/>
      <c r="J281" s="6"/>
      <c r="K281" s="7"/>
      <c r="L281" s="7"/>
      <c r="M281" s="7"/>
      <c r="N281" s="7"/>
      <c r="O281" s="7"/>
      <c r="P281" s="9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9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</row>
    <row r="282" spans="1:46" ht="16.5" customHeight="1">
      <c r="A282" s="217"/>
      <c r="B282" s="1"/>
      <c r="I282" s="5"/>
      <c r="J282" s="6"/>
      <c r="K282" s="7"/>
      <c r="L282" s="7"/>
      <c r="M282" s="7"/>
      <c r="N282" s="7"/>
      <c r="O282" s="7"/>
      <c r="P282" s="9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9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</row>
    <row r="283" spans="1:46" ht="16.5" customHeight="1">
      <c r="A283" s="217"/>
      <c r="B283" s="1"/>
      <c r="I283" s="5"/>
      <c r="J283" s="6"/>
      <c r="K283" s="7"/>
      <c r="L283" s="7"/>
      <c r="M283" s="7"/>
      <c r="N283" s="7"/>
      <c r="O283" s="7"/>
      <c r="P283" s="9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9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</row>
    <row r="284" spans="1:46" ht="16.5" customHeight="1">
      <c r="A284" s="217"/>
      <c r="B284" s="1"/>
      <c r="I284" s="5"/>
      <c r="J284" s="6"/>
      <c r="K284" s="7"/>
      <c r="L284" s="7"/>
      <c r="M284" s="7"/>
      <c r="N284" s="7"/>
      <c r="O284" s="7"/>
      <c r="P284" s="9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9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</row>
    <row r="285" spans="1:46" ht="16.5" customHeight="1">
      <c r="A285" s="217"/>
      <c r="B285" s="1"/>
      <c r="I285" s="5"/>
      <c r="J285" s="6"/>
      <c r="K285" s="7"/>
      <c r="L285" s="7"/>
      <c r="M285" s="7"/>
      <c r="N285" s="7"/>
      <c r="O285" s="7"/>
      <c r="P285" s="9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9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</row>
    <row r="286" spans="1:46" ht="16.5" customHeight="1">
      <c r="A286" s="217"/>
      <c r="B286" s="1"/>
      <c r="I286" s="5"/>
      <c r="J286" s="6"/>
      <c r="K286" s="7"/>
      <c r="L286" s="7"/>
      <c r="M286" s="7"/>
      <c r="N286" s="7"/>
      <c r="O286" s="7"/>
      <c r="P286" s="9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9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</row>
    <row r="287" spans="1:46" ht="16.5" customHeight="1">
      <c r="A287" s="217"/>
      <c r="B287" s="1"/>
      <c r="I287" s="5"/>
      <c r="J287" s="6"/>
      <c r="K287" s="7"/>
      <c r="L287" s="7"/>
      <c r="M287" s="7"/>
      <c r="N287" s="7"/>
      <c r="O287" s="7"/>
      <c r="P287" s="9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9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</row>
    <row r="288" spans="1:46" ht="16.5" customHeight="1">
      <c r="A288" s="217"/>
      <c r="B288" s="1"/>
      <c r="I288" s="5"/>
      <c r="J288" s="6"/>
      <c r="K288" s="7"/>
      <c r="L288" s="7"/>
      <c r="M288" s="7"/>
      <c r="N288" s="7"/>
      <c r="O288" s="7"/>
      <c r="P288" s="9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9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</row>
    <row r="289" spans="1:46" ht="16.5" customHeight="1">
      <c r="A289" s="217"/>
      <c r="B289" s="1"/>
      <c r="I289" s="5"/>
      <c r="J289" s="6"/>
      <c r="K289" s="7"/>
      <c r="L289" s="7"/>
      <c r="M289" s="7"/>
      <c r="N289" s="7"/>
      <c r="O289" s="7"/>
      <c r="P289" s="9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9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</row>
    <row r="290" spans="1:46" ht="16.5" customHeight="1">
      <c r="A290" s="217"/>
      <c r="B290" s="1"/>
      <c r="I290" s="5"/>
      <c r="J290" s="6"/>
      <c r="K290" s="7"/>
      <c r="L290" s="7"/>
      <c r="M290" s="7"/>
      <c r="N290" s="7"/>
      <c r="O290" s="7"/>
      <c r="P290" s="9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9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</row>
    <row r="291" spans="1:46" ht="16.5" customHeight="1">
      <c r="A291" s="217"/>
      <c r="B291" s="1"/>
      <c r="I291" s="5"/>
      <c r="J291" s="6"/>
      <c r="K291" s="7"/>
      <c r="L291" s="7"/>
      <c r="M291" s="7"/>
      <c r="N291" s="7"/>
      <c r="O291" s="7"/>
      <c r="P291" s="9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9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</row>
    <row r="292" spans="1:46" ht="16.5" customHeight="1">
      <c r="A292" s="217"/>
      <c r="B292" s="1"/>
      <c r="I292" s="5"/>
      <c r="J292" s="6"/>
      <c r="K292" s="7"/>
      <c r="L292" s="7"/>
      <c r="M292" s="7"/>
      <c r="N292" s="7"/>
      <c r="O292" s="7"/>
      <c r="P292" s="9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9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</row>
    <row r="293" spans="1:46" ht="16.5" customHeight="1">
      <c r="A293" s="217"/>
      <c r="B293" s="1"/>
      <c r="I293" s="5"/>
      <c r="J293" s="6"/>
      <c r="K293" s="7"/>
      <c r="L293" s="7"/>
      <c r="M293" s="7"/>
      <c r="N293" s="7"/>
      <c r="O293" s="7"/>
      <c r="P293" s="9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9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</row>
    <row r="294" spans="1:46" ht="16.5" customHeight="1">
      <c r="A294" s="217"/>
      <c r="B294" s="1"/>
      <c r="I294" s="5"/>
      <c r="J294" s="6"/>
      <c r="K294" s="7"/>
      <c r="L294" s="7"/>
      <c r="M294" s="7"/>
      <c r="N294" s="7"/>
      <c r="O294" s="7"/>
      <c r="P294" s="9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9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</row>
    <row r="295" spans="1:46" ht="16.5" customHeight="1">
      <c r="A295" s="217"/>
      <c r="B295" s="1"/>
      <c r="I295" s="5"/>
      <c r="J295" s="6"/>
      <c r="K295" s="7"/>
      <c r="L295" s="7"/>
      <c r="M295" s="7"/>
      <c r="N295" s="7"/>
      <c r="O295" s="7"/>
      <c r="P295" s="9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9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</row>
    <row r="296" spans="1:46" ht="16.5" customHeight="1">
      <c r="A296" s="217"/>
      <c r="B296" s="1"/>
      <c r="I296" s="5"/>
      <c r="J296" s="6"/>
      <c r="K296" s="7"/>
      <c r="L296" s="7"/>
      <c r="M296" s="7"/>
      <c r="N296" s="7"/>
      <c r="O296" s="7"/>
      <c r="P296" s="9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9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</row>
    <row r="297" spans="1:46" ht="16.5" customHeight="1">
      <c r="A297" s="217"/>
      <c r="B297" s="1"/>
      <c r="I297" s="5"/>
      <c r="J297" s="6"/>
      <c r="K297" s="7"/>
      <c r="L297" s="7"/>
      <c r="M297" s="7"/>
      <c r="N297" s="7"/>
      <c r="O297" s="7"/>
      <c r="P297" s="9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9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</row>
    <row r="298" spans="1:46" ht="16.5" customHeight="1">
      <c r="A298" s="217"/>
      <c r="B298" s="1"/>
      <c r="I298" s="5"/>
      <c r="J298" s="6"/>
      <c r="K298" s="7"/>
      <c r="L298" s="7"/>
      <c r="M298" s="7"/>
      <c r="N298" s="7"/>
      <c r="O298" s="7"/>
      <c r="P298" s="9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9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</row>
    <row r="299" spans="1:46" ht="16.5" customHeight="1">
      <c r="A299" s="217"/>
      <c r="B299" s="1"/>
      <c r="I299" s="5"/>
      <c r="J299" s="6"/>
      <c r="K299" s="7"/>
      <c r="L299" s="7"/>
      <c r="M299" s="7"/>
      <c r="N299" s="7"/>
      <c r="O299" s="7"/>
      <c r="P299" s="9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9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</row>
    <row r="300" spans="1:46" ht="16.5" customHeight="1">
      <c r="A300" s="217"/>
      <c r="B300" s="1"/>
      <c r="I300" s="5"/>
      <c r="J300" s="6"/>
      <c r="K300" s="7"/>
      <c r="L300" s="7"/>
      <c r="M300" s="7"/>
      <c r="N300" s="7"/>
      <c r="O300" s="7"/>
      <c r="P300" s="9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9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</row>
    <row r="301" spans="1:46" ht="16.5" customHeight="1">
      <c r="A301" s="217"/>
      <c r="B301" s="1"/>
      <c r="I301" s="5"/>
      <c r="J301" s="6"/>
      <c r="K301" s="7"/>
      <c r="L301" s="7"/>
      <c r="M301" s="7"/>
      <c r="N301" s="7"/>
      <c r="O301" s="7"/>
      <c r="P301" s="9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9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</row>
    <row r="302" spans="1:46" ht="16.5" customHeight="1">
      <c r="A302" s="217"/>
      <c r="B302" s="1"/>
      <c r="I302" s="5"/>
      <c r="J302" s="6"/>
      <c r="K302" s="7"/>
      <c r="L302" s="7"/>
      <c r="M302" s="7"/>
      <c r="N302" s="7"/>
      <c r="O302" s="7"/>
      <c r="P302" s="9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9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</row>
    <row r="303" spans="1:46" ht="16.5" customHeight="1">
      <c r="A303" s="217"/>
      <c r="B303" s="1"/>
      <c r="I303" s="5"/>
      <c r="J303" s="6"/>
      <c r="K303" s="7"/>
      <c r="L303" s="7"/>
      <c r="M303" s="7"/>
      <c r="N303" s="7"/>
      <c r="O303" s="7"/>
      <c r="P303" s="9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9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</row>
    <row r="304" spans="1:46" ht="16.5" customHeight="1">
      <c r="A304" s="217"/>
      <c r="B304" s="1"/>
      <c r="I304" s="5"/>
      <c r="J304" s="6"/>
      <c r="K304" s="7"/>
      <c r="L304" s="7"/>
      <c r="M304" s="7"/>
      <c r="N304" s="7"/>
      <c r="O304" s="7"/>
      <c r="P304" s="9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9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</row>
    <row r="305" spans="1:46" ht="16.5" customHeight="1">
      <c r="A305" s="217"/>
      <c r="B305" s="1"/>
      <c r="I305" s="5"/>
      <c r="J305" s="6"/>
      <c r="K305" s="7"/>
      <c r="L305" s="7"/>
      <c r="M305" s="7"/>
      <c r="N305" s="7"/>
      <c r="O305" s="7"/>
      <c r="P305" s="9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9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</row>
    <row r="306" spans="1:46" ht="16.5" customHeight="1">
      <c r="A306" s="217"/>
      <c r="B306" s="1"/>
      <c r="I306" s="5"/>
      <c r="J306" s="6"/>
      <c r="K306" s="7"/>
      <c r="L306" s="7"/>
      <c r="M306" s="7"/>
      <c r="N306" s="7"/>
      <c r="O306" s="7"/>
      <c r="P306" s="9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9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</row>
    <row r="307" spans="1:46" ht="16.5" customHeight="1">
      <c r="A307" s="217"/>
      <c r="B307" s="1"/>
      <c r="I307" s="5"/>
      <c r="J307" s="6"/>
      <c r="K307" s="7"/>
      <c r="L307" s="7"/>
      <c r="M307" s="7"/>
      <c r="N307" s="7"/>
      <c r="O307" s="7"/>
      <c r="P307" s="9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9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</row>
    <row r="308" spans="1:46" ht="16.5" customHeight="1">
      <c r="A308" s="217"/>
      <c r="B308" s="1"/>
      <c r="I308" s="5"/>
      <c r="J308" s="6"/>
      <c r="K308" s="7"/>
      <c r="L308" s="7"/>
      <c r="M308" s="7"/>
      <c r="N308" s="7"/>
      <c r="O308" s="7"/>
      <c r="P308" s="9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9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</row>
    <row r="309" spans="1:46" ht="16.5" customHeight="1">
      <c r="A309" s="217"/>
      <c r="B309" s="1"/>
      <c r="I309" s="5"/>
      <c r="J309" s="6"/>
      <c r="K309" s="7"/>
      <c r="L309" s="7"/>
      <c r="M309" s="7"/>
      <c r="N309" s="7"/>
      <c r="O309" s="7"/>
      <c r="P309" s="9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9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</row>
    <row r="310" spans="1:46" ht="16.5" customHeight="1">
      <c r="A310" s="217"/>
      <c r="B310" s="1"/>
      <c r="I310" s="5"/>
      <c r="J310" s="6"/>
      <c r="K310" s="7"/>
      <c r="L310" s="7"/>
      <c r="M310" s="7"/>
      <c r="N310" s="7"/>
      <c r="O310" s="7"/>
      <c r="P310" s="9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9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</row>
    <row r="311" spans="1:46" ht="16.5" customHeight="1">
      <c r="A311" s="217"/>
      <c r="B311" s="1"/>
      <c r="I311" s="5"/>
      <c r="J311" s="6"/>
      <c r="K311" s="7"/>
      <c r="L311" s="7"/>
      <c r="M311" s="7"/>
      <c r="N311" s="7"/>
      <c r="O311" s="7"/>
      <c r="P311" s="9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9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</row>
    <row r="312" spans="1:46" ht="16.5" customHeight="1">
      <c r="A312" s="217"/>
      <c r="B312" s="1"/>
      <c r="I312" s="5"/>
      <c r="J312" s="6"/>
      <c r="K312" s="7"/>
      <c r="L312" s="7"/>
      <c r="M312" s="7"/>
      <c r="N312" s="7"/>
      <c r="O312" s="7"/>
      <c r="P312" s="9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9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</row>
    <row r="313" spans="1:46" ht="16.5" customHeight="1">
      <c r="A313" s="217"/>
      <c r="B313" s="1"/>
      <c r="I313" s="5"/>
      <c r="J313" s="6"/>
      <c r="K313" s="7"/>
      <c r="L313" s="7"/>
      <c r="M313" s="7"/>
      <c r="N313" s="7"/>
      <c r="O313" s="7"/>
      <c r="P313" s="9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9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</row>
    <row r="314" spans="1:46" ht="16.5" customHeight="1">
      <c r="A314" s="217"/>
      <c r="B314" s="1"/>
      <c r="I314" s="5"/>
      <c r="J314" s="6"/>
      <c r="K314" s="7"/>
      <c r="L314" s="7"/>
      <c r="M314" s="7"/>
      <c r="N314" s="7"/>
      <c r="O314" s="7"/>
      <c r="P314" s="9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9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</row>
    <row r="315" spans="1:46" ht="16.5" customHeight="1">
      <c r="A315" s="217"/>
      <c r="B315" s="1"/>
      <c r="I315" s="5"/>
      <c r="J315" s="6"/>
      <c r="K315" s="7"/>
      <c r="L315" s="7"/>
      <c r="M315" s="7"/>
      <c r="N315" s="7"/>
      <c r="O315" s="7"/>
      <c r="P315" s="9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9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</row>
    <row r="316" spans="1:46" ht="16.5" customHeight="1">
      <c r="A316" s="217"/>
      <c r="B316" s="1"/>
      <c r="I316" s="5"/>
      <c r="J316" s="6"/>
      <c r="K316" s="7"/>
      <c r="L316" s="7"/>
      <c r="M316" s="7"/>
      <c r="N316" s="7"/>
      <c r="O316" s="7"/>
      <c r="P316" s="9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9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</row>
    <row r="317" spans="1:46" ht="16.5" customHeight="1">
      <c r="A317" s="217"/>
      <c r="B317" s="1"/>
      <c r="I317" s="5"/>
      <c r="J317" s="6"/>
      <c r="K317" s="7"/>
      <c r="L317" s="7"/>
      <c r="M317" s="7"/>
      <c r="N317" s="7"/>
      <c r="O317" s="7"/>
      <c r="P317" s="9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9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</row>
    <row r="318" spans="1:46" ht="16.5" customHeight="1">
      <c r="A318" s="217"/>
      <c r="B318" s="1"/>
      <c r="I318" s="5"/>
      <c r="J318" s="6"/>
      <c r="K318" s="7"/>
      <c r="L318" s="7"/>
      <c r="M318" s="7"/>
      <c r="N318" s="7"/>
      <c r="O318" s="7"/>
      <c r="P318" s="9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9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</row>
    <row r="319" spans="1:46" ht="16.5" customHeight="1">
      <c r="A319" s="217"/>
      <c r="B319" s="1"/>
      <c r="I319" s="5"/>
      <c r="J319" s="6"/>
      <c r="K319" s="7"/>
      <c r="L319" s="7"/>
      <c r="M319" s="7"/>
      <c r="N319" s="7"/>
      <c r="O319" s="7"/>
      <c r="P319" s="9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9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</row>
    <row r="320" spans="1:46" ht="16.5" customHeight="1">
      <c r="A320" s="217"/>
      <c r="B320" s="1"/>
      <c r="I320" s="5"/>
      <c r="J320" s="6"/>
      <c r="K320" s="7"/>
      <c r="L320" s="7"/>
      <c r="M320" s="7"/>
      <c r="N320" s="7"/>
      <c r="O320" s="7"/>
      <c r="P320" s="9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9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</row>
    <row r="321" spans="1:46" ht="16.5" customHeight="1">
      <c r="A321" s="217"/>
      <c r="B321" s="1"/>
      <c r="I321" s="5"/>
      <c r="J321" s="6"/>
      <c r="K321" s="7"/>
      <c r="L321" s="7"/>
      <c r="M321" s="7"/>
      <c r="N321" s="7"/>
      <c r="O321" s="7"/>
      <c r="P321" s="9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9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</row>
    <row r="322" spans="1:46" ht="16.5" customHeight="1">
      <c r="A322" s="217"/>
      <c r="B322" s="1"/>
      <c r="I322" s="5"/>
      <c r="J322" s="6"/>
      <c r="K322" s="7"/>
      <c r="L322" s="7"/>
      <c r="M322" s="7"/>
      <c r="N322" s="7"/>
      <c r="O322" s="7"/>
      <c r="P322" s="9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9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</row>
    <row r="323" spans="1:46" ht="16.5" customHeight="1">
      <c r="A323" s="217"/>
      <c r="B323" s="1"/>
      <c r="I323" s="5"/>
      <c r="J323" s="6"/>
      <c r="K323" s="7"/>
      <c r="L323" s="7"/>
      <c r="M323" s="7"/>
      <c r="N323" s="7"/>
      <c r="O323" s="7"/>
      <c r="P323" s="9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9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</row>
    <row r="324" spans="1:46" ht="16.5" customHeight="1">
      <c r="A324" s="217"/>
      <c r="B324" s="1"/>
      <c r="I324" s="5"/>
      <c r="J324" s="6"/>
      <c r="K324" s="7"/>
      <c r="L324" s="7"/>
      <c r="M324" s="7"/>
      <c r="N324" s="7"/>
      <c r="O324" s="7"/>
      <c r="P324" s="9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9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</row>
    <row r="325" spans="1:46" ht="16.5" customHeight="1">
      <c r="A325" s="217"/>
      <c r="B325" s="1"/>
      <c r="I325" s="5"/>
      <c r="J325" s="6"/>
      <c r="K325" s="7"/>
      <c r="L325" s="7"/>
      <c r="M325" s="7"/>
      <c r="N325" s="7"/>
      <c r="O325" s="7"/>
      <c r="P325" s="9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9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</row>
    <row r="326" spans="1:46" ht="16.5" customHeight="1">
      <c r="A326" s="217"/>
      <c r="B326" s="1"/>
      <c r="I326" s="5"/>
      <c r="J326" s="6"/>
      <c r="K326" s="7"/>
      <c r="L326" s="7"/>
      <c r="M326" s="7"/>
      <c r="N326" s="7"/>
      <c r="O326" s="7"/>
      <c r="P326" s="9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9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</row>
    <row r="327" spans="1:46" ht="16.5" customHeight="1">
      <c r="A327" s="217"/>
      <c r="B327" s="1"/>
      <c r="I327" s="5"/>
      <c r="J327" s="6"/>
      <c r="K327" s="7"/>
      <c r="L327" s="7"/>
      <c r="M327" s="7"/>
      <c r="N327" s="7"/>
      <c r="O327" s="7"/>
      <c r="P327" s="9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9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</row>
    <row r="328" spans="1:46" ht="16.5" customHeight="1">
      <c r="A328" s="217"/>
      <c r="B328" s="1"/>
      <c r="I328" s="5"/>
      <c r="J328" s="6"/>
      <c r="K328" s="7"/>
      <c r="L328" s="7"/>
      <c r="M328" s="7"/>
      <c r="N328" s="7"/>
      <c r="O328" s="7"/>
      <c r="P328" s="9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9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</row>
    <row r="329" spans="1:46" ht="16.5" customHeight="1">
      <c r="A329" s="217"/>
      <c r="B329" s="1"/>
      <c r="I329" s="5"/>
      <c r="J329" s="6"/>
      <c r="K329" s="7"/>
      <c r="L329" s="7"/>
      <c r="M329" s="7"/>
      <c r="N329" s="7"/>
      <c r="O329" s="7"/>
      <c r="P329" s="9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9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</row>
    <row r="330" spans="1:46" ht="16.5" customHeight="1">
      <c r="A330" s="217"/>
      <c r="B330" s="1"/>
      <c r="I330" s="5"/>
      <c r="J330" s="6"/>
      <c r="K330" s="7"/>
      <c r="L330" s="7"/>
      <c r="M330" s="7"/>
      <c r="N330" s="7"/>
      <c r="O330" s="7"/>
      <c r="P330" s="9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9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</row>
    <row r="331" spans="1:46" ht="16.5" customHeight="1">
      <c r="A331" s="217"/>
      <c r="B331" s="1"/>
      <c r="I331" s="5"/>
      <c r="J331" s="6"/>
      <c r="K331" s="7"/>
      <c r="L331" s="7"/>
      <c r="M331" s="7"/>
      <c r="N331" s="7"/>
      <c r="O331" s="7"/>
      <c r="P331" s="9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9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</row>
    <row r="332" spans="1:46" ht="16.5" customHeight="1">
      <c r="A332" s="217"/>
      <c r="B332" s="1"/>
      <c r="I332" s="5"/>
      <c r="J332" s="6"/>
      <c r="K332" s="7"/>
      <c r="L332" s="7"/>
      <c r="M332" s="7"/>
      <c r="N332" s="7"/>
      <c r="O332" s="7"/>
      <c r="P332" s="9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9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</row>
    <row r="333" spans="1:46" ht="16.5" customHeight="1">
      <c r="A333" s="217"/>
      <c r="B333" s="1"/>
      <c r="I333" s="5"/>
      <c r="J333" s="6"/>
      <c r="K333" s="7"/>
      <c r="L333" s="7"/>
      <c r="M333" s="7"/>
      <c r="N333" s="7"/>
      <c r="O333" s="7"/>
      <c r="P333" s="9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9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</row>
    <row r="334" spans="1:46" ht="16.5" customHeight="1">
      <c r="A334" s="217"/>
      <c r="B334" s="1"/>
      <c r="I334" s="5"/>
      <c r="J334" s="6"/>
      <c r="K334" s="7"/>
      <c r="L334" s="7"/>
      <c r="M334" s="7"/>
      <c r="N334" s="7"/>
      <c r="O334" s="7"/>
      <c r="P334" s="9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9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</row>
    <row r="335" spans="1:46" ht="16.5" customHeight="1">
      <c r="A335" s="217"/>
      <c r="B335" s="1"/>
      <c r="I335" s="5"/>
      <c r="J335" s="6"/>
      <c r="K335" s="7"/>
      <c r="L335" s="7"/>
      <c r="M335" s="7"/>
      <c r="N335" s="7"/>
      <c r="O335" s="7"/>
      <c r="P335" s="9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9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</row>
    <row r="336" spans="1:46" ht="16.5" customHeight="1">
      <c r="A336" s="217"/>
      <c r="B336" s="1"/>
      <c r="I336" s="5"/>
      <c r="J336" s="6"/>
      <c r="K336" s="7"/>
      <c r="L336" s="7"/>
      <c r="M336" s="7"/>
      <c r="N336" s="7"/>
      <c r="O336" s="7"/>
      <c r="P336" s="9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9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</row>
    <row r="337" spans="1:46" ht="16.5" customHeight="1">
      <c r="A337" s="217"/>
      <c r="B337" s="1"/>
      <c r="I337" s="5"/>
      <c r="J337" s="6"/>
      <c r="K337" s="7"/>
      <c r="L337" s="7"/>
      <c r="M337" s="7"/>
      <c r="N337" s="7"/>
      <c r="O337" s="7"/>
      <c r="P337" s="9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9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</row>
    <row r="338" spans="1:46" ht="16.5" customHeight="1">
      <c r="A338" s="217"/>
      <c r="B338" s="1"/>
      <c r="I338" s="5"/>
      <c r="J338" s="6"/>
      <c r="K338" s="7"/>
      <c r="L338" s="7"/>
      <c r="M338" s="7"/>
      <c r="N338" s="7"/>
      <c r="O338" s="7"/>
      <c r="P338" s="9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9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</row>
    <row r="339" spans="1:46" ht="16.5" customHeight="1">
      <c r="A339" s="217"/>
      <c r="B339" s="1"/>
      <c r="I339" s="5"/>
      <c r="J339" s="6"/>
      <c r="K339" s="7"/>
      <c r="L339" s="7"/>
      <c r="M339" s="7"/>
      <c r="N339" s="7"/>
      <c r="O339" s="7"/>
      <c r="P339" s="9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9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</row>
    <row r="340" spans="1:46" ht="16.5" customHeight="1">
      <c r="A340" s="217"/>
      <c r="B340" s="1"/>
      <c r="I340" s="5"/>
      <c r="J340" s="6"/>
      <c r="K340" s="7"/>
      <c r="L340" s="7"/>
      <c r="M340" s="7"/>
      <c r="N340" s="7"/>
      <c r="O340" s="7"/>
      <c r="P340" s="9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9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</row>
    <row r="341" spans="1:46" ht="16.5" customHeight="1">
      <c r="A341" s="217"/>
      <c r="B341" s="1"/>
      <c r="I341" s="5"/>
      <c r="J341" s="6"/>
      <c r="K341" s="7"/>
      <c r="L341" s="7"/>
      <c r="M341" s="7"/>
      <c r="N341" s="7"/>
      <c r="O341" s="7"/>
      <c r="P341" s="9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9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</row>
    <row r="342" spans="1:46" ht="16.5" customHeight="1">
      <c r="A342" s="217"/>
      <c r="B342" s="1"/>
      <c r="I342" s="5"/>
      <c r="J342" s="6"/>
      <c r="K342" s="7"/>
      <c r="L342" s="7"/>
      <c r="M342" s="7"/>
      <c r="N342" s="7"/>
      <c r="O342" s="7"/>
      <c r="P342" s="9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9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</row>
    <row r="343" spans="1:46" ht="16.5" customHeight="1">
      <c r="A343" s="217"/>
      <c r="B343" s="1"/>
      <c r="I343" s="5"/>
      <c r="J343" s="6"/>
      <c r="K343" s="7"/>
      <c r="L343" s="7"/>
      <c r="M343" s="7"/>
      <c r="N343" s="7"/>
      <c r="O343" s="7"/>
      <c r="P343" s="9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9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</row>
    <row r="344" spans="1:46" ht="16.5" customHeight="1">
      <c r="A344" s="217"/>
      <c r="B344" s="1"/>
      <c r="I344" s="5"/>
      <c r="J344" s="6"/>
      <c r="K344" s="7"/>
      <c r="L344" s="7"/>
      <c r="M344" s="7"/>
      <c r="N344" s="7"/>
      <c r="O344" s="7"/>
      <c r="P344" s="9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9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</row>
    <row r="345" spans="1:46" ht="16.5" customHeight="1">
      <c r="A345" s="217"/>
      <c r="B345" s="1"/>
      <c r="I345" s="5"/>
      <c r="J345" s="6"/>
      <c r="K345" s="7"/>
      <c r="L345" s="7"/>
      <c r="M345" s="7"/>
      <c r="N345" s="7"/>
      <c r="O345" s="7"/>
      <c r="P345" s="9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9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</row>
    <row r="346" spans="1:46" ht="16.5" customHeight="1">
      <c r="A346" s="217"/>
      <c r="B346" s="1"/>
      <c r="I346" s="5"/>
      <c r="J346" s="6"/>
      <c r="K346" s="7"/>
      <c r="L346" s="7"/>
      <c r="M346" s="7"/>
      <c r="N346" s="7"/>
      <c r="O346" s="7"/>
      <c r="P346" s="9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9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</row>
    <row r="347" spans="1:46" ht="16.5" customHeight="1">
      <c r="A347" s="217"/>
      <c r="B347" s="1"/>
      <c r="I347" s="5"/>
      <c r="J347" s="6"/>
      <c r="K347" s="7"/>
      <c r="L347" s="7"/>
      <c r="M347" s="7"/>
      <c r="N347" s="7"/>
      <c r="O347" s="7"/>
      <c r="P347" s="9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9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</row>
    <row r="348" spans="1:46" ht="16.5" customHeight="1">
      <c r="A348" s="217"/>
      <c r="B348" s="1"/>
      <c r="I348" s="5"/>
      <c r="J348" s="6"/>
      <c r="K348" s="7"/>
      <c r="L348" s="7"/>
      <c r="M348" s="7"/>
      <c r="N348" s="7"/>
      <c r="O348" s="7"/>
      <c r="P348" s="9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9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</row>
    <row r="349" spans="1:46" ht="16.5" customHeight="1">
      <c r="A349" s="217"/>
      <c r="B349" s="1"/>
      <c r="I349" s="5"/>
      <c r="J349" s="6"/>
      <c r="K349" s="7"/>
      <c r="L349" s="7"/>
      <c r="M349" s="7"/>
      <c r="N349" s="7"/>
      <c r="O349" s="7"/>
      <c r="P349" s="9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9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</row>
    <row r="350" spans="1:46" ht="16.5" customHeight="1">
      <c r="A350" s="217"/>
      <c r="B350" s="1"/>
      <c r="I350" s="5"/>
      <c r="J350" s="6"/>
      <c r="K350" s="7"/>
      <c r="L350" s="7"/>
      <c r="M350" s="7"/>
      <c r="N350" s="7"/>
      <c r="O350" s="7"/>
      <c r="P350" s="9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9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</row>
    <row r="351" spans="1:46" ht="16.5" customHeight="1">
      <c r="A351" s="217"/>
      <c r="B351" s="1"/>
      <c r="I351" s="5"/>
      <c r="J351" s="6"/>
      <c r="K351" s="7"/>
      <c r="L351" s="7"/>
      <c r="M351" s="7"/>
      <c r="N351" s="7"/>
      <c r="O351" s="7"/>
      <c r="P351" s="9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9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</row>
    <row r="352" spans="1:46" ht="16.5" customHeight="1">
      <c r="A352" s="217"/>
      <c r="B352" s="1"/>
      <c r="I352" s="5"/>
      <c r="J352" s="6"/>
      <c r="K352" s="7"/>
      <c r="L352" s="7"/>
      <c r="M352" s="7"/>
      <c r="N352" s="7"/>
      <c r="O352" s="7"/>
      <c r="P352" s="9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9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</row>
    <row r="353" spans="1:46" ht="16.5" customHeight="1">
      <c r="A353" s="217"/>
      <c r="B353" s="1"/>
      <c r="I353" s="5"/>
      <c r="J353" s="6"/>
      <c r="K353" s="7"/>
      <c r="L353" s="7"/>
      <c r="M353" s="7"/>
      <c r="N353" s="7"/>
      <c r="O353" s="7"/>
      <c r="P353" s="9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9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</row>
    <row r="354" spans="1:46" ht="16.5" customHeight="1">
      <c r="A354" s="217"/>
      <c r="B354" s="1"/>
      <c r="I354" s="5"/>
      <c r="J354" s="6"/>
      <c r="K354" s="7"/>
      <c r="L354" s="7"/>
      <c r="M354" s="7"/>
      <c r="N354" s="7"/>
      <c r="O354" s="7"/>
      <c r="P354" s="9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9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</row>
    <row r="355" spans="1:46" ht="16.5" customHeight="1">
      <c r="A355" s="217"/>
      <c r="B355" s="1"/>
      <c r="I355" s="5"/>
      <c r="J355" s="6"/>
      <c r="K355" s="7"/>
      <c r="L355" s="7"/>
      <c r="M355" s="7"/>
      <c r="N355" s="7"/>
      <c r="O355" s="7"/>
      <c r="P355" s="9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9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</row>
    <row r="356" spans="1:46" ht="16.5" customHeight="1">
      <c r="A356" s="217"/>
      <c r="B356" s="1"/>
      <c r="I356" s="5"/>
      <c r="J356" s="6"/>
      <c r="K356" s="7"/>
      <c r="L356" s="7"/>
      <c r="M356" s="7"/>
      <c r="N356" s="7"/>
      <c r="O356" s="7"/>
      <c r="P356" s="9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9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</row>
    <row r="357" spans="1:46" ht="16.5" customHeight="1">
      <c r="A357" s="217"/>
      <c r="B357" s="1"/>
      <c r="I357" s="5"/>
      <c r="J357" s="6"/>
      <c r="K357" s="7"/>
      <c r="L357" s="7"/>
      <c r="M357" s="7"/>
      <c r="N357" s="7"/>
      <c r="O357" s="7"/>
      <c r="P357" s="9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9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</row>
    <row r="358" spans="1:46" ht="16.5" customHeight="1">
      <c r="A358" s="217"/>
      <c r="B358" s="1"/>
      <c r="I358" s="5"/>
      <c r="J358" s="6"/>
      <c r="K358" s="7"/>
      <c r="L358" s="7"/>
      <c r="M358" s="7"/>
      <c r="N358" s="7"/>
      <c r="O358" s="7"/>
      <c r="P358" s="9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9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</row>
    <row r="359" spans="1:46" ht="16.5" customHeight="1">
      <c r="A359" s="217"/>
      <c r="B359" s="1"/>
      <c r="I359" s="5"/>
      <c r="J359" s="6"/>
      <c r="K359" s="7"/>
      <c r="L359" s="7"/>
      <c r="M359" s="7"/>
      <c r="N359" s="7"/>
      <c r="O359" s="7"/>
      <c r="P359" s="9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9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</row>
    <row r="360" spans="1:46" ht="16.5" customHeight="1">
      <c r="A360" s="217"/>
      <c r="B360" s="1"/>
      <c r="I360" s="5"/>
      <c r="J360" s="6"/>
      <c r="K360" s="7"/>
      <c r="L360" s="7"/>
      <c r="M360" s="7"/>
      <c r="N360" s="7"/>
      <c r="O360" s="7"/>
      <c r="P360" s="9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9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</row>
    <row r="361" spans="1:46" ht="16.5" customHeight="1">
      <c r="A361" s="217"/>
      <c r="B361" s="1"/>
      <c r="I361" s="5"/>
      <c r="J361" s="6"/>
      <c r="K361" s="7"/>
      <c r="L361" s="7"/>
      <c r="M361" s="7"/>
      <c r="N361" s="7"/>
      <c r="O361" s="7"/>
      <c r="P361" s="9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9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</row>
    <row r="362" spans="1:46" ht="16.5" customHeight="1">
      <c r="A362" s="217"/>
      <c r="B362" s="1"/>
      <c r="I362" s="5"/>
      <c r="J362" s="6"/>
      <c r="K362" s="7"/>
      <c r="L362" s="7"/>
      <c r="M362" s="7"/>
      <c r="N362" s="7"/>
      <c r="O362" s="7"/>
      <c r="P362" s="9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9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</row>
    <row r="363" spans="1:46" ht="16.5" customHeight="1">
      <c r="A363" s="217"/>
      <c r="B363" s="1"/>
      <c r="I363" s="5"/>
      <c r="J363" s="6"/>
      <c r="K363" s="7"/>
      <c r="L363" s="7"/>
      <c r="M363" s="7"/>
      <c r="N363" s="7"/>
      <c r="O363" s="7"/>
      <c r="P363" s="9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9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</row>
    <row r="364" spans="1:46" ht="16.5" customHeight="1">
      <c r="A364" s="217"/>
      <c r="B364" s="1"/>
      <c r="I364" s="5"/>
      <c r="J364" s="6"/>
      <c r="K364" s="7"/>
      <c r="L364" s="7"/>
      <c r="M364" s="7"/>
      <c r="N364" s="7"/>
      <c r="O364" s="7"/>
      <c r="P364" s="9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9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</row>
    <row r="365" spans="1:46" ht="16.5" customHeight="1">
      <c r="A365" s="217"/>
      <c r="B365" s="1"/>
      <c r="I365" s="5"/>
      <c r="J365" s="6"/>
      <c r="K365" s="7"/>
      <c r="L365" s="7"/>
      <c r="M365" s="7"/>
      <c r="N365" s="7"/>
      <c r="O365" s="7"/>
      <c r="P365" s="9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9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</row>
    <row r="366" spans="1:46" ht="16.5" customHeight="1">
      <c r="A366" s="217"/>
      <c r="B366" s="1"/>
      <c r="I366" s="5"/>
      <c r="J366" s="6"/>
      <c r="K366" s="7"/>
      <c r="L366" s="7"/>
      <c r="M366" s="7"/>
      <c r="N366" s="7"/>
      <c r="O366" s="7"/>
      <c r="P366" s="9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9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</row>
    <row r="367" spans="1:46" ht="16.5" customHeight="1">
      <c r="A367" s="217"/>
      <c r="B367" s="1"/>
      <c r="I367" s="5"/>
      <c r="J367" s="6"/>
      <c r="K367" s="7"/>
      <c r="L367" s="7"/>
      <c r="M367" s="7"/>
      <c r="N367" s="7"/>
      <c r="O367" s="7"/>
      <c r="P367" s="9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9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</row>
    <row r="368" spans="1:46" ht="16.5" customHeight="1">
      <c r="A368" s="217"/>
      <c r="B368" s="1"/>
      <c r="I368" s="5"/>
      <c r="J368" s="6"/>
      <c r="K368" s="7"/>
      <c r="L368" s="7"/>
      <c r="M368" s="7"/>
      <c r="N368" s="7"/>
      <c r="O368" s="7"/>
      <c r="P368" s="9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9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</row>
    <row r="369" spans="1:46" ht="16.5" customHeight="1">
      <c r="A369" s="217"/>
      <c r="B369" s="1"/>
      <c r="I369" s="5"/>
      <c r="J369" s="6"/>
      <c r="K369" s="7"/>
      <c r="L369" s="7"/>
      <c r="M369" s="7"/>
      <c r="N369" s="7"/>
      <c r="O369" s="7"/>
      <c r="P369" s="9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9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</row>
    <row r="370" spans="1:46" ht="16.5" customHeight="1">
      <c r="A370" s="217"/>
      <c r="B370" s="1"/>
      <c r="I370" s="5"/>
      <c r="J370" s="6"/>
      <c r="K370" s="7"/>
      <c r="L370" s="7"/>
      <c r="M370" s="7"/>
      <c r="N370" s="7"/>
      <c r="O370" s="7"/>
      <c r="P370" s="9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9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</row>
    <row r="371" spans="1:46" ht="16.5" customHeight="1">
      <c r="A371" s="217"/>
      <c r="B371" s="1"/>
      <c r="I371" s="5"/>
      <c r="J371" s="6"/>
      <c r="K371" s="7"/>
      <c r="L371" s="7"/>
      <c r="M371" s="7"/>
      <c r="N371" s="7"/>
      <c r="O371" s="7"/>
      <c r="P371" s="9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9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</row>
    <row r="372" spans="1:46" ht="16.5" customHeight="1">
      <c r="A372" s="217"/>
      <c r="B372" s="1"/>
      <c r="I372" s="5"/>
      <c r="J372" s="6"/>
      <c r="K372" s="7"/>
      <c r="L372" s="7"/>
      <c r="M372" s="7"/>
      <c r="N372" s="7"/>
      <c r="O372" s="7"/>
      <c r="P372" s="9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9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</row>
    <row r="373" spans="1:46" ht="16.5" customHeight="1">
      <c r="A373" s="217"/>
      <c r="B373" s="1"/>
      <c r="I373" s="5"/>
      <c r="J373" s="6"/>
      <c r="K373" s="7"/>
      <c r="L373" s="7"/>
      <c r="M373" s="7"/>
      <c r="N373" s="7"/>
      <c r="O373" s="7"/>
      <c r="P373" s="9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9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</row>
    <row r="374" spans="1:46" ht="16.5" customHeight="1">
      <c r="A374" s="217"/>
      <c r="B374" s="1"/>
      <c r="I374" s="5"/>
      <c r="J374" s="6"/>
      <c r="K374" s="7"/>
      <c r="L374" s="7"/>
      <c r="M374" s="7"/>
      <c r="N374" s="7"/>
      <c r="O374" s="7"/>
      <c r="P374" s="9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9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</row>
    <row r="375" spans="1:46" ht="16.5" customHeight="1">
      <c r="A375" s="217"/>
      <c r="B375" s="1"/>
      <c r="I375" s="5"/>
      <c r="J375" s="6"/>
      <c r="K375" s="7"/>
      <c r="L375" s="7"/>
      <c r="M375" s="7"/>
      <c r="N375" s="7"/>
      <c r="O375" s="7"/>
      <c r="P375" s="9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9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</row>
    <row r="376" spans="1:46" ht="16.5" customHeight="1">
      <c r="A376" s="217"/>
      <c r="B376" s="1"/>
      <c r="I376" s="5"/>
      <c r="J376" s="6"/>
      <c r="K376" s="7"/>
      <c r="L376" s="7"/>
      <c r="M376" s="7"/>
      <c r="N376" s="7"/>
      <c r="O376" s="7"/>
      <c r="P376" s="9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9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</row>
    <row r="377" spans="1:46" ht="16.5" customHeight="1">
      <c r="A377" s="217"/>
      <c r="B377" s="1"/>
      <c r="I377" s="5"/>
      <c r="J377" s="6"/>
      <c r="K377" s="7"/>
      <c r="L377" s="7"/>
      <c r="M377" s="7"/>
      <c r="N377" s="7"/>
      <c r="O377" s="7"/>
      <c r="P377" s="9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9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</row>
    <row r="378" spans="1:46" ht="16.5" customHeight="1">
      <c r="A378" s="217"/>
      <c r="B378" s="1"/>
      <c r="I378" s="5"/>
      <c r="J378" s="6"/>
      <c r="K378" s="7"/>
      <c r="L378" s="7"/>
      <c r="M378" s="7"/>
      <c r="N378" s="7"/>
      <c r="O378" s="7"/>
      <c r="P378" s="9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9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</row>
    <row r="379" spans="1:46" ht="16.5" customHeight="1">
      <c r="A379" s="217"/>
      <c r="B379" s="1"/>
      <c r="I379" s="5"/>
      <c r="J379" s="6"/>
      <c r="K379" s="7"/>
      <c r="L379" s="7"/>
      <c r="M379" s="7"/>
      <c r="N379" s="7"/>
      <c r="O379" s="7"/>
      <c r="P379" s="9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9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</row>
    <row r="380" spans="1:46" ht="16.5" customHeight="1">
      <c r="A380" s="217"/>
      <c r="B380" s="1"/>
      <c r="I380" s="5"/>
      <c r="J380" s="6"/>
      <c r="K380" s="7"/>
      <c r="L380" s="7"/>
      <c r="M380" s="7"/>
      <c r="N380" s="7"/>
      <c r="O380" s="7"/>
      <c r="P380" s="9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9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</row>
    <row r="381" spans="1:46" ht="16.5" customHeight="1">
      <c r="A381" s="217"/>
      <c r="B381" s="1"/>
      <c r="I381" s="5"/>
      <c r="J381" s="6"/>
      <c r="K381" s="7"/>
      <c r="L381" s="7"/>
      <c r="M381" s="7"/>
      <c r="N381" s="7"/>
      <c r="O381" s="7"/>
      <c r="P381" s="9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9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</row>
    <row r="382" spans="1:46" ht="16.5" customHeight="1">
      <c r="A382" s="217"/>
      <c r="B382" s="1"/>
      <c r="I382" s="5"/>
      <c r="J382" s="6"/>
      <c r="K382" s="7"/>
      <c r="L382" s="7"/>
      <c r="M382" s="7"/>
      <c r="N382" s="7"/>
      <c r="O382" s="7"/>
      <c r="P382" s="9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9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</row>
    <row r="383" spans="1:46" ht="16.5" customHeight="1">
      <c r="A383" s="217"/>
      <c r="B383" s="1"/>
      <c r="I383" s="5"/>
      <c r="J383" s="6"/>
      <c r="K383" s="7"/>
      <c r="L383" s="7"/>
      <c r="M383" s="7"/>
      <c r="N383" s="7"/>
      <c r="O383" s="7"/>
      <c r="P383" s="9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9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</row>
    <row r="384" spans="1:46" ht="16.5" customHeight="1">
      <c r="A384" s="217"/>
      <c r="B384" s="1"/>
      <c r="I384" s="5"/>
      <c r="J384" s="6"/>
      <c r="K384" s="7"/>
      <c r="L384" s="7"/>
      <c r="M384" s="7"/>
      <c r="N384" s="7"/>
      <c r="O384" s="7"/>
      <c r="P384" s="9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9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</row>
    <row r="385" spans="1:46" ht="16.5" customHeight="1">
      <c r="A385" s="217"/>
      <c r="B385" s="1"/>
      <c r="I385" s="5"/>
      <c r="J385" s="6"/>
      <c r="K385" s="7"/>
      <c r="L385" s="7"/>
      <c r="M385" s="7"/>
      <c r="N385" s="7"/>
      <c r="O385" s="7"/>
      <c r="P385" s="9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9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</row>
    <row r="386" spans="1:46" ht="16.5" customHeight="1">
      <c r="A386" s="217"/>
      <c r="B386" s="1"/>
      <c r="I386" s="5"/>
      <c r="J386" s="6"/>
      <c r="K386" s="7"/>
      <c r="L386" s="7"/>
      <c r="M386" s="7"/>
      <c r="N386" s="7"/>
      <c r="O386" s="7"/>
      <c r="P386" s="9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9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</row>
    <row r="387" spans="1:46" ht="16.5" customHeight="1">
      <c r="A387" s="217"/>
      <c r="B387" s="1"/>
      <c r="I387" s="5"/>
      <c r="J387" s="6"/>
      <c r="K387" s="7"/>
      <c r="L387" s="7"/>
      <c r="M387" s="7"/>
      <c r="N387" s="7"/>
      <c r="O387" s="7"/>
      <c r="P387" s="9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9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</row>
    <row r="388" spans="1:46" ht="16.5" customHeight="1">
      <c r="A388" s="217"/>
      <c r="B388" s="1"/>
      <c r="I388" s="5"/>
      <c r="J388" s="6"/>
      <c r="K388" s="7"/>
      <c r="L388" s="7"/>
      <c r="M388" s="7"/>
      <c r="N388" s="7"/>
      <c r="O388" s="7"/>
      <c r="P388" s="9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9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</row>
    <row r="389" spans="1:46" ht="16.5" customHeight="1">
      <c r="A389" s="217"/>
      <c r="B389" s="1"/>
      <c r="I389" s="5"/>
      <c r="J389" s="6"/>
      <c r="K389" s="7"/>
      <c r="L389" s="7"/>
      <c r="M389" s="7"/>
      <c r="N389" s="7"/>
      <c r="O389" s="7"/>
      <c r="P389" s="9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9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</row>
    <row r="390" spans="1:46" ht="16.5" customHeight="1">
      <c r="A390" s="217"/>
      <c r="B390" s="1"/>
      <c r="I390" s="5"/>
      <c r="J390" s="6"/>
      <c r="K390" s="7"/>
      <c r="L390" s="7"/>
      <c r="M390" s="7"/>
      <c r="N390" s="7"/>
      <c r="O390" s="7"/>
      <c r="P390" s="9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9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</row>
    <row r="391" spans="1:46" ht="16.5" customHeight="1">
      <c r="A391" s="217"/>
      <c r="B391" s="1"/>
      <c r="I391" s="5"/>
      <c r="J391" s="6"/>
      <c r="K391" s="7"/>
      <c r="L391" s="7"/>
      <c r="M391" s="7"/>
      <c r="N391" s="7"/>
      <c r="O391" s="7"/>
      <c r="P391" s="9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9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</row>
    <row r="392" spans="1:46" ht="16.5" customHeight="1">
      <c r="A392" s="217"/>
      <c r="B392" s="1"/>
      <c r="I392" s="5"/>
      <c r="J392" s="6"/>
      <c r="K392" s="7"/>
      <c r="L392" s="7"/>
      <c r="M392" s="7"/>
      <c r="N392" s="7"/>
      <c r="O392" s="7"/>
      <c r="P392" s="9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9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</row>
    <row r="393" spans="1:46" ht="16.5" customHeight="1">
      <c r="A393" s="217"/>
      <c r="B393" s="1"/>
      <c r="I393" s="5"/>
      <c r="J393" s="6"/>
      <c r="K393" s="7"/>
      <c r="L393" s="7"/>
      <c r="M393" s="7"/>
      <c r="N393" s="7"/>
      <c r="O393" s="7"/>
      <c r="P393" s="9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9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</row>
    <row r="394" spans="1:46" ht="16.5" customHeight="1">
      <c r="A394" s="217"/>
      <c r="B394" s="1"/>
      <c r="I394" s="5"/>
      <c r="J394" s="6"/>
      <c r="K394" s="7"/>
      <c r="L394" s="7"/>
      <c r="M394" s="7"/>
      <c r="N394" s="7"/>
      <c r="O394" s="7"/>
      <c r="P394" s="9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9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</row>
    <row r="395" spans="1:46" ht="16.5" customHeight="1">
      <c r="A395" s="217"/>
      <c r="B395" s="1"/>
      <c r="I395" s="5"/>
      <c r="J395" s="6"/>
      <c r="K395" s="7"/>
      <c r="L395" s="7"/>
      <c r="M395" s="7"/>
      <c r="N395" s="7"/>
      <c r="O395" s="7"/>
      <c r="P395" s="9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9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</row>
    <row r="396" spans="1:46" ht="16.5" customHeight="1">
      <c r="A396" s="217"/>
      <c r="B396" s="1"/>
      <c r="I396" s="5"/>
      <c r="J396" s="6"/>
      <c r="K396" s="7"/>
      <c r="L396" s="7"/>
      <c r="M396" s="7"/>
      <c r="N396" s="7"/>
      <c r="O396" s="7"/>
      <c r="P396" s="9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9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</row>
    <row r="397" spans="1:46" ht="16.5" customHeight="1">
      <c r="A397" s="217"/>
      <c r="B397" s="1"/>
      <c r="I397" s="5"/>
      <c r="J397" s="6"/>
      <c r="K397" s="7"/>
      <c r="L397" s="7"/>
      <c r="M397" s="7"/>
      <c r="N397" s="7"/>
      <c r="O397" s="7"/>
      <c r="P397" s="9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9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</row>
    <row r="398" spans="1:46" ht="16.5" customHeight="1">
      <c r="A398" s="217"/>
      <c r="B398" s="1"/>
      <c r="I398" s="5"/>
      <c r="J398" s="6"/>
      <c r="K398" s="7"/>
      <c r="L398" s="7"/>
      <c r="M398" s="7"/>
      <c r="N398" s="7"/>
      <c r="O398" s="7"/>
      <c r="P398" s="9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9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</row>
    <row r="399" spans="1:46" ht="16.5" customHeight="1">
      <c r="A399" s="217"/>
      <c r="B399" s="1"/>
      <c r="I399" s="5"/>
      <c r="J399" s="6"/>
      <c r="K399" s="7"/>
      <c r="L399" s="7"/>
      <c r="M399" s="7"/>
      <c r="N399" s="7"/>
      <c r="O399" s="7"/>
      <c r="P399" s="9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9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</row>
    <row r="400" spans="1:46" ht="16.5" customHeight="1">
      <c r="A400" s="217"/>
      <c r="B400" s="1"/>
      <c r="I400" s="5"/>
      <c r="J400" s="6"/>
      <c r="K400" s="7"/>
      <c r="L400" s="7"/>
      <c r="M400" s="7"/>
      <c r="N400" s="7"/>
      <c r="O400" s="7"/>
      <c r="P400" s="9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9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</row>
    <row r="401" spans="1:46" ht="16.5" customHeight="1">
      <c r="A401" s="217"/>
      <c r="B401" s="1"/>
      <c r="I401" s="5"/>
      <c r="J401" s="6"/>
      <c r="K401" s="7"/>
      <c r="L401" s="7"/>
      <c r="M401" s="7"/>
      <c r="N401" s="7"/>
      <c r="O401" s="7"/>
      <c r="P401" s="9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9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</row>
    <row r="402" spans="1:46" ht="16.5" customHeight="1">
      <c r="A402" s="217"/>
      <c r="B402" s="1"/>
      <c r="I402" s="5"/>
      <c r="J402" s="6"/>
      <c r="K402" s="7"/>
      <c r="L402" s="7"/>
      <c r="M402" s="7"/>
      <c r="N402" s="7"/>
      <c r="O402" s="7"/>
      <c r="P402" s="9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9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</row>
    <row r="403" spans="1:46" ht="16.5" customHeight="1">
      <c r="A403" s="217"/>
      <c r="B403" s="1"/>
      <c r="I403" s="5"/>
      <c r="J403" s="6"/>
      <c r="K403" s="7"/>
      <c r="L403" s="7"/>
      <c r="M403" s="7"/>
      <c r="N403" s="7"/>
      <c r="O403" s="7"/>
      <c r="P403" s="9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9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</row>
    <row r="404" spans="1:46" ht="16.5" customHeight="1">
      <c r="A404" s="217"/>
      <c r="B404" s="1"/>
      <c r="I404" s="5"/>
      <c r="J404" s="6"/>
      <c r="K404" s="7"/>
      <c r="L404" s="7"/>
      <c r="M404" s="7"/>
      <c r="N404" s="7"/>
      <c r="O404" s="7"/>
      <c r="P404" s="9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9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</row>
    <row r="405" spans="1:46" ht="16.5" customHeight="1">
      <c r="A405" s="217"/>
      <c r="B405" s="1"/>
      <c r="I405" s="5"/>
      <c r="J405" s="6"/>
      <c r="K405" s="7"/>
      <c r="L405" s="7"/>
      <c r="M405" s="7"/>
      <c r="N405" s="7"/>
      <c r="O405" s="7"/>
      <c r="P405" s="9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9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</row>
    <row r="406" spans="1:46" ht="16.5" customHeight="1">
      <c r="A406" s="217"/>
      <c r="B406" s="1"/>
      <c r="I406" s="5"/>
      <c r="J406" s="6"/>
      <c r="K406" s="7"/>
      <c r="L406" s="7"/>
      <c r="M406" s="7"/>
      <c r="N406" s="7"/>
      <c r="O406" s="7"/>
      <c r="P406" s="9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9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</row>
    <row r="407" spans="1:46" ht="16.5" customHeight="1">
      <c r="A407" s="217"/>
      <c r="B407" s="1"/>
      <c r="I407" s="5"/>
      <c r="J407" s="6"/>
      <c r="K407" s="7"/>
      <c r="L407" s="7"/>
      <c r="M407" s="7"/>
      <c r="N407" s="7"/>
      <c r="O407" s="7"/>
      <c r="P407" s="9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9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</row>
    <row r="408" spans="1:46" ht="16.5" customHeight="1">
      <c r="A408" s="217"/>
      <c r="B408" s="1"/>
      <c r="I408" s="5"/>
      <c r="J408" s="6"/>
      <c r="K408" s="7"/>
      <c r="L408" s="7"/>
      <c r="M408" s="7"/>
      <c r="N408" s="7"/>
      <c r="O408" s="7"/>
      <c r="P408" s="9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9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</row>
    <row r="409" spans="1:46" ht="16.5" customHeight="1">
      <c r="A409" s="217"/>
      <c r="B409" s="1"/>
      <c r="I409" s="5"/>
      <c r="J409" s="6"/>
      <c r="K409" s="7"/>
      <c r="L409" s="7"/>
      <c r="M409" s="7"/>
      <c r="N409" s="7"/>
      <c r="O409" s="7"/>
      <c r="P409" s="9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9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</row>
    <row r="410" spans="1:46" ht="16.5" customHeight="1">
      <c r="A410" s="217"/>
      <c r="B410" s="1"/>
      <c r="I410" s="5"/>
      <c r="J410" s="6"/>
      <c r="K410" s="7"/>
      <c r="L410" s="7"/>
      <c r="M410" s="7"/>
      <c r="N410" s="7"/>
      <c r="O410" s="7"/>
      <c r="P410" s="9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9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</row>
    <row r="411" spans="1:46" ht="16.5" customHeight="1">
      <c r="A411" s="217"/>
      <c r="B411" s="1"/>
      <c r="I411" s="5"/>
      <c r="J411" s="6"/>
      <c r="K411" s="7"/>
      <c r="L411" s="7"/>
      <c r="M411" s="7"/>
      <c r="N411" s="7"/>
      <c r="O411" s="7"/>
      <c r="P411" s="9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9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</row>
    <row r="412" spans="1:46" ht="16.5" customHeight="1">
      <c r="A412" s="217"/>
      <c r="B412" s="1"/>
      <c r="I412" s="5"/>
      <c r="J412" s="6"/>
      <c r="K412" s="7"/>
      <c r="L412" s="7"/>
      <c r="M412" s="7"/>
      <c r="N412" s="7"/>
      <c r="O412" s="7"/>
      <c r="P412" s="9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9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</row>
    <row r="413" spans="1:46" ht="16.5" customHeight="1">
      <c r="A413" s="217"/>
      <c r="B413" s="1"/>
      <c r="I413" s="5"/>
      <c r="J413" s="6"/>
      <c r="K413" s="7"/>
      <c r="L413" s="7"/>
      <c r="M413" s="7"/>
      <c r="N413" s="7"/>
      <c r="O413" s="7"/>
      <c r="P413" s="9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9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</row>
    <row r="414" spans="1:46" ht="16.5" customHeight="1">
      <c r="A414" s="217"/>
      <c r="B414" s="1"/>
      <c r="I414" s="5"/>
      <c r="J414" s="6"/>
      <c r="K414" s="7"/>
      <c r="L414" s="7"/>
      <c r="M414" s="7"/>
      <c r="N414" s="7"/>
      <c r="O414" s="7"/>
      <c r="P414" s="9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9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</row>
    <row r="415" spans="1:46" ht="16.5" customHeight="1">
      <c r="A415" s="217"/>
      <c r="B415" s="1"/>
      <c r="I415" s="5"/>
      <c r="J415" s="6"/>
      <c r="K415" s="7"/>
      <c r="L415" s="7"/>
      <c r="M415" s="7"/>
      <c r="N415" s="7"/>
      <c r="O415" s="7"/>
      <c r="P415" s="9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9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</row>
    <row r="416" spans="1:46" ht="16.5" customHeight="1">
      <c r="A416" s="217"/>
      <c r="B416" s="1"/>
      <c r="I416" s="5"/>
      <c r="J416" s="6"/>
      <c r="K416" s="7"/>
      <c r="L416" s="7"/>
      <c r="M416" s="7"/>
      <c r="N416" s="7"/>
      <c r="O416" s="7"/>
      <c r="P416" s="9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9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</row>
    <row r="417" spans="1:46" ht="16.5" customHeight="1">
      <c r="A417" s="217"/>
      <c r="B417" s="1"/>
      <c r="I417" s="5"/>
      <c r="J417" s="6"/>
      <c r="K417" s="7"/>
      <c r="L417" s="7"/>
      <c r="M417" s="7"/>
      <c r="N417" s="7"/>
      <c r="O417" s="7"/>
      <c r="P417" s="9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9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</row>
    <row r="418" spans="1:46" ht="16.5" customHeight="1">
      <c r="A418" s="217"/>
      <c r="B418" s="1"/>
      <c r="I418" s="5"/>
      <c r="J418" s="6"/>
      <c r="K418" s="7"/>
      <c r="L418" s="7"/>
      <c r="M418" s="7"/>
      <c r="N418" s="7"/>
      <c r="O418" s="7"/>
      <c r="P418" s="9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9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</row>
    <row r="419" spans="1:46" ht="16.5" customHeight="1">
      <c r="A419" s="217"/>
      <c r="B419" s="1"/>
      <c r="I419" s="5"/>
      <c r="J419" s="6"/>
      <c r="K419" s="7"/>
      <c r="L419" s="7"/>
      <c r="M419" s="7"/>
      <c r="N419" s="7"/>
      <c r="O419" s="7"/>
      <c r="P419" s="9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9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</row>
    <row r="420" spans="1:46" ht="16.5" customHeight="1">
      <c r="A420" s="217"/>
      <c r="B420" s="1"/>
      <c r="I420" s="5"/>
      <c r="J420" s="6"/>
      <c r="K420" s="7"/>
      <c r="L420" s="7"/>
      <c r="M420" s="7"/>
      <c r="N420" s="7"/>
      <c r="O420" s="7"/>
      <c r="P420" s="9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9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</row>
    <row r="421" spans="1:46" ht="16.5" customHeight="1">
      <c r="A421" s="217"/>
      <c r="B421" s="1"/>
      <c r="I421" s="5"/>
      <c r="J421" s="6"/>
      <c r="K421" s="7"/>
      <c r="L421" s="7"/>
      <c r="M421" s="7"/>
      <c r="N421" s="7"/>
      <c r="O421" s="7"/>
      <c r="P421" s="9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9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</row>
    <row r="422" spans="1:46" ht="16.5" customHeight="1">
      <c r="A422" s="217"/>
      <c r="B422" s="1"/>
      <c r="I422" s="5"/>
      <c r="J422" s="6"/>
      <c r="K422" s="7"/>
      <c r="L422" s="7"/>
      <c r="M422" s="7"/>
      <c r="N422" s="7"/>
      <c r="O422" s="7"/>
      <c r="P422" s="9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9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</row>
    <row r="423" spans="1:46" ht="16.5" customHeight="1">
      <c r="A423" s="217"/>
      <c r="B423" s="1"/>
      <c r="I423" s="5"/>
      <c r="J423" s="6"/>
      <c r="K423" s="7"/>
      <c r="L423" s="7"/>
      <c r="M423" s="7"/>
      <c r="N423" s="7"/>
      <c r="O423" s="7"/>
      <c r="P423" s="9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9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</row>
    <row r="424" spans="1:46" ht="16.5" customHeight="1">
      <c r="A424" s="217"/>
      <c r="B424" s="1"/>
      <c r="I424" s="5"/>
      <c r="J424" s="6"/>
      <c r="K424" s="7"/>
      <c r="L424" s="7"/>
      <c r="M424" s="7"/>
      <c r="N424" s="7"/>
      <c r="O424" s="7"/>
      <c r="P424" s="9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9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</row>
    <row r="425" spans="1:46" ht="16.5" customHeight="1">
      <c r="A425" s="217"/>
      <c r="B425" s="1"/>
      <c r="I425" s="5"/>
      <c r="J425" s="6"/>
      <c r="K425" s="7"/>
      <c r="L425" s="7"/>
      <c r="M425" s="7"/>
      <c r="N425" s="7"/>
      <c r="O425" s="7"/>
      <c r="P425" s="9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9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</row>
    <row r="426" spans="1:46" ht="16.5" customHeight="1">
      <c r="A426" s="217"/>
      <c r="B426" s="1"/>
      <c r="I426" s="5"/>
      <c r="J426" s="6"/>
      <c r="K426" s="7"/>
      <c r="L426" s="7"/>
      <c r="M426" s="7"/>
      <c r="N426" s="7"/>
      <c r="O426" s="7"/>
      <c r="P426" s="9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9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</row>
    <row r="427" spans="1:46" ht="16.5" customHeight="1">
      <c r="A427" s="217"/>
      <c r="B427" s="1"/>
      <c r="I427" s="5"/>
      <c r="J427" s="6"/>
      <c r="K427" s="7"/>
      <c r="L427" s="7"/>
      <c r="M427" s="7"/>
      <c r="N427" s="7"/>
      <c r="O427" s="7"/>
      <c r="P427" s="9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9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</row>
    <row r="428" spans="1:46" ht="16.5" customHeight="1">
      <c r="A428" s="217"/>
      <c r="B428" s="1"/>
      <c r="I428" s="5"/>
      <c r="J428" s="6"/>
      <c r="K428" s="7"/>
      <c r="L428" s="7"/>
      <c r="M428" s="7"/>
      <c r="N428" s="7"/>
      <c r="O428" s="7"/>
      <c r="P428" s="9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9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</row>
    <row r="429" spans="1:46" ht="16.5" customHeight="1">
      <c r="A429" s="217"/>
      <c r="B429" s="1"/>
      <c r="I429" s="5"/>
      <c r="J429" s="6"/>
      <c r="K429" s="7"/>
      <c r="L429" s="7"/>
      <c r="M429" s="7"/>
      <c r="N429" s="7"/>
      <c r="O429" s="7"/>
      <c r="P429" s="9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9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</row>
    <row r="430" spans="1:46" ht="16.5" customHeight="1">
      <c r="A430" s="217"/>
      <c r="B430" s="1"/>
      <c r="I430" s="5"/>
      <c r="J430" s="6"/>
      <c r="K430" s="7"/>
      <c r="L430" s="7"/>
      <c r="M430" s="7"/>
      <c r="N430" s="7"/>
      <c r="O430" s="7"/>
      <c r="P430" s="9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9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</row>
    <row r="431" spans="1:46" ht="16.5" customHeight="1">
      <c r="A431" s="217"/>
      <c r="B431" s="1"/>
      <c r="I431" s="5"/>
      <c r="J431" s="6"/>
      <c r="K431" s="7"/>
      <c r="L431" s="7"/>
      <c r="M431" s="7"/>
      <c r="N431" s="7"/>
      <c r="O431" s="7"/>
      <c r="P431" s="9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9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</row>
    <row r="432" spans="1:46" ht="16.5" customHeight="1">
      <c r="A432" s="217"/>
      <c r="B432" s="1"/>
      <c r="I432" s="5"/>
      <c r="J432" s="6"/>
      <c r="K432" s="7"/>
      <c r="L432" s="7"/>
      <c r="M432" s="7"/>
      <c r="N432" s="7"/>
      <c r="O432" s="7"/>
      <c r="P432" s="9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9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</row>
    <row r="433" spans="1:46" ht="16.5" customHeight="1">
      <c r="A433" s="217"/>
      <c r="B433" s="1"/>
      <c r="I433" s="5"/>
      <c r="J433" s="6"/>
      <c r="K433" s="7"/>
      <c r="L433" s="7"/>
      <c r="M433" s="7"/>
      <c r="N433" s="7"/>
      <c r="O433" s="7"/>
      <c r="P433" s="9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9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</row>
    <row r="434" spans="1:46" ht="16.5" customHeight="1">
      <c r="A434" s="217"/>
      <c r="B434" s="1"/>
      <c r="I434" s="5"/>
      <c r="J434" s="6"/>
      <c r="K434" s="7"/>
      <c r="L434" s="7"/>
      <c r="M434" s="7"/>
      <c r="N434" s="7"/>
      <c r="O434" s="7"/>
      <c r="P434" s="9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9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</row>
    <row r="435" spans="1:46" ht="16.5" customHeight="1">
      <c r="A435" s="217"/>
      <c r="B435" s="1"/>
      <c r="I435" s="5"/>
      <c r="J435" s="6"/>
      <c r="K435" s="7"/>
      <c r="L435" s="7"/>
      <c r="M435" s="7"/>
      <c r="N435" s="7"/>
      <c r="O435" s="7"/>
      <c r="P435" s="9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9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</row>
    <row r="436" spans="1:46" ht="16.5" customHeight="1">
      <c r="A436" s="217"/>
      <c r="B436" s="1"/>
      <c r="I436" s="5"/>
      <c r="J436" s="6"/>
      <c r="K436" s="7"/>
      <c r="L436" s="7"/>
      <c r="M436" s="7"/>
      <c r="N436" s="7"/>
      <c r="O436" s="7"/>
      <c r="P436" s="9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9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</row>
    <row r="437" spans="1:46" ht="16.5" customHeight="1">
      <c r="A437" s="217"/>
      <c r="B437" s="1"/>
      <c r="I437" s="5"/>
      <c r="J437" s="6"/>
      <c r="K437" s="7"/>
      <c r="L437" s="7"/>
      <c r="M437" s="7"/>
      <c r="N437" s="7"/>
      <c r="O437" s="7"/>
      <c r="P437" s="9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9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</row>
    <row r="438" spans="1:46" ht="16.5" customHeight="1">
      <c r="A438" s="217"/>
      <c r="B438" s="1"/>
      <c r="I438" s="5"/>
      <c r="J438" s="6"/>
      <c r="K438" s="7"/>
      <c r="L438" s="7"/>
      <c r="M438" s="7"/>
      <c r="N438" s="7"/>
      <c r="O438" s="7"/>
      <c r="P438" s="9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9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</row>
    <row r="439" spans="1:46" ht="16.5" customHeight="1">
      <c r="A439" s="217"/>
      <c r="B439" s="1"/>
      <c r="I439" s="5"/>
      <c r="J439" s="6"/>
      <c r="K439" s="7"/>
      <c r="L439" s="7"/>
      <c r="M439" s="7"/>
      <c r="N439" s="7"/>
      <c r="O439" s="7"/>
      <c r="P439" s="9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9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</row>
    <row r="440" spans="1:46" ht="16.5" customHeight="1">
      <c r="A440" s="217"/>
      <c r="B440" s="1"/>
      <c r="I440" s="5"/>
      <c r="J440" s="6"/>
      <c r="K440" s="7"/>
      <c r="L440" s="7"/>
      <c r="M440" s="7"/>
      <c r="N440" s="7"/>
      <c r="O440" s="7"/>
      <c r="P440" s="9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9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</row>
    <row r="441" spans="1:46" ht="16.5" customHeight="1">
      <c r="A441" s="217"/>
      <c r="B441" s="1"/>
      <c r="I441" s="5"/>
      <c r="J441" s="6"/>
      <c r="K441" s="7"/>
      <c r="L441" s="7"/>
      <c r="M441" s="7"/>
      <c r="N441" s="7"/>
      <c r="O441" s="7"/>
      <c r="P441" s="9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9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</row>
    <row r="442" spans="1:46" ht="16.5" customHeight="1">
      <c r="A442" s="217"/>
      <c r="B442" s="1"/>
      <c r="I442" s="5"/>
      <c r="J442" s="6"/>
      <c r="K442" s="7"/>
      <c r="L442" s="7"/>
      <c r="M442" s="7"/>
      <c r="N442" s="7"/>
      <c r="O442" s="7"/>
      <c r="P442" s="9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9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</row>
    <row r="443" spans="1:46" ht="16.5" customHeight="1">
      <c r="A443" s="217"/>
      <c r="B443" s="1"/>
      <c r="I443" s="5"/>
      <c r="J443" s="6"/>
      <c r="K443" s="7"/>
      <c r="L443" s="7"/>
      <c r="M443" s="7"/>
      <c r="N443" s="7"/>
      <c r="O443" s="7"/>
      <c r="P443" s="9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9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</row>
    <row r="444" spans="1:46" ht="16.5" customHeight="1">
      <c r="A444" s="217"/>
      <c r="B444" s="1"/>
      <c r="I444" s="5"/>
      <c r="J444" s="6"/>
      <c r="K444" s="7"/>
      <c r="L444" s="7"/>
      <c r="M444" s="7"/>
      <c r="N444" s="7"/>
      <c r="O444" s="7"/>
      <c r="P444" s="9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9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</row>
    <row r="445" spans="1:46" ht="16.5" customHeight="1">
      <c r="A445" s="217"/>
      <c r="B445" s="1"/>
      <c r="I445" s="5"/>
      <c r="J445" s="6"/>
      <c r="K445" s="7"/>
      <c r="L445" s="7"/>
      <c r="M445" s="7"/>
      <c r="N445" s="7"/>
      <c r="O445" s="7"/>
      <c r="P445" s="9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9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</row>
    <row r="446" spans="1:46" ht="16.5" customHeight="1">
      <c r="A446" s="217"/>
      <c r="B446" s="1"/>
      <c r="I446" s="5"/>
      <c r="J446" s="6"/>
      <c r="K446" s="7"/>
      <c r="L446" s="7"/>
      <c r="M446" s="7"/>
      <c r="N446" s="7"/>
      <c r="O446" s="7"/>
      <c r="P446" s="9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9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</row>
    <row r="447" spans="1:46" ht="16.5" customHeight="1">
      <c r="A447" s="217"/>
      <c r="B447" s="1"/>
      <c r="I447" s="5"/>
      <c r="J447" s="6"/>
      <c r="K447" s="7"/>
      <c r="L447" s="7"/>
      <c r="M447" s="7"/>
      <c r="N447" s="7"/>
      <c r="O447" s="7"/>
      <c r="P447" s="9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9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</row>
    <row r="448" spans="1:46" ht="16.5" customHeight="1">
      <c r="A448" s="217"/>
      <c r="B448" s="1"/>
      <c r="I448" s="5"/>
      <c r="J448" s="6"/>
      <c r="K448" s="7"/>
      <c r="L448" s="7"/>
      <c r="M448" s="7"/>
      <c r="N448" s="7"/>
      <c r="O448" s="7"/>
      <c r="P448" s="9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9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</row>
    <row r="449" spans="1:46" ht="16.5" customHeight="1">
      <c r="A449" s="217"/>
      <c r="B449" s="1"/>
      <c r="I449" s="5"/>
      <c r="J449" s="6"/>
      <c r="K449" s="7"/>
      <c r="L449" s="7"/>
      <c r="M449" s="7"/>
      <c r="N449" s="7"/>
      <c r="O449" s="7"/>
      <c r="P449" s="9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9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</row>
    <row r="450" spans="1:46" ht="16.5" customHeight="1">
      <c r="A450" s="217"/>
      <c r="B450" s="1"/>
      <c r="I450" s="5"/>
      <c r="J450" s="6"/>
      <c r="K450" s="7"/>
      <c r="L450" s="7"/>
      <c r="M450" s="7"/>
      <c r="N450" s="7"/>
      <c r="O450" s="7"/>
      <c r="P450" s="9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9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</row>
    <row r="451" spans="1:46" ht="16.5" customHeight="1">
      <c r="A451" s="217"/>
      <c r="B451" s="1"/>
      <c r="I451" s="5"/>
      <c r="J451" s="6"/>
      <c r="K451" s="7"/>
      <c r="L451" s="7"/>
      <c r="M451" s="7"/>
      <c r="N451" s="7"/>
      <c r="O451" s="7"/>
      <c r="P451" s="9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9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</row>
    <row r="452" spans="1:46" ht="16.5" customHeight="1">
      <c r="A452" s="217"/>
      <c r="B452" s="1"/>
      <c r="I452" s="5"/>
      <c r="J452" s="6"/>
      <c r="K452" s="7"/>
      <c r="L452" s="7"/>
      <c r="M452" s="7"/>
      <c r="N452" s="7"/>
      <c r="O452" s="7"/>
      <c r="P452" s="9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9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</row>
    <row r="453" spans="1:46" ht="16.5" customHeight="1">
      <c r="A453" s="217"/>
      <c r="B453" s="1"/>
      <c r="I453" s="5"/>
      <c r="J453" s="6"/>
      <c r="K453" s="7"/>
      <c r="L453" s="7"/>
      <c r="M453" s="7"/>
      <c r="N453" s="7"/>
      <c r="O453" s="7"/>
      <c r="P453" s="9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9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</row>
    <row r="454" spans="1:46" ht="16.5" customHeight="1">
      <c r="A454" s="217"/>
      <c r="B454" s="1"/>
      <c r="I454" s="5"/>
      <c r="J454" s="6"/>
      <c r="K454" s="7"/>
      <c r="L454" s="7"/>
      <c r="M454" s="7"/>
      <c r="N454" s="7"/>
      <c r="O454" s="7"/>
      <c r="P454" s="9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9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</row>
    <row r="455" spans="1:46" ht="16.5" customHeight="1">
      <c r="A455" s="217"/>
      <c r="B455" s="1"/>
      <c r="I455" s="5"/>
      <c r="J455" s="6"/>
      <c r="K455" s="7"/>
      <c r="L455" s="7"/>
      <c r="M455" s="7"/>
      <c r="N455" s="7"/>
      <c r="O455" s="7"/>
      <c r="P455" s="9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9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</row>
    <row r="456" spans="1:46" ht="16.5" customHeight="1">
      <c r="A456" s="217"/>
      <c r="B456" s="1"/>
      <c r="I456" s="5"/>
      <c r="J456" s="6"/>
      <c r="K456" s="7"/>
      <c r="L456" s="7"/>
      <c r="M456" s="7"/>
      <c r="N456" s="7"/>
      <c r="O456" s="7"/>
      <c r="P456" s="9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9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</row>
    <row r="457" spans="1:46" ht="16.5" customHeight="1">
      <c r="A457" s="217"/>
      <c r="B457" s="1"/>
      <c r="I457" s="5"/>
      <c r="J457" s="6"/>
      <c r="K457" s="7"/>
      <c r="L457" s="7"/>
      <c r="M457" s="7"/>
      <c r="N457" s="7"/>
      <c r="O457" s="7"/>
      <c r="P457" s="9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9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</row>
    <row r="458" spans="1:46" ht="16.5" customHeight="1">
      <c r="A458" s="217"/>
      <c r="B458" s="1"/>
      <c r="I458" s="5"/>
      <c r="J458" s="6"/>
      <c r="K458" s="7"/>
      <c r="L458" s="7"/>
      <c r="M458" s="7"/>
      <c r="N458" s="7"/>
      <c r="O458" s="7"/>
      <c r="P458" s="9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9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</row>
    <row r="459" spans="1:46" ht="16.5" customHeight="1">
      <c r="A459" s="217"/>
      <c r="B459" s="1"/>
      <c r="I459" s="5"/>
      <c r="J459" s="6"/>
      <c r="K459" s="7"/>
      <c r="L459" s="7"/>
      <c r="M459" s="7"/>
      <c r="N459" s="7"/>
      <c r="O459" s="7"/>
      <c r="P459" s="9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9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</row>
    <row r="460" spans="1:46" ht="16.5" customHeight="1">
      <c r="A460" s="217"/>
      <c r="B460" s="1"/>
      <c r="I460" s="5"/>
      <c r="J460" s="6"/>
      <c r="K460" s="7"/>
      <c r="L460" s="7"/>
      <c r="M460" s="7"/>
      <c r="N460" s="7"/>
      <c r="O460" s="7"/>
      <c r="P460" s="9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9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</row>
    <row r="461" spans="1:46" ht="16.5" customHeight="1">
      <c r="A461" s="217"/>
      <c r="B461" s="1"/>
      <c r="I461" s="5"/>
      <c r="J461" s="6"/>
      <c r="K461" s="7"/>
      <c r="L461" s="7"/>
      <c r="M461" s="7"/>
      <c r="N461" s="7"/>
      <c r="O461" s="7"/>
      <c r="P461" s="9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9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</row>
    <row r="462" spans="1:46" ht="16.5" customHeight="1">
      <c r="A462" s="217"/>
      <c r="B462" s="1"/>
      <c r="I462" s="5"/>
      <c r="J462" s="6"/>
      <c r="K462" s="7"/>
      <c r="L462" s="7"/>
      <c r="M462" s="7"/>
      <c r="N462" s="7"/>
      <c r="O462" s="7"/>
      <c r="P462" s="9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9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</row>
    <row r="463" spans="1:46" ht="16.5" customHeight="1">
      <c r="A463" s="217"/>
      <c r="B463" s="1"/>
      <c r="I463" s="5"/>
      <c r="J463" s="6"/>
      <c r="K463" s="7"/>
      <c r="L463" s="7"/>
      <c r="M463" s="7"/>
      <c r="N463" s="7"/>
      <c r="O463" s="7"/>
      <c r="P463" s="9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9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</row>
    <row r="464" spans="1:46" ht="16.5" customHeight="1">
      <c r="A464" s="217"/>
      <c r="B464" s="1"/>
      <c r="I464" s="5"/>
      <c r="J464" s="6"/>
      <c r="K464" s="7"/>
      <c r="L464" s="7"/>
      <c r="M464" s="7"/>
      <c r="N464" s="7"/>
      <c r="O464" s="7"/>
      <c r="P464" s="9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9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</row>
    <row r="465" spans="1:46" ht="16.5" customHeight="1">
      <c r="A465" s="217"/>
      <c r="B465" s="1"/>
      <c r="I465" s="5"/>
      <c r="J465" s="6"/>
      <c r="K465" s="7"/>
      <c r="L465" s="7"/>
      <c r="M465" s="7"/>
      <c r="N465" s="7"/>
      <c r="O465" s="7"/>
      <c r="P465" s="9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9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</row>
    <row r="466" spans="1:46" ht="16.5" customHeight="1">
      <c r="A466" s="217"/>
      <c r="B466" s="1"/>
      <c r="I466" s="5"/>
      <c r="J466" s="6"/>
      <c r="K466" s="7"/>
      <c r="L466" s="7"/>
      <c r="M466" s="7"/>
      <c r="N466" s="7"/>
      <c r="O466" s="7"/>
      <c r="P466" s="9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9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</row>
    <row r="467" spans="1:46" ht="16.5" customHeight="1">
      <c r="A467" s="217"/>
      <c r="B467" s="1"/>
      <c r="I467" s="5"/>
      <c r="J467" s="6"/>
      <c r="K467" s="7"/>
      <c r="L467" s="7"/>
      <c r="M467" s="7"/>
      <c r="N467" s="7"/>
      <c r="O467" s="7"/>
      <c r="P467" s="9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9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</row>
    <row r="468" spans="1:46" ht="16.5" customHeight="1">
      <c r="A468" s="217"/>
      <c r="B468" s="1"/>
      <c r="I468" s="5"/>
      <c r="J468" s="6"/>
      <c r="K468" s="7"/>
      <c r="L468" s="7"/>
      <c r="M468" s="7"/>
      <c r="N468" s="7"/>
      <c r="O468" s="7"/>
      <c r="P468" s="9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9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</row>
    <row r="469" spans="1:46" ht="16.5" customHeight="1">
      <c r="A469" s="217"/>
      <c r="B469" s="1"/>
      <c r="I469" s="5"/>
      <c r="J469" s="6"/>
      <c r="K469" s="7"/>
      <c r="L469" s="7"/>
      <c r="M469" s="7"/>
      <c r="N469" s="7"/>
      <c r="O469" s="7"/>
      <c r="P469" s="9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9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</row>
    <row r="470" spans="1:46" ht="16.5" customHeight="1">
      <c r="A470" s="217"/>
      <c r="B470" s="1"/>
      <c r="I470" s="5"/>
      <c r="J470" s="6"/>
      <c r="K470" s="7"/>
      <c r="L470" s="7"/>
      <c r="M470" s="7"/>
      <c r="N470" s="7"/>
      <c r="O470" s="7"/>
      <c r="P470" s="9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9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</row>
    <row r="471" spans="1:46" ht="16.5" customHeight="1">
      <c r="A471" s="217"/>
      <c r="B471" s="1"/>
      <c r="I471" s="5"/>
      <c r="J471" s="6"/>
      <c r="K471" s="7"/>
      <c r="L471" s="7"/>
      <c r="M471" s="7"/>
      <c r="N471" s="7"/>
      <c r="O471" s="7"/>
      <c r="P471" s="9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9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</row>
    <row r="472" spans="1:46" ht="16.5" customHeight="1">
      <c r="A472" s="217"/>
      <c r="B472" s="1"/>
      <c r="I472" s="5"/>
      <c r="J472" s="6"/>
      <c r="K472" s="7"/>
      <c r="L472" s="7"/>
      <c r="M472" s="7"/>
      <c r="N472" s="7"/>
      <c r="O472" s="7"/>
      <c r="P472" s="9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9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</row>
    <row r="473" spans="1:46" ht="16.5" customHeight="1">
      <c r="A473" s="217"/>
      <c r="B473" s="1"/>
      <c r="I473" s="5"/>
      <c r="J473" s="6"/>
      <c r="K473" s="7"/>
      <c r="L473" s="7"/>
      <c r="M473" s="7"/>
      <c r="N473" s="7"/>
      <c r="O473" s="7"/>
      <c r="P473" s="9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9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</row>
    <row r="474" spans="1:46" ht="16.5" customHeight="1">
      <c r="A474" s="217"/>
      <c r="B474" s="1"/>
      <c r="I474" s="5"/>
      <c r="J474" s="6"/>
      <c r="K474" s="7"/>
      <c r="L474" s="7"/>
      <c r="M474" s="7"/>
      <c r="N474" s="7"/>
      <c r="O474" s="7"/>
      <c r="P474" s="9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9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</row>
    <row r="475" spans="1:46" ht="16.5" customHeight="1">
      <c r="A475" s="217"/>
      <c r="B475" s="1"/>
      <c r="I475" s="5"/>
      <c r="J475" s="6"/>
      <c r="K475" s="7"/>
      <c r="L475" s="7"/>
      <c r="M475" s="7"/>
      <c r="N475" s="7"/>
      <c r="O475" s="7"/>
      <c r="P475" s="9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9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</row>
    <row r="476" spans="1:46" ht="16.5" customHeight="1">
      <c r="A476" s="217"/>
      <c r="B476" s="1"/>
      <c r="I476" s="5"/>
      <c r="J476" s="6"/>
      <c r="K476" s="7"/>
      <c r="L476" s="7"/>
      <c r="M476" s="7"/>
      <c r="N476" s="7"/>
      <c r="O476" s="7"/>
      <c r="P476" s="9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9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</row>
    <row r="477" spans="1:46" ht="16.5" customHeight="1">
      <c r="A477" s="217"/>
      <c r="B477" s="1"/>
      <c r="I477" s="5"/>
      <c r="J477" s="6"/>
      <c r="K477" s="7"/>
      <c r="L477" s="7"/>
      <c r="M477" s="7"/>
      <c r="N477" s="7"/>
      <c r="O477" s="7"/>
      <c r="P477" s="9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9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</row>
    <row r="478" spans="1:46" ht="16.5" customHeight="1">
      <c r="A478" s="217"/>
      <c r="B478" s="1"/>
      <c r="I478" s="5"/>
      <c r="J478" s="6"/>
      <c r="K478" s="7"/>
      <c r="L478" s="7"/>
      <c r="M478" s="7"/>
      <c r="N478" s="7"/>
      <c r="O478" s="7"/>
      <c r="P478" s="9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9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</row>
    <row r="479" spans="1:46" ht="16.5" customHeight="1">
      <c r="A479" s="217"/>
      <c r="B479" s="1"/>
      <c r="I479" s="5"/>
      <c r="J479" s="6"/>
      <c r="K479" s="7"/>
      <c r="L479" s="7"/>
      <c r="M479" s="7"/>
      <c r="N479" s="7"/>
      <c r="O479" s="7"/>
      <c r="P479" s="9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9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</row>
    <row r="480" spans="1:46" ht="16.5" customHeight="1">
      <c r="A480" s="217"/>
      <c r="B480" s="1"/>
      <c r="I480" s="5"/>
      <c r="J480" s="6"/>
      <c r="K480" s="7"/>
      <c r="L480" s="7"/>
      <c r="M480" s="7"/>
      <c r="N480" s="7"/>
      <c r="O480" s="7"/>
      <c r="P480" s="9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9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</row>
    <row r="481" spans="1:46" ht="16.5" customHeight="1">
      <c r="A481" s="217"/>
      <c r="B481" s="1"/>
      <c r="I481" s="5"/>
      <c r="J481" s="6"/>
      <c r="K481" s="7"/>
      <c r="L481" s="7"/>
      <c r="M481" s="7"/>
      <c r="N481" s="7"/>
      <c r="O481" s="7"/>
      <c r="P481" s="9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9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</row>
    <row r="482" spans="1:46" ht="16.5" customHeight="1">
      <c r="A482" s="217"/>
      <c r="B482" s="1"/>
      <c r="I482" s="5"/>
      <c r="J482" s="6"/>
      <c r="K482" s="7"/>
      <c r="L482" s="7"/>
      <c r="M482" s="7"/>
      <c r="N482" s="7"/>
      <c r="O482" s="7"/>
      <c r="P482" s="9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9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</row>
    <row r="483" spans="1:46" ht="16.5" customHeight="1">
      <c r="A483" s="217"/>
      <c r="B483" s="1"/>
      <c r="I483" s="5"/>
      <c r="J483" s="6"/>
      <c r="K483" s="7"/>
      <c r="L483" s="7"/>
      <c r="M483" s="7"/>
      <c r="N483" s="7"/>
      <c r="O483" s="7"/>
      <c r="P483" s="9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9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</row>
    <row r="484" spans="1:46" ht="16.5" customHeight="1">
      <c r="A484" s="217"/>
      <c r="B484" s="1"/>
      <c r="I484" s="5"/>
      <c r="J484" s="6"/>
      <c r="K484" s="7"/>
      <c r="L484" s="7"/>
      <c r="M484" s="7"/>
      <c r="N484" s="7"/>
      <c r="O484" s="7"/>
      <c r="P484" s="9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9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</row>
    <row r="485" spans="1:46" ht="16.5" customHeight="1">
      <c r="A485" s="217"/>
      <c r="B485" s="1"/>
      <c r="I485" s="5"/>
      <c r="J485" s="6"/>
      <c r="K485" s="7"/>
      <c r="L485" s="7"/>
      <c r="M485" s="7"/>
      <c r="N485" s="7"/>
      <c r="O485" s="7"/>
      <c r="P485" s="9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9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</row>
    <row r="486" spans="1:46" ht="16.5" customHeight="1">
      <c r="A486" s="217"/>
      <c r="B486" s="1"/>
      <c r="I486" s="5"/>
      <c r="J486" s="6"/>
      <c r="K486" s="7"/>
      <c r="L486" s="7"/>
      <c r="M486" s="7"/>
      <c r="N486" s="7"/>
      <c r="O486" s="7"/>
      <c r="P486" s="9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9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</row>
    <row r="487" spans="1:46" ht="16.5" customHeight="1">
      <c r="A487" s="217"/>
      <c r="B487" s="1"/>
      <c r="I487" s="5"/>
      <c r="J487" s="6"/>
      <c r="K487" s="7"/>
      <c r="L487" s="7"/>
      <c r="M487" s="7"/>
      <c r="N487" s="7"/>
      <c r="O487" s="7"/>
      <c r="P487" s="9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9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</row>
    <row r="488" spans="1:46" ht="16.5" customHeight="1">
      <c r="A488" s="217"/>
      <c r="B488" s="1"/>
      <c r="I488" s="5"/>
      <c r="J488" s="6"/>
      <c r="K488" s="7"/>
      <c r="L488" s="7"/>
      <c r="M488" s="7"/>
      <c r="N488" s="7"/>
      <c r="O488" s="7"/>
      <c r="P488" s="9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9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</row>
    <row r="489" spans="1:46" ht="16.5" customHeight="1">
      <c r="A489" s="217"/>
      <c r="B489" s="1"/>
      <c r="I489" s="5"/>
      <c r="J489" s="6"/>
      <c r="K489" s="7"/>
      <c r="L489" s="7"/>
      <c r="M489" s="7"/>
      <c r="N489" s="7"/>
      <c r="O489" s="7"/>
      <c r="P489" s="9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9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</row>
    <row r="490" spans="1:46" ht="16.5" customHeight="1">
      <c r="A490" s="217"/>
      <c r="B490" s="1"/>
      <c r="I490" s="5"/>
      <c r="J490" s="6"/>
      <c r="K490" s="7"/>
      <c r="L490" s="7"/>
      <c r="M490" s="7"/>
      <c r="N490" s="7"/>
      <c r="O490" s="7"/>
      <c r="P490" s="9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9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</row>
    <row r="491" spans="1:46" ht="16.5" customHeight="1">
      <c r="A491" s="217"/>
      <c r="B491" s="1"/>
      <c r="I491" s="5"/>
      <c r="J491" s="6"/>
      <c r="K491" s="7"/>
      <c r="L491" s="7"/>
      <c r="M491" s="7"/>
      <c r="N491" s="7"/>
      <c r="O491" s="7"/>
      <c r="P491" s="9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9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</row>
    <row r="492" spans="1:46" ht="16.5" customHeight="1">
      <c r="A492" s="217"/>
      <c r="B492" s="1"/>
      <c r="I492" s="5"/>
      <c r="J492" s="6"/>
      <c r="K492" s="7"/>
      <c r="L492" s="7"/>
      <c r="M492" s="7"/>
      <c r="N492" s="7"/>
      <c r="O492" s="7"/>
      <c r="P492" s="9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9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</row>
    <row r="493" spans="1:46" ht="16.5" customHeight="1">
      <c r="A493" s="217"/>
      <c r="B493" s="1"/>
      <c r="I493" s="5"/>
      <c r="J493" s="6"/>
      <c r="K493" s="7"/>
      <c r="L493" s="7"/>
      <c r="M493" s="7"/>
      <c r="N493" s="7"/>
      <c r="O493" s="7"/>
      <c r="P493" s="9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9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</row>
    <row r="494" spans="1:46" ht="16.5" customHeight="1">
      <c r="A494" s="217"/>
      <c r="B494" s="1"/>
      <c r="I494" s="5"/>
      <c r="J494" s="6"/>
      <c r="K494" s="7"/>
      <c r="L494" s="7"/>
      <c r="M494" s="7"/>
      <c r="N494" s="7"/>
      <c r="O494" s="7"/>
      <c r="P494" s="9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9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</row>
    <row r="495" spans="1:46" ht="16.5" customHeight="1">
      <c r="A495" s="217"/>
      <c r="B495" s="1"/>
      <c r="I495" s="5"/>
      <c r="J495" s="6"/>
      <c r="K495" s="7"/>
      <c r="L495" s="7"/>
      <c r="M495" s="7"/>
      <c r="N495" s="7"/>
      <c r="O495" s="7"/>
      <c r="P495" s="9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9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</row>
    <row r="496" spans="1:46" ht="16.5" customHeight="1">
      <c r="A496" s="217"/>
      <c r="B496" s="1"/>
      <c r="I496" s="5"/>
      <c r="J496" s="6"/>
      <c r="K496" s="7"/>
      <c r="L496" s="7"/>
      <c r="M496" s="7"/>
      <c r="N496" s="7"/>
      <c r="O496" s="7"/>
      <c r="P496" s="9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9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</row>
    <row r="497" spans="1:46" ht="16.5" customHeight="1">
      <c r="A497" s="217"/>
      <c r="B497" s="1"/>
      <c r="I497" s="5"/>
      <c r="J497" s="6"/>
      <c r="K497" s="7"/>
      <c r="L497" s="7"/>
      <c r="M497" s="7"/>
      <c r="N497" s="7"/>
      <c r="O497" s="7"/>
      <c r="P497" s="9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9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</row>
    <row r="498" spans="1:46" ht="16.5" customHeight="1">
      <c r="A498" s="217"/>
      <c r="B498" s="1"/>
      <c r="I498" s="5"/>
      <c r="J498" s="6"/>
      <c r="K498" s="7"/>
      <c r="L498" s="7"/>
      <c r="M498" s="7"/>
      <c r="N498" s="7"/>
      <c r="O498" s="7"/>
      <c r="P498" s="9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9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</row>
    <row r="499" spans="1:46" ht="16.5" customHeight="1">
      <c r="A499" s="217"/>
      <c r="B499" s="1"/>
      <c r="I499" s="5"/>
      <c r="J499" s="6"/>
      <c r="K499" s="7"/>
      <c r="L499" s="7"/>
      <c r="M499" s="7"/>
      <c r="N499" s="7"/>
      <c r="O499" s="7"/>
      <c r="P499" s="9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9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</row>
    <row r="500" spans="1:46" ht="16.5" customHeight="1">
      <c r="A500" s="217"/>
      <c r="B500" s="1"/>
      <c r="I500" s="5"/>
      <c r="J500" s="6"/>
      <c r="K500" s="7"/>
      <c r="L500" s="7"/>
      <c r="M500" s="7"/>
      <c r="N500" s="7"/>
      <c r="O500" s="7"/>
      <c r="P500" s="9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9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</row>
    <row r="501" spans="1:46" ht="16.5" customHeight="1">
      <c r="A501" s="217"/>
      <c r="B501" s="1"/>
      <c r="I501" s="5"/>
      <c r="J501" s="6"/>
      <c r="K501" s="7"/>
      <c r="L501" s="7"/>
      <c r="M501" s="7"/>
      <c r="N501" s="7"/>
      <c r="O501" s="7"/>
      <c r="P501" s="9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9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</row>
    <row r="502" spans="1:46" ht="16.5" customHeight="1">
      <c r="A502" s="217"/>
      <c r="B502" s="1"/>
      <c r="I502" s="5"/>
      <c r="J502" s="6"/>
      <c r="K502" s="7"/>
      <c r="L502" s="7"/>
      <c r="M502" s="7"/>
      <c r="N502" s="7"/>
      <c r="O502" s="7"/>
      <c r="P502" s="9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9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</row>
    <row r="503" spans="1:46" ht="16.5" customHeight="1">
      <c r="A503" s="217"/>
      <c r="B503" s="1"/>
      <c r="I503" s="5"/>
      <c r="J503" s="6"/>
      <c r="K503" s="7"/>
      <c r="L503" s="7"/>
      <c r="M503" s="7"/>
      <c r="N503" s="7"/>
      <c r="O503" s="7"/>
      <c r="P503" s="9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9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</row>
    <row r="504" spans="1:46" ht="16.5" customHeight="1">
      <c r="A504" s="217"/>
      <c r="B504" s="1"/>
      <c r="I504" s="5"/>
      <c r="J504" s="6"/>
      <c r="K504" s="7"/>
      <c r="L504" s="7"/>
      <c r="M504" s="7"/>
      <c r="N504" s="7"/>
      <c r="O504" s="7"/>
      <c r="P504" s="9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9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</row>
    <row r="505" spans="1:46" ht="16.5" customHeight="1">
      <c r="A505" s="217"/>
      <c r="B505" s="1"/>
      <c r="I505" s="5"/>
      <c r="J505" s="6"/>
      <c r="K505" s="7"/>
      <c r="L505" s="7"/>
      <c r="M505" s="7"/>
      <c r="N505" s="7"/>
      <c r="O505" s="7"/>
      <c r="P505" s="9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9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</row>
    <row r="506" spans="1:46" ht="16.5" customHeight="1">
      <c r="A506" s="217"/>
      <c r="B506" s="1"/>
      <c r="I506" s="5"/>
      <c r="J506" s="6"/>
      <c r="K506" s="7"/>
      <c r="L506" s="7"/>
      <c r="M506" s="7"/>
      <c r="N506" s="7"/>
      <c r="O506" s="7"/>
      <c r="P506" s="9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9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</row>
    <row r="507" spans="1:46" ht="16.5" customHeight="1">
      <c r="A507" s="217"/>
      <c r="B507" s="1"/>
      <c r="I507" s="5"/>
      <c r="J507" s="6"/>
      <c r="K507" s="7"/>
      <c r="L507" s="7"/>
      <c r="M507" s="7"/>
      <c r="N507" s="7"/>
      <c r="O507" s="7"/>
      <c r="P507" s="9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9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</row>
    <row r="508" spans="1:46" ht="16.5" customHeight="1">
      <c r="A508" s="217"/>
      <c r="B508" s="1"/>
      <c r="I508" s="5"/>
      <c r="J508" s="6"/>
      <c r="K508" s="7"/>
      <c r="L508" s="7"/>
      <c r="M508" s="7"/>
      <c r="N508" s="7"/>
      <c r="O508" s="7"/>
      <c r="P508" s="9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9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</row>
    <row r="509" spans="1:46" ht="16.5" customHeight="1">
      <c r="A509" s="217"/>
      <c r="B509" s="1"/>
      <c r="I509" s="5"/>
      <c r="J509" s="6"/>
      <c r="K509" s="7"/>
      <c r="L509" s="7"/>
      <c r="M509" s="7"/>
      <c r="N509" s="7"/>
      <c r="O509" s="7"/>
      <c r="P509" s="9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9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</row>
    <row r="510" spans="1:46" ht="16.5" customHeight="1">
      <c r="A510" s="217"/>
      <c r="B510" s="1"/>
      <c r="I510" s="5"/>
      <c r="J510" s="6"/>
      <c r="K510" s="7"/>
      <c r="L510" s="7"/>
      <c r="M510" s="7"/>
      <c r="N510" s="7"/>
      <c r="O510" s="7"/>
      <c r="P510" s="9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9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</row>
    <row r="511" spans="1:46" ht="16.5" customHeight="1">
      <c r="A511" s="217"/>
      <c r="B511" s="1"/>
      <c r="I511" s="5"/>
      <c r="J511" s="6"/>
      <c r="K511" s="7"/>
      <c r="L511" s="7"/>
      <c r="M511" s="7"/>
      <c r="N511" s="7"/>
      <c r="O511" s="7"/>
      <c r="P511" s="9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9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</row>
    <row r="512" spans="1:46" ht="16.5" customHeight="1">
      <c r="A512" s="217"/>
      <c r="B512" s="1"/>
      <c r="I512" s="5"/>
      <c r="J512" s="6"/>
      <c r="K512" s="7"/>
      <c r="L512" s="7"/>
      <c r="M512" s="7"/>
      <c r="N512" s="7"/>
      <c r="O512" s="7"/>
      <c r="P512" s="9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9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</row>
    <row r="513" spans="1:46" ht="16.5" customHeight="1">
      <c r="A513" s="217"/>
      <c r="B513" s="1"/>
      <c r="I513" s="5"/>
      <c r="J513" s="6"/>
      <c r="K513" s="7"/>
      <c r="L513" s="7"/>
      <c r="M513" s="7"/>
      <c r="N513" s="7"/>
      <c r="O513" s="7"/>
      <c r="P513" s="9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9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</row>
    <row r="514" spans="1:46" ht="16.5" customHeight="1">
      <c r="A514" s="217"/>
      <c r="B514" s="1"/>
      <c r="I514" s="5"/>
      <c r="J514" s="6"/>
      <c r="K514" s="7"/>
      <c r="L514" s="7"/>
      <c r="M514" s="7"/>
      <c r="N514" s="7"/>
      <c r="O514" s="7"/>
      <c r="P514" s="9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9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</row>
    <row r="515" spans="1:46" ht="16.5" customHeight="1">
      <c r="A515" s="217"/>
      <c r="B515" s="1"/>
      <c r="I515" s="5"/>
      <c r="J515" s="6"/>
      <c r="K515" s="7"/>
      <c r="L515" s="7"/>
      <c r="M515" s="7"/>
      <c r="N515" s="7"/>
      <c r="O515" s="7"/>
      <c r="P515" s="9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9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</row>
    <row r="516" spans="1:46" ht="16.5" customHeight="1">
      <c r="A516" s="217"/>
      <c r="B516" s="1"/>
      <c r="I516" s="5"/>
      <c r="J516" s="6"/>
      <c r="K516" s="7"/>
      <c r="L516" s="7"/>
      <c r="M516" s="7"/>
      <c r="N516" s="7"/>
      <c r="O516" s="7"/>
      <c r="P516" s="9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9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</row>
    <row r="517" spans="1:46" ht="16.5" customHeight="1">
      <c r="A517" s="217"/>
      <c r="B517" s="1"/>
      <c r="I517" s="5"/>
      <c r="J517" s="6"/>
      <c r="K517" s="7"/>
      <c r="L517" s="7"/>
      <c r="M517" s="7"/>
      <c r="N517" s="7"/>
      <c r="O517" s="7"/>
      <c r="P517" s="9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9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</row>
    <row r="518" spans="1:46" ht="16.5" customHeight="1">
      <c r="A518" s="217"/>
      <c r="B518" s="1"/>
      <c r="I518" s="5"/>
      <c r="J518" s="6"/>
      <c r="K518" s="7"/>
      <c r="L518" s="7"/>
      <c r="M518" s="7"/>
      <c r="N518" s="7"/>
      <c r="O518" s="7"/>
      <c r="P518" s="9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9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</row>
    <row r="519" spans="1:46" ht="16.5" customHeight="1">
      <c r="A519" s="217"/>
      <c r="B519" s="1"/>
      <c r="I519" s="5"/>
      <c r="J519" s="6"/>
      <c r="K519" s="7"/>
      <c r="L519" s="7"/>
      <c r="M519" s="7"/>
      <c r="N519" s="7"/>
      <c r="O519" s="7"/>
      <c r="P519" s="9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9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</row>
    <row r="520" spans="1:46" ht="16.5" customHeight="1">
      <c r="A520" s="217"/>
      <c r="B520" s="1"/>
      <c r="I520" s="5"/>
      <c r="J520" s="6"/>
      <c r="K520" s="7"/>
      <c r="L520" s="7"/>
      <c r="M520" s="7"/>
      <c r="N520" s="7"/>
      <c r="O520" s="7"/>
      <c r="P520" s="9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9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</row>
    <row r="521" spans="1:46" ht="16.5" customHeight="1">
      <c r="A521" s="217"/>
      <c r="B521" s="1"/>
      <c r="I521" s="5"/>
      <c r="J521" s="6"/>
      <c r="K521" s="7"/>
      <c r="L521" s="7"/>
      <c r="M521" s="7"/>
      <c r="N521" s="7"/>
      <c r="O521" s="7"/>
      <c r="P521" s="9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9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</row>
    <row r="522" spans="1:46" ht="16.5" customHeight="1">
      <c r="A522" s="217"/>
      <c r="B522" s="1"/>
      <c r="I522" s="5"/>
      <c r="J522" s="6"/>
      <c r="K522" s="7"/>
      <c r="L522" s="7"/>
      <c r="M522" s="7"/>
      <c r="N522" s="7"/>
      <c r="O522" s="7"/>
      <c r="P522" s="9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9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</row>
    <row r="523" spans="1:46" ht="16.5" customHeight="1">
      <c r="A523" s="217"/>
      <c r="B523" s="1"/>
      <c r="I523" s="5"/>
      <c r="J523" s="6"/>
      <c r="K523" s="7"/>
      <c r="L523" s="7"/>
      <c r="M523" s="7"/>
      <c r="N523" s="7"/>
      <c r="O523" s="7"/>
      <c r="P523" s="9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9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</row>
    <row r="524" spans="1:46" ht="16.5" customHeight="1">
      <c r="A524" s="217"/>
      <c r="B524" s="1"/>
      <c r="I524" s="5"/>
      <c r="J524" s="6"/>
      <c r="K524" s="7"/>
      <c r="L524" s="7"/>
      <c r="M524" s="7"/>
      <c r="N524" s="7"/>
      <c r="O524" s="7"/>
      <c r="P524" s="9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9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</row>
    <row r="525" spans="1:46" ht="16.5" customHeight="1">
      <c r="A525" s="217"/>
      <c r="B525" s="1"/>
      <c r="I525" s="5"/>
      <c r="J525" s="6"/>
      <c r="K525" s="7"/>
      <c r="L525" s="7"/>
      <c r="M525" s="7"/>
      <c r="N525" s="7"/>
      <c r="O525" s="7"/>
      <c r="P525" s="9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9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</row>
    <row r="526" spans="1:46" ht="16.5" customHeight="1">
      <c r="A526" s="217"/>
      <c r="B526" s="1"/>
      <c r="I526" s="5"/>
      <c r="J526" s="6"/>
      <c r="K526" s="7"/>
      <c r="L526" s="7"/>
      <c r="M526" s="7"/>
      <c r="N526" s="7"/>
      <c r="O526" s="7"/>
      <c r="P526" s="9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9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</row>
    <row r="527" spans="1:46" ht="16.5" customHeight="1">
      <c r="A527" s="217"/>
      <c r="B527" s="1"/>
      <c r="I527" s="5"/>
      <c r="J527" s="6"/>
      <c r="K527" s="7"/>
      <c r="L527" s="7"/>
      <c r="M527" s="7"/>
      <c r="N527" s="7"/>
      <c r="O527" s="7"/>
      <c r="P527" s="9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9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</row>
    <row r="528" spans="1:46" ht="16.5" customHeight="1">
      <c r="A528" s="217"/>
      <c r="B528" s="1"/>
      <c r="I528" s="5"/>
      <c r="J528" s="6"/>
      <c r="K528" s="7"/>
      <c r="L528" s="7"/>
      <c r="M528" s="7"/>
      <c r="N528" s="7"/>
      <c r="O528" s="7"/>
      <c r="P528" s="9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9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</row>
    <row r="529" spans="1:46" ht="16.5" customHeight="1">
      <c r="A529" s="217"/>
      <c r="B529" s="1"/>
      <c r="I529" s="5"/>
      <c r="J529" s="6"/>
      <c r="K529" s="7"/>
      <c r="L529" s="7"/>
      <c r="M529" s="7"/>
      <c r="N529" s="7"/>
      <c r="O529" s="7"/>
      <c r="P529" s="9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9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</row>
    <row r="530" spans="1:46" ht="16.5" customHeight="1">
      <c r="A530" s="217"/>
      <c r="B530" s="1"/>
      <c r="I530" s="5"/>
      <c r="J530" s="6"/>
      <c r="K530" s="7"/>
      <c r="L530" s="7"/>
      <c r="M530" s="7"/>
      <c r="N530" s="7"/>
      <c r="O530" s="7"/>
      <c r="P530" s="9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9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</row>
    <row r="531" spans="1:46" ht="16.5" customHeight="1">
      <c r="A531" s="217"/>
      <c r="B531" s="1"/>
      <c r="I531" s="5"/>
      <c r="J531" s="6"/>
      <c r="K531" s="7"/>
      <c r="L531" s="7"/>
      <c r="M531" s="7"/>
      <c r="N531" s="7"/>
      <c r="O531" s="7"/>
      <c r="P531" s="9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9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</row>
    <row r="532" spans="1:46" ht="16.5" customHeight="1">
      <c r="A532" s="217"/>
      <c r="B532" s="1"/>
      <c r="I532" s="5"/>
      <c r="J532" s="6"/>
      <c r="K532" s="7"/>
      <c r="L532" s="7"/>
      <c r="M532" s="7"/>
      <c r="N532" s="7"/>
      <c r="O532" s="7"/>
      <c r="P532" s="9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9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</row>
    <row r="533" spans="1:46" ht="16.5" customHeight="1">
      <c r="A533" s="217"/>
      <c r="B533" s="1"/>
      <c r="I533" s="5"/>
      <c r="J533" s="6"/>
      <c r="K533" s="7"/>
      <c r="L533" s="7"/>
      <c r="M533" s="7"/>
      <c r="N533" s="7"/>
      <c r="O533" s="7"/>
      <c r="P533" s="9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9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</row>
    <row r="534" spans="1:46" ht="16.5" customHeight="1">
      <c r="A534" s="217"/>
      <c r="B534" s="1"/>
      <c r="I534" s="5"/>
      <c r="J534" s="6"/>
      <c r="K534" s="7"/>
      <c r="L534" s="7"/>
      <c r="M534" s="7"/>
      <c r="N534" s="7"/>
      <c r="O534" s="7"/>
      <c r="P534" s="9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9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</row>
    <row r="535" spans="1:46" ht="16.5" customHeight="1">
      <c r="A535" s="217"/>
      <c r="B535" s="1"/>
      <c r="I535" s="5"/>
      <c r="J535" s="6"/>
      <c r="K535" s="7"/>
      <c r="L535" s="7"/>
      <c r="M535" s="7"/>
      <c r="N535" s="7"/>
      <c r="O535" s="7"/>
      <c r="P535" s="9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9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</row>
    <row r="536" spans="1:46" ht="16.5" customHeight="1">
      <c r="A536" s="217"/>
      <c r="B536" s="1"/>
      <c r="I536" s="5"/>
      <c r="J536" s="6"/>
      <c r="K536" s="7"/>
      <c r="L536" s="7"/>
      <c r="M536" s="7"/>
      <c r="N536" s="7"/>
      <c r="O536" s="7"/>
      <c r="P536" s="9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9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</row>
    <row r="537" spans="1:46" ht="16.5" customHeight="1">
      <c r="A537" s="217"/>
      <c r="B537" s="1"/>
      <c r="I537" s="5"/>
      <c r="J537" s="6"/>
      <c r="K537" s="7"/>
      <c r="L537" s="7"/>
      <c r="M537" s="7"/>
      <c r="N537" s="7"/>
      <c r="O537" s="7"/>
      <c r="P537" s="9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9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</row>
    <row r="538" spans="1:46" ht="16.5" customHeight="1">
      <c r="A538" s="217"/>
      <c r="B538" s="1"/>
      <c r="I538" s="5"/>
      <c r="J538" s="6"/>
      <c r="K538" s="7"/>
      <c r="L538" s="7"/>
      <c r="M538" s="7"/>
      <c r="N538" s="7"/>
      <c r="O538" s="7"/>
      <c r="P538" s="9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9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</row>
    <row r="539" spans="1:46" ht="16.5" customHeight="1">
      <c r="A539" s="217"/>
      <c r="B539" s="1"/>
      <c r="I539" s="5"/>
      <c r="J539" s="6"/>
      <c r="K539" s="7"/>
      <c r="L539" s="7"/>
      <c r="M539" s="7"/>
      <c r="N539" s="7"/>
      <c r="O539" s="7"/>
      <c r="P539" s="9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9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</row>
    <row r="540" spans="1:46" ht="16.5" customHeight="1">
      <c r="A540" s="217"/>
      <c r="B540" s="1"/>
      <c r="I540" s="5"/>
      <c r="J540" s="6"/>
      <c r="K540" s="7"/>
      <c r="L540" s="7"/>
      <c r="M540" s="7"/>
      <c r="N540" s="7"/>
      <c r="O540" s="7"/>
      <c r="P540" s="9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9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</row>
    <row r="541" spans="1:46" ht="16.5" customHeight="1">
      <c r="A541" s="217"/>
      <c r="B541" s="1"/>
      <c r="I541" s="5"/>
      <c r="J541" s="6"/>
      <c r="K541" s="7"/>
      <c r="L541" s="7"/>
      <c r="M541" s="7"/>
      <c r="N541" s="7"/>
      <c r="O541" s="7"/>
      <c r="P541" s="9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9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</row>
    <row r="542" spans="1:46" ht="16.5" customHeight="1">
      <c r="A542" s="217"/>
      <c r="B542" s="1"/>
      <c r="I542" s="5"/>
      <c r="J542" s="6"/>
      <c r="K542" s="7"/>
      <c r="L542" s="7"/>
      <c r="M542" s="7"/>
      <c r="N542" s="7"/>
      <c r="O542" s="7"/>
      <c r="P542" s="9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9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</row>
    <row r="543" spans="1:46" ht="16.5" customHeight="1">
      <c r="A543" s="217"/>
      <c r="B543" s="1"/>
      <c r="I543" s="5"/>
      <c r="J543" s="6"/>
      <c r="K543" s="7"/>
      <c r="L543" s="7"/>
      <c r="M543" s="7"/>
      <c r="N543" s="7"/>
      <c r="O543" s="7"/>
      <c r="P543" s="9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9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</row>
    <row r="544" spans="1:46" ht="16.5" customHeight="1">
      <c r="A544" s="217"/>
      <c r="B544" s="1"/>
      <c r="I544" s="5"/>
      <c r="J544" s="6"/>
      <c r="K544" s="7"/>
      <c r="L544" s="7"/>
      <c r="M544" s="7"/>
      <c r="N544" s="7"/>
      <c r="O544" s="7"/>
      <c r="P544" s="9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9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</row>
    <row r="545" spans="1:46" ht="16.5" customHeight="1">
      <c r="A545" s="217"/>
      <c r="B545" s="1"/>
      <c r="I545" s="5"/>
      <c r="J545" s="6"/>
      <c r="K545" s="7"/>
      <c r="L545" s="7"/>
      <c r="M545" s="7"/>
      <c r="N545" s="7"/>
      <c r="O545" s="7"/>
      <c r="P545" s="9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9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</row>
    <row r="546" spans="1:46" ht="16.5" customHeight="1">
      <c r="A546" s="217"/>
      <c r="B546" s="1"/>
      <c r="I546" s="5"/>
      <c r="J546" s="6"/>
      <c r="K546" s="7"/>
      <c r="L546" s="7"/>
      <c r="M546" s="7"/>
      <c r="N546" s="7"/>
      <c r="O546" s="7"/>
      <c r="P546" s="9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9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</row>
    <row r="547" spans="1:46" ht="16.5" customHeight="1">
      <c r="A547" s="217"/>
      <c r="B547" s="1"/>
      <c r="I547" s="5"/>
      <c r="J547" s="6"/>
      <c r="K547" s="7"/>
      <c r="L547" s="7"/>
      <c r="M547" s="7"/>
      <c r="N547" s="7"/>
      <c r="O547" s="7"/>
      <c r="P547" s="9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9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</row>
    <row r="548" spans="1:46" ht="16.5" customHeight="1">
      <c r="A548" s="217"/>
      <c r="B548" s="1"/>
      <c r="I548" s="5"/>
      <c r="J548" s="6"/>
      <c r="K548" s="7"/>
      <c r="L548" s="7"/>
      <c r="M548" s="7"/>
      <c r="N548" s="7"/>
      <c r="O548" s="7"/>
      <c r="P548" s="9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9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</row>
    <row r="549" spans="1:46" ht="16.5" customHeight="1">
      <c r="A549" s="217"/>
      <c r="B549" s="1"/>
      <c r="I549" s="5"/>
      <c r="J549" s="6"/>
      <c r="K549" s="7"/>
      <c r="L549" s="7"/>
      <c r="M549" s="7"/>
      <c r="N549" s="7"/>
      <c r="O549" s="7"/>
      <c r="P549" s="9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9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</row>
    <row r="550" spans="1:46" ht="16.5" customHeight="1">
      <c r="A550" s="217"/>
      <c r="B550" s="1"/>
      <c r="I550" s="5"/>
      <c r="J550" s="6"/>
      <c r="K550" s="7"/>
      <c r="L550" s="7"/>
      <c r="M550" s="7"/>
      <c r="N550" s="7"/>
      <c r="O550" s="7"/>
      <c r="P550" s="9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9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</row>
    <row r="551" spans="1:46" ht="16.5" customHeight="1">
      <c r="A551" s="217"/>
      <c r="B551" s="1"/>
      <c r="I551" s="5"/>
      <c r="J551" s="6"/>
      <c r="K551" s="7"/>
      <c r="L551" s="7"/>
      <c r="M551" s="7"/>
      <c r="N551" s="7"/>
      <c r="O551" s="7"/>
      <c r="P551" s="9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9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</row>
    <row r="552" spans="1:46" ht="16.5" customHeight="1">
      <c r="A552" s="217"/>
      <c r="B552" s="1"/>
      <c r="I552" s="5"/>
      <c r="J552" s="6"/>
      <c r="K552" s="7"/>
      <c r="L552" s="7"/>
      <c r="M552" s="7"/>
      <c r="N552" s="7"/>
      <c r="O552" s="7"/>
      <c r="P552" s="9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9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</row>
    <row r="553" spans="1:46" ht="16.5" customHeight="1">
      <c r="A553" s="217"/>
      <c r="B553" s="1"/>
      <c r="I553" s="5"/>
      <c r="J553" s="6"/>
      <c r="K553" s="7"/>
      <c r="L553" s="7"/>
      <c r="M553" s="7"/>
      <c r="N553" s="7"/>
      <c r="O553" s="7"/>
      <c r="P553" s="9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9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</row>
    <row r="554" spans="1:46" ht="16.5" customHeight="1">
      <c r="A554" s="217"/>
      <c r="B554" s="1"/>
      <c r="I554" s="5"/>
      <c r="J554" s="6"/>
      <c r="K554" s="7"/>
      <c r="L554" s="7"/>
      <c r="M554" s="7"/>
      <c r="N554" s="7"/>
      <c r="O554" s="7"/>
      <c r="P554" s="9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9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</row>
    <row r="555" spans="1:46" ht="16.5" customHeight="1">
      <c r="A555" s="217"/>
      <c r="B555" s="1"/>
      <c r="I555" s="5"/>
      <c r="J555" s="6"/>
      <c r="K555" s="7"/>
      <c r="L555" s="7"/>
      <c r="M555" s="7"/>
      <c r="N555" s="7"/>
      <c r="O555" s="7"/>
      <c r="P555" s="9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9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</row>
    <row r="556" spans="1:46" ht="16.5" customHeight="1">
      <c r="A556" s="217"/>
      <c r="B556" s="1"/>
      <c r="I556" s="5"/>
      <c r="J556" s="6"/>
      <c r="K556" s="7"/>
      <c r="L556" s="7"/>
      <c r="M556" s="7"/>
      <c r="N556" s="7"/>
      <c r="O556" s="7"/>
      <c r="P556" s="9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9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</row>
    <row r="557" spans="1:46" ht="16.5" customHeight="1">
      <c r="A557" s="217"/>
      <c r="B557" s="1"/>
      <c r="I557" s="5"/>
      <c r="J557" s="6"/>
      <c r="K557" s="7"/>
      <c r="L557" s="7"/>
      <c r="M557" s="7"/>
      <c r="N557" s="7"/>
      <c r="O557" s="7"/>
      <c r="P557" s="9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9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</row>
    <row r="558" spans="1:46" ht="16.5" customHeight="1">
      <c r="A558" s="217"/>
      <c r="B558" s="1"/>
      <c r="I558" s="5"/>
      <c r="J558" s="6"/>
      <c r="K558" s="7"/>
      <c r="L558" s="7"/>
      <c r="M558" s="7"/>
      <c r="N558" s="7"/>
      <c r="O558" s="7"/>
      <c r="P558" s="9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9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</row>
    <row r="559" spans="1:46" ht="16.5" customHeight="1">
      <c r="A559" s="217"/>
      <c r="B559" s="1"/>
      <c r="I559" s="5"/>
      <c r="J559" s="6"/>
      <c r="K559" s="7"/>
      <c r="L559" s="7"/>
      <c r="M559" s="7"/>
      <c r="N559" s="7"/>
      <c r="O559" s="7"/>
      <c r="P559" s="9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9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</row>
    <row r="560" spans="1:46" ht="16.5" customHeight="1">
      <c r="A560" s="217"/>
      <c r="B560" s="1"/>
      <c r="I560" s="5"/>
      <c r="J560" s="6"/>
      <c r="K560" s="7"/>
      <c r="L560" s="7"/>
      <c r="M560" s="7"/>
      <c r="N560" s="7"/>
      <c r="O560" s="7"/>
      <c r="P560" s="9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9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</row>
    <row r="561" spans="1:46" ht="16.5" customHeight="1">
      <c r="A561" s="217"/>
      <c r="B561" s="1"/>
      <c r="I561" s="5"/>
      <c r="J561" s="6"/>
      <c r="K561" s="7"/>
      <c r="L561" s="7"/>
      <c r="M561" s="7"/>
      <c r="N561" s="7"/>
      <c r="O561" s="7"/>
      <c r="P561" s="9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9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</row>
    <row r="562" spans="1:46" ht="16.5" customHeight="1">
      <c r="A562" s="217"/>
      <c r="B562" s="1"/>
      <c r="I562" s="5"/>
      <c r="J562" s="6"/>
      <c r="K562" s="7"/>
      <c r="L562" s="7"/>
      <c r="M562" s="7"/>
      <c r="N562" s="7"/>
      <c r="O562" s="7"/>
      <c r="P562" s="9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9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</row>
    <row r="563" spans="1:46" ht="16.5" customHeight="1">
      <c r="A563" s="217"/>
      <c r="B563" s="1"/>
      <c r="I563" s="5"/>
      <c r="J563" s="6"/>
      <c r="K563" s="7"/>
      <c r="L563" s="7"/>
      <c r="M563" s="7"/>
      <c r="N563" s="7"/>
      <c r="O563" s="7"/>
      <c r="P563" s="9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9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</row>
    <row r="564" spans="1:46" ht="16.5" customHeight="1">
      <c r="A564" s="217"/>
      <c r="B564" s="1"/>
      <c r="I564" s="5"/>
      <c r="J564" s="6"/>
      <c r="K564" s="7"/>
      <c r="L564" s="7"/>
      <c r="M564" s="7"/>
      <c r="N564" s="7"/>
      <c r="O564" s="7"/>
      <c r="P564" s="9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9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</row>
    <row r="565" spans="1:46" ht="16.5" customHeight="1">
      <c r="A565" s="217"/>
      <c r="B565" s="1"/>
      <c r="I565" s="5"/>
      <c r="J565" s="6"/>
      <c r="K565" s="7"/>
      <c r="L565" s="7"/>
      <c r="M565" s="7"/>
      <c r="N565" s="7"/>
      <c r="O565" s="7"/>
      <c r="P565" s="9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9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</row>
    <row r="566" spans="1:46" ht="16.5" customHeight="1">
      <c r="A566" s="217"/>
      <c r="B566" s="1"/>
      <c r="I566" s="5"/>
      <c r="J566" s="6"/>
      <c r="K566" s="7"/>
      <c r="L566" s="7"/>
      <c r="M566" s="7"/>
      <c r="N566" s="7"/>
      <c r="O566" s="7"/>
      <c r="P566" s="9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9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</row>
    <row r="567" spans="1:46" ht="16.5" customHeight="1">
      <c r="A567" s="217"/>
      <c r="B567" s="1"/>
      <c r="I567" s="5"/>
      <c r="J567" s="6"/>
      <c r="K567" s="7"/>
      <c r="L567" s="7"/>
      <c r="M567" s="7"/>
      <c r="N567" s="7"/>
      <c r="O567" s="7"/>
      <c r="P567" s="9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9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</row>
    <row r="568" spans="1:46" ht="16.5" customHeight="1">
      <c r="A568" s="217"/>
      <c r="B568" s="1"/>
      <c r="I568" s="5"/>
      <c r="J568" s="6"/>
      <c r="K568" s="7"/>
      <c r="L568" s="7"/>
      <c r="M568" s="7"/>
      <c r="N568" s="7"/>
      <c r="O568" s="7"/>
      <c r="P568" s="9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9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</row>
    <row r="569" spans="1:46" ht="16.5" customHeight="1">
      <c r="A569" s="217"/>
      <c r="B569" s="1"/>
      <c r="I569" s="5"/>
      <c r="J569" s="6"/>
      <c r="K569" s="7"/>
      <c r="L569" s="7"/>
      <c r="M569" s="7"/>
      <c r="N569" s="7"/>
      <c r="O569" s="7"/>
      <c r="P569" s="9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9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</row>
    <row r="570" spans="1:46" ht="16.5" customHeight="1">
      <c r="A570" s="217"/>
      <c r="B570" s="1"/>
      <c r="I570" s="5"/>
      <c r="J570" s="6"/>
      <c r="K570" s="7"/>
      <c r="L570" s="7"/>
      <c r="M570" s="7"/>
      <c r="N570" s="7"/>
      <c r="O570" s="7"/>
      <c r="P570" s="9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9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</row>
    <row r="571" spans="1:46" ht="16.5" customHeight="1">
      <c r="A571" s="217"/>
      <c r="B571" s="1"/>
      <c r="I571" s="5"/>
      <c r="J571" s="6"/>
      <c r="K571" s="7"/>
      <c r="L571" s="7"/>
      <c r="M571" s="7"/>
      <c r="N571" s="7"/>
      <c r="O571" s="7"/>
      <c r="P571" s="9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9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</row>
    <row r="572" spans="1:46" ht="16.5" customHeight="1">
      <c r="A572" s="217"/>
      <c r="B572" s="1"/>
      <c r="I572" s="5"/>
      <c r="J572" s="6"/>
      <c r="K572" s="7"/>
      <c r="L572" s="7"/>
      <c r="M572" s="7"/>
      <c r="N572" s="7"/>
      <c r="O572" s="7"/>
      <c r="P572" s="9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9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</row>
    <row r="573" spans="1:46" ht="16.5" customHeight="1">
      <c r="A573" s="217"/>
      <c r="B573" s="1"/>
      <c r="I573" s="5"/>
      <c r="J573" s="6"/>
      <c r="K573" s="7"/>
      <c r="L573" s="7"/>
      <c r="M573" s="7"/>
      <c r="N573" s="7"/>
      <c r="O573" s="7"/>
      <c r="P573" s="9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9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</row>
    <row r="574" spans="1:46" ht="16.5" customHeight="1">
      <c r="A574" s="217"/>
      <c r="B574" s="1"/>
      <c r="I574" s="5"/>
      <c r="J574" s="6"/>
      <c r="K574" s="7"/>
      <c r="L574" s="7"/>
      <c r="M574" s="7"/>
      <c r="N574" s="7"/>
      <c r="O574" s="7"/>
      <c r="P574" s="9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9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</row>
    <row r="575" spans="1:46" ht="16.5" customHeight="1">
      <c r="A575" s="217"/>
      <c r="B575" s="1"/>
      <c r="I575" s="5"/>
      <c r="J575" s="6"/>
      <c r="K575" s="7"/>
      <c r="L575" s="7"/>
      <c r="M575" s="7"/>
      <c r="N575" s="7"/>
      <c r="O575" s="7"/>
      <c r="P575" s="9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9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</row>
    <row r="576" spans="1:46" ht="16.5" customHeight="1">
      <c r="A576" s="217"/>
      <c r="B576" s="1"/>
      <c r="I576" s="5"/>
      <c r="J576" s="6"/>
      <c r="K576" s="7"/>
      <c r="L576" s="7"/>
      <c r="M576" s="7"/>
      <c r="N576" s="7"/>
      <c r="O576" s="7"/>
      <c r="P576" s="9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9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</row>
    <row r="577" spans="1:46" ht="16.5" customHeight="1">
      <c r="A577" s="217"/>
      <c r="B577" s="1"/>
      <c r="I577" s="5"/>
      <c r="J577" s="6"/>
      <c r="K577" s="7"/>
      <c r="L577" s="7"/>
      <c r="M577" s="7"/>
      <c r="N577" s="7"/>
      <c r="O577" s="7"/>
      <c r="P577" s="9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9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</row>
    <row r="578" spans="1:46" ht="16.5" customHeight="1">
      <c r="A578" s="217"/>
      <c r="B578" s="1"/>
      <c r="I578" s="5"/>
      <c r="J578" s="6"/>
      <c r="K578" s="7"/>
      <c r="L578" s="7"/>
      <c r="M578" s="7"/>
      <c r="N578" s="7"/>
      <c r="O578" s="7"/>
      <c r="P578" s="9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9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</row>
    <row r="579" spans="1:46" ht="16.5" customHeight="1">
      <c r="A579" s="217"/>
      <c r="B579" s="1"/>
      <c r="I579" s="5"/>
      <c r="J579" s="6"/>
      <c r="K579" s="7"/>
      <c r="L579" s="7"/>
      <c r="M579" s="7"/>
      <c r="N579" s="7"/>
      <c r="O579" s="7"/>
      <c r="P579" s="9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9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</row>
    <row r="580" spans="1:46" ht="16.5" customHeight="1">
      <c r="A580" s="217"/>
      <c r="B580" s="1"/>
      <c r="I580" s="5"/>
      <c r="J580" s="6"/>
      <c r="K580" s="7"/>
      <c r="L580" s="7"/>
      <c r="M580" s="7"/>
      <c r="N580" s="7"/>
      <c r="O580" s="7"/>
      <c r="P580" s="9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9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</row>
    <row r="581" spans="1:46" ht="16.5" customHeight="1">
      <c r="A581" s="217"/>
      <c r="B581" s="1"/>
      <c r="I581" s="5"/>
      <c r="J581" s="6"/>
      <c r="K581" s="7"/>
      <c r="L581" s="7"/>
      <c r="M581" s="7"/>
      <c r="N581" s="7"/>
      <c r="O581" s="7"/>
      <c r="P581" s="9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9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</row>
    <row r="582" spans="1:46" ht="16.5" customHeight="1">
      <c r="A582" s="217"/>
      <c r="B582" s="1"/>
      <c r="I582" s="5"/>
      <c r="J582" s="6"/>
      <c r="K582" s="7"/>
      <c r="L582" s="7"/>
      <c r="M582" s="7"/>
      <c r="N582" s="7"/>
      <c r="O582" s="7"/>
      <c r="P582" s="9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9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</row>
    <row r="583" spans="1:46" ht="16.5" customHeight="1">
      <c r="A583" s="217"/>
      <c r="B583" s="1"/>
      <c r="I583" s="5"/>
      <c r="J583" s="6"/>
      <c r="K583" s="7"/>
      <c r="L583" s="7"/>
      <c r="M583" s="7"/>
      <c r="N583" s="7"/>
      <c r="O583" s="7"/>
      <c r="P583" s="9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9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</row>
    <row r="584" spans="1:46" ht="16.5" customHeight="1">
      <c r="A584" s="217"/>
      <c r="B584" s="1"/>
      <c r="I584" s="5"/>
      <c r="J584" s="6"/>
      <c r="K584" s="7"/>
      <c r="L584" s="7"/>
      <c r="M584" s="7"/>
      <c r="N584" s="7"/>
      <c r="O584" s="7"/>
      <c r="P584" s="9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9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</row>
    <row r="585" spans="1:46" ht="16.5" customHeight="1">
      <c r="A585" s="217"/>
      <c r="B585" s="1"/>
      <c r="I585" s="5"/>
      <c r="J585" s="6"/>
      <c r="K585" s="7"/>
      <c r="L585" s="7"/>
      <c r="M585" s="7"/>
      <c r="N585" s="7"/>
      <c r="O585" s="7"/>
      <c r="P585" s="9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9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</row>
    <row r="586" spans="1:46" ht="16.5" customHeight="1">
      <c r="A586" s="217"/>
      <c r="B586" s="1"/>
      <c r="I586" s="5"/>
      <c r="J586" s="6"/>
      <c r="K586" s="7"/>
      <c r="L586" s="7"/>
      <c r="M586" s="7"/>
      <c r="N586" s="7"/>
      <c r="O586" s="7"/>
      <c r="P586" s="9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9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</row>
    <row r="587" spans="1:46" ht="16.5" customHeight="1">
      <c r="A587" s="217"/>
      <c r="B587" s="1"/>
      <c r="I587" s="5"/>
      <c r="J587" s="6"/>
      <c r="K587" s="7"/>
      <c r="L587" s="7"/>
      <c r="M587" s="7"/>
      <c r="N587" s="7"/>
      <c r="O587" s="7"/>
      <c r="P587" s="9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9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</row>
    <row r="588" spans="1:46" ht="16.5" customHeight="1">
      <c r="A588" s="217"/>
      <c r="B588" s="1"/>
      <c r="I588" s="5"/>
      <c r="J588" s="6"/>
      <c r="K588" s="7"/>
      <c r="L588" s="7"/>
      <c r="M588" s="7"/>
      <c r="N588" s="7"/>
      <c r="O588" s="7"/>
      <c r="P588" s="9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9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</row>
    <row r="589" spans="1:46" ht="16.5" customHeight="1">
      <c r="A589" s="217"/>
      <c r="B589" s="1"/>
      <c r="I589" s="5"/>
      <c r="J589" s="6"/>
      <c r="K589" s="7"/>
      <c r="L589" s="7"/>
      <c r="M589" s="7"/>
      <c r="N589" s="7"/>
      <c r="O589" s="7"/>
      <c r="P589" s="9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9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</row>
    <row r="590" spans="1:46" ht="16.5" customHeight="1">
      <c r="A590" s="217"/>
      <c r="B590" s="1"/>
      <c r="I590" s="5"/>
      <c r="J590" s="6"/>
      <c r="K590" s="7"/>
      <c r="L590" s="7"/>
      <c r="M590" s="7"/>
      <c r="N590" s="7"/>
      <c r="O590" s="7"/>
      <c r="P590" s="9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9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</row>
    <row r="591" spans="1:46" ht="16.5" customHeight="1">
      <c r="A591" s="217"/>
      <c r="B591" s="1"/>
      <c r="I591" s="5"/>
      <c r="J591" s="6"/>
      <c r="K591" s="7"/>
      <c r="L591" s="7"/>
      <c r="M591" s="7"/>
      <c r="N591" s="7"/>
      <c r="O591" s="7"/>
      <c r="P591" s="9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9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</row>
    <row r="592" spans="1:46" ht="16.5" customHeight="1">
      <c r="A592" s="217"/>
      <c r="B592" s="1"/>
      <c r="I592" s="5"/>
      <c r="J592" s="6"/>
      <c r="K592" s="7"/>
      <c r="L592" s="7"/>
      <c r="M592" s="7"/>
      <c r="N592" s="7"/>
      <c r="O592" s="7"/>
      <c r="P592" s="9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9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</row>
    <row r="593" spans="1:46" ht="16.5" customHeight="1">
      <c r="A593" s="217"/>
      <c r="B593" s="1"/>
      <c r="I593" s="5"/>
      <c r="J593" s="6"/>
      <c r="K593" s="7"/>
      <c r="L593" s="7"/>
      <c r="M593" s="7"/>
      <c r="N593" s="7"/>
      <c r="O593" s="7"/>
      <c r="P593" s="9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9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</row>
    <row r="594" spans="1:46" ht="16.5" customHeight="1">
      <c r="A594" s="217"/>
      <c r="B594" s="1"/>
      <c r="I594" s="5"/>
      <c r="J594" s="6"/>
      <c r="K594" s="7"/>
      <c r="L594" s="7"/>
      <c r="M594" s="7"/>
      <c r="N594" s="7"/>
      <c r="O594" s="7"/>
      <c r="P594" s="9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9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</row>
    <row r="595" spans="1:46" ht="16.5" customHeight="1">
      <c r="A595" s="217"/>
      <c r="B595" s="1"/>
      <c r="I595" s="5"/>
      <c r="J595" s="6"/>
      <c r="K595" s="7"/>
      <c r="L595" s="7"/>
      <c r="M595" s="7"/>
      <c r="N595" s="7"/>
      <c r="O595" s="7"/>
      <c r="P595" s="9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9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</row>
    <row r="596" spans="1:46" ht="16.5" customHeight="1">
      <c r="A596" s="217"/>
      <c r="B596" s="1"/>
      <c r="I596" s="5"/>
      <c r="J596" s="6"/>
      <c r="K596" s="7"/>
      <c r="L596" s="7"/>
      <c r="M596" s="7"/>
      <c r="N596" s="7"/>
      <c r="O596" s="7"/>
      <c r="P596" s="9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9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</row>
    <row r="597" spans="1:46" ht="16.5" customHeight="1">
      <c r="A597" s="217"/>
      <c r="B597" s="1"/>
      <c r="I597" s="5"/>
      <c r="J597" s="6"/>
      <c r="K597" s="7"/>
      <c r="L597" s="7"/>
      <c r="M597" s="7"/>
      <c r="N597" s="7"/>
      <c r="O597" s="7"/>
      <c r="P597" s="9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9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</row>
    <row r="598" spans="1:46" ht="16.5" customHeight="1">
      <c r="A598" s="217"/>
      <c r="B598" s="1"/>
      <c r="I598" s="5"/>
      <c r="J598" s="6"/>
      <c r="K598" s="7"/>
      <c r="L598" s="7"/>
      <c r="M598" s="7"/>
      <c r="N598" s="7"/>
      <c r="O598" s="7"/>
      <c r="P598" s="9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9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</row>
    <row r="599" spans="1:46" ht="16.5" customHeight="1">
      <c r="A599" s="217"/>
      <c r="B599" s="1"/>
      <c r="I599" s="5"/>
      <c r="J599" s="6"/>
      <c r="K599" s="7"/>
      <c r="L599" s="7"/>
      <c r="M599" s="7"/>
      <c r="N599" s="7"/>
      <c r="O599" s="7"/>
      <c r="P599" s="9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9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</row>
    <row r="600" spans="1:46" ht="16.5" customHeight="1">
      <c r="A600" s="217"/>
      <c r="B600" s="1"/>
      <c r="I600" s="5"/>
      <c r="J600" s="6"/>
      <c r="K600" s="7"/>
      <c r="L600" s="7"/>
      <c r="M600" s="7"/>
      <c r="N600" s="7"/>
      <c r="O600" s="7"/>
      <c r="P600" s="9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9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</row>
    <row r="601" spans="1:46" ht="16.5" customHeight="1">
      <c r="A601" s="217"/>
      <c r="B601" s="1"/>
      <c r="I601" s="5"/>
      <c r="J601" s="6"/>
      <c r="K601" s="7"/>
      <c r="L601" s="7"/>
      <c r="M601" s="7"/>
      <c r="N601" s="7"/>
      <c r="O601" s="7"/>
      <c r="P601" s="9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9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</row>
    <row r="602" spans="1:46" ht="16.5" customHeight="1">
      <c r="A602" s="217"/>
      <c r="B602" s="1"/>
      <c r="I602" s="5"/>
      <c r="J602" s="6"/>
      <c r="K602" s="7"/>
      <c r="L602" s="7"/>
      <c r="M602" s="7"/>
      <c r="N602" s="7"/>
      <c r="O602" s="7"/>
      <c r="P602" s="9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9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</row>
    <row r="603" spans="1:46" ht="16.5" customHeight="1">
      <c r="A603" s="217"/>
      <c r="B603" s="1"/>
      <c r="I603" s="5"/>
      <c r="J603" s="6"/>
      <c r="K603" s="7"/>
      <c r="L603" s="7"/>
      <c r="M603" s="7"/>
      <c r="N603" s="7"/>
      <c r="O603" s="7"/>
      <c r="P603" s="9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9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</row>
    <row r="604" spans="1:46" ht="16.5" customHeight="1">
      <c r="A604" s="217"/>
      <c r="B604" s="1"/>
      <c r="I604" s="5"/>
      <c r="J604" s="6"/>
      <c r="K604" s="7"/>
      <c r="L604" s="7"/>
      <c r="M604" s="7"/>
      <c r="N604" s="7"/>
      <c r="O604" s="7"/>
      <c r="P604" s="9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9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</row>
    <row r="605" spans="1:46" ht="16.5" customHeight="1">
      <c r="A605" s="217"/>
      <c r="B605" s="1"/>
      <c r="I605" s="5"/>
      <c r="J605" s="6"/>
      <c r="K605" s="7"/>
      <c r="L605" s="7"/>
      <c r="M605" s="7"/>
      <c r="N605" s="7"/>
      <c r="O605" s="7"/>
      <c r="P605" s="9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9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</row>
    <row r="606" spans="1:46" ht="16.5" customHeight="1">
      <c r="A606" s="217"/>
      <c r="B606" s="1"/>
      <c r="I606" s="5"/>
      <c r="J606" s="6"/>
      <c r="K606" s="7"/>
      <c r="L606" s="7"/>
      <c r="M606" s="7"/>
      <c r="N606" s="7"/>
      <c r="O606" s="7"/>
      <c r="P606" s="9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9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</row>
    <row r="607" spans="1:46" ht="16.5" customHeight="1">
      <c r="A607" s="217"/>
      <c r="B607" s="1"/>
      <c r="I607" s="5"/>
      <c r="J607" s="6"/>
      <c r="K607" s="7"/>
      <c r="L607" s="7"/>
      <c r="M607" s="7"/>
      <c r="N607" s="7"/>
      <c r="O607" s="7"/>
      <c r="P607" s="9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9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</row>
    <row r="608" spans="1:46" ht="16.5" customHeight="1">
      <c r="A608" s="217"/>
      <c r="B608" s="1"/>
      <c r="I608" s="5"/>
      <c r="J608" s="6"/>
      <c r="K608" s="7"/>
      <c r="L608" s="7"/>
      <c r="M608" s="7"/>
      <c r="N608" s="7"/>
      <c r="O608" s="7"/>
      <c r="P608" s="9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9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</row>
    <row r="609" spans="1:46" ht="16.5" customHeight="1">
      <c r="A609" s="217"/>
      <c r="B609" s="1"/>
      <c r="I609" s="5"/>
      <c r="J609" s="6"/>
      <c r="K609" s="7"/>
      <c r="L609" s="7"/>
      <c r="M609" s="7"/>
      <c r="N609" s="7"/>
      <c r="O609" s="7"/>
      <c r="P609" s="9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9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</row>
    <row r="610" spans="1:46" ht="16.5" customHeight="1">
      <c r="A610" s="217"/>
      <c r="B610" s="1"/>
      <c r="I610" s="5"/>
      <c r="J610" s="6"/>
      <c r="K610" s="7"/>
      <c r="L610" s="7"/>
      <c r="M610" s="7"/>
      <c r="N610" s="7"/>
      <c r="O610" s="7"/>
      <c r="P610" s="9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9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</row>
    <row r="611" spans="1:46" ht="16.5" customHeight="1">
      <c r="A611" s="217"/>
      <c r="B611" s="1"/>
      <c r="I611" s="5"/>
      <c r="J611" s="6"/>
      <c r="K611" s="7"/>
      <c r="L611" s="7"/>
      <c r="M611" s="7"/>
      <c r="N611" s="7"/>
      <c r="O611" s="7"/>
      <c r="P611" s="9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9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</row>
    <row r="612" spans="1:46" ht="16.5" customHeight="1">
      <c r="A612" s="217"/>
      <c r="B612" s="1"/>
      <c r="I612" s="5"/>
      <c r="J612" s="6"/>
      <c r="K612" s="7"/>
      <c r="L612" s="7"/>
      <c r="M612" s="7"/>
      <c r="N612" s="7"/>
      <c r="O612" s="7"/>
      <c r="P612" s="9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9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</row>
    <row r="613" spans="1:46" ht="16.5" customHeight="1">
      <c r="A613" s="217"/>
      <c r="B613" s="1"/>
      <c r="I613" s="5"/>
      <c r="J613" s="6"/>
      <c r="K613" s="7"/>
      <c r="L613" s="7"/>
      <c r="M613" s="7"/>
      <c r="N613" s="7"/>
      <c r="O613" s="7"/>
      <c r="P613" s="9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9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</row>
    <row r="614" spans="1:46" ht="16.5" customHeight="1">
      <c r="A614" s="217"/>
      <c r="B614" s="1"/>
      <c r="I614" s="5"/>
      <c r="J614" s="6"/>
      <c r="K614" s="7"/>
      <c r="L614" s="7"/>
      <c r="M614" s="7"/>
      <c r="N614" s="7"/>
      <c r="O614" s="7"/>
      <c r="P614" s="9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9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</row>
    <row r="615" spans="1:46" ht="16.5" customHeight="1">
      <c r="A615" s="217"/>
      <c r="B615" s="1"/>
      <c r="I615" s="5"/>
      <c r="J615" s="6"/>
      <c r="K615" s="7"/>
      <c r="L615" s="7"/>
      <c r="M615" s="7"/>
      <c r="N615" s="7"/>
      <c r="O615" s="7"/>
      <c r="P615" s="9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9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</row>
    <row r="616" spans="1:46" ht="16.5" customHeight="1">
      <c r="A616" s="217"/>
      <c r="B616" s="1"/>
      <c r="I616" s="5"/>
      <c r="J616" s="6"/>
      <c r="K616" s="7"/>
      <c r="L616" s="7"/>
      <c r="M616" s="7"/>
      <c r="N616" s="7"/>
      <c r="O616" s="7"/>
      <c r="P616" s="9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9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</row>
    <row r="617" spans="1:46" ht="16.5" customHeight="1">
      <c r="A617" s="217"/>
      <c r="B617" s="1"/>
      <c r="I617" s="5"/>
      <c r="J617" s="6"/>
      <c r="K617" s="7"/>
      <c r="L617" s="7"/>
      <c r="M617" s="7"/>
      <c r="N617" s="7"/>
      <c r="O617" s="7"/>
      <c r="P617" s="9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9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</row>
    <row r="618" spans="1:46" ht="16.5" customHeight="1">
      <c r="A618" s="217"/>
      <c r="B618" s="1"/>
      <c r="I618" s="5"/>
      <c r="J618" s="6"/>
      <c r="K618" s="7"/>
      <c r="L618" s="7"/>
      <c r="M618" s="7"/>
      <c r="N618" s="7"/>
      <c r="O618" s="7"/>
      <c r="P618" s="9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9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</row>
    <row r="619" spans="1:46" ht="16.5" customHeight="1">
      <c r="A619" s="217"/>
      <c r="B619" s="1"/>
      <c r="I619" s="5"/>
      <c r="J619" s="6"/>
      <c r="K619" s="7"/>
      <c r="L619" s="7"/>
      <c r="M619" s="7"/>
      <c r="N619" s="7"/>
      <c r="O619" s="7"/>
      <c r="P619" s="9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9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</row>
    <row r="620" spans="1:46" ht="16.5" customHeight="1">
      <c r="A620" s="217"/>
      <c r="B620" s="1"/>
      <c r="I620" s="5"/>
      <c r="J620" s="6"/>
      <c r="K620" s="7"/>
      <c r="L620" s="7"/>
      <c r="M620" s="7"/>
      <c r="N620" s="7"/>
      <c r="O620" s="7"/>
      <c r="P620" s="9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9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</row>
    <row r="621" spans="1:46" ht="16.5" customHeight="1">
      <c r="A621" s="217"/>
      <c r="B621" s="1"/>
      <c r="I621" s="5"/>
      <c r="J621" s="6"/>
      <c r="K621" s="7"/>
      <c r="L621" s="7"/>
      <c r="M621" s="7"/>
      <c r="N621" s="7"/>
      <c r="O621" s="7"/>
      <c r="P621" s="9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9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</row>
    <row r="622" spans="1:46" ht="16.5" customHeight="1">
      <c r="A622" s="217"/>
      <c r="B622" s="1"/>
      <c r="I622" s="5"/>
      <c r="J622" s="6"/>
      <c r="K622" s="7"/>
      <c r="L622" s="7"/>
      <c r="M622" s="7"/>
      <c r="N622" s="7"/>
      <c r="O622" s="7"/>
      <c r="P622" s="9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9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</row>
    <row r="623" spans="1:46" ht="16.5" customHeight="1">
      <c r="A623" s="217"/>
      <c r="B623" s="1"/>
      <c r="I623" s="5"/>
      <c r="J623" s="6"/>
      <c r="K623" s="7"/>
      <c r="L623" s="7"/>
      <c r="M623" s="7"/>
      <c r="N623" s="7"/>
      <c r="O623" s="7"/>
      <c r="P623" s="9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9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</row>
    <row r="624" spans="1:46" ht="16.5" customHeight="1">
      <c r="A624" s="217"/>
      <c r="B624" s="1"/>
      <c r="I624" s="5"/>
      <c r="J624" s="6"/>
      <c r="K624" s="7"/>
      <c r="L624" s="7"/>
      <c r="M624" s="7"/>
      <c r="N624" s="7"/>
      <c r="O624" s="7"/>
      <c r="P624" s="9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9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</row>
    <row r="625" spans="1:46" ht="16.5" customHeight="1">
      <c r="A625" s="217"/>
      <c r="B625" s="1"/>
      <c r="I625" s="5"/>
      <c r="J625" s="6"/>
      <c r="K625" s="7"/>
      <c r="L625" s="7"/>
      <c r="M625" s="7"/>
      <c r="N625" s="7"/>
      <c r="O625" s="7"/>
      <c r="P625" s="9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9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</row>
    <row r="626" spans="1:46" ht="16.5" customHeight="1">
      <c r="A626" s="217"/>
      <c r="B626" s="1"/>
      <c r="I626" s="5"/>
      <c r="J626" s="6"/>
      <c r="K626" s="7"/>
      <c r="L626" s="7"/>
      <c r="M626" s="7"/>
      <c r="N626" s="7"/>
      <c r="O626" s="7"/>
      <c r="P626" s="9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9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</row>
    <row r="627" spans="1:46" ht="16.5" customHeight="1">
      <c r="A627" s="217"/>
      <c r="B627" s="1"/>
      <c r="I627" s="5"/>
      <c r="J627" s="6"/>
      <c r="K627" s="7"/>
      <c r="L627" s="7"/>
      <c r="M627" s="7"/>
      <c r="N627" s="7"/>
      <c r="O627" s="7"/>
      <c r="P627" s="9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9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</row>
    <row r="628" spans="1:46" ht="16.5" customHeight="1">
      <c r="A628" s="217"/>
      <c r="B628" s="1"/>
      <c r="I628" s="5"/>
      <c r="J628" s="6"/>
      <c r="K628" s="7"/>
      <c r="L628" s="7"/>
      <c r="M628" s="7"/>
      <c r="N628" s="7"/>
      <c r="O628" s="7"/>
      <c r="P628" s="9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9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</row>
    <row r="629" spans="1:46" ht="16.5" customHeight="1">
      <c r="A629" s="217"/>
      <c r="B629" s="1"/>
      <c r="I629" s="5"/>
      <c r="J629" s="6"/>
      <c r="K629" s="7"/>
      <c r="L629" s="7"/>
      <c r="M629" s="7"/>
      <c r="N629" s="7"/>
      <c r="O629" s="7"/>
      <c r="P629" s="9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9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</row>
    <row r="630" spans="1:46" ht="16.5" customHeight="1">
      <c r="A630" s="217"/>
      <c r="B630" s="1"/>
      <c r="I630" s="5"/>
      <c r="J630" s="6"/>
      <c r="K630" s="7"/>
      <c r="L630" s="7"/>
      <c r="M630" s="7"/>
      <c r="N630" s="7"/>
      <c r="O630" s="7"/>
      <c r="P630" s="9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9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</row>
    <row r="631" spans="1:46" ht="16.5" customHeight="1">
      <c r="A631" s="217"/>
      <c r="B631" s="1"/>
      <c r="I631" s="5"/>
      <c r="J631" s="6"/>
      <c r="K631" s="7"/>
      <c r="L631" s="7"/>
      <c r="M631" s="7"/>
      <c r="N631" s="7"/>
      <c r="O631" s="7"/>
      <c r="P631" s="9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9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</row>
    <row r="632" spans="1:46" ht="16.5" customHeight="1">
      <c r="A632" s="217"/>
      <c r="B632" s="1"/>
      <c r="I632" s="5"/>
      <c r="J632" s="6"/>
      <c r="K632" s="7"/>
      <c r="L632" s="7"/>
      <c r="M632" s="7"/>
      <c r="N632" s="7"/>
      <c r="O632" s="7"/>
      <c r="P632" s="9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9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</row>
    <row r="633" spans="1:46" ht="16.5" customHeight="1">
      <c r="A633" s="217"/>
      <c r="B633" s="1"/>
      <c r="I633" s="5"/>
      <c r="J633" s="6"/>
      <c r="K633" s="7"/>
      <c r="L633" s="7"/>
      <c r="M633" s="7"/>
      <c r="N633" s="7"/>
      <c r="O633" s="7"/>
      <c r="P633" s="9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9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</row>
    <row r="634" spans="1:46" ht="16.5" customHeight="1">
      <c r="A634" s="217"/>
      <c r="B634" s="1"/>
      <c r="I634" s="5"/>
      <c r="J634" s="6"/>
      <c r="K634" s="7"/>
      <c r="L634" s="7"/>
      <c r="M634" s="7"/>
      <c r="N634" s="7"/>
      <c r="O634" s="7"/>
      <c r="P634" s="9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9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</row>
    <row r="635" spans="1:46" ht="16.5" customHeight="1">
      <c r="A635" s="217"/>
      <c r="B635" s="1"/>
      <c r="I635" s="5"/>
      <c r="J635" s="6"/>
      <c r="K635" s="7"/>
      <c r="L635" s="7"/>
      <c r="M635" s="7"/>
      <c r="N635" s="7"/>
      <c r="O635" s="7"/>
      <c r="P635" s="9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9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</row>
    <row r="636" spans="1:46" ht="16.5" customHeight="1">
      <c r="A636" s="217"/>
      <c r="B636" s="1"/>
      <c r="I636" s="5"/>
      <c r="J636" s="6"/>
      <c r="K636" s="7"/>
      <c r="L636" s="7"/>
      <c r="M636" s="7"/>
      <c r="N636" s="7"/>
      <c r="O636" s="7"/>
      <c r="P636" s="9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9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</row>
    <row r="637" spans="1:46" ht="16.5" customHeight="1">
      <c r="A637" s="217"/>
      <c r="B637" s="1"/>
      <c r="I637" s="5"/>
      <c r="J637" s="6"/>
      <c r="K637" s="7"/>
      <c r="L637" s="7"/>
      <c r="M637" s="7"/>
      <c r="N637" s="7"/>
      <c r="O637" s="7"/>
      <c r="P637" s="9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9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</row>
    <row r="638" spans="1:46" ht="16.5" customHeight="1">
      <c r="A638" s="217"/>
      <c r="B638" s="1"/>
      <c r="I638" s="5"/>
      <c r="J638" s="6"/>
      <c r="K638" s="7"/>
      <c r="L638" s="7"/>
      <c r="M638" s="7"/>
      <c r="N638" s="7"/>
      <c r="O638" s="7"/>
      <c r="P638" s="9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9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</row>
    <row r="639" spans="1:46" ht="16.5" customHeight="1">
      <c r="A639" s="217"/>
      <c r="B639" s="1"/>
      <c r="I639" s="5"/>
      <c r="J639" s="6"/>
      <c r="K639" s="7"/>
      <c r="L639" s="7"/>
      <c r="M639" s="7"/>
      <c r="N639" s="7"/>
      <c r="O639" s="7"/>
      <c r="P639" s="9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9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</row>
    <row r="640" spans="1:46" ht="16.5" customHeight="1">
      <c r="A640" s="217"/>
      <c r="B640" s="1"/>
      <c r="I640" s="5"/>
      <c r="J640" s="6"/>
      <c r="K640" s="7"/>
      <c r="L640" s="7"/>
      <c r="M640" s="7"/>
      <c r="N640" s="7"/>
      <c r="O640" s="7"/>
      <c r="P640" s="9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9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</row>
    <row r="641" spans="1:46" ht="16.5" customHeight="1">
      <c r="A641" s="217"/>
      <c r="B641" s="1"/>
      <c r="I641" s="5"/>
      <c r="J641" s="6"/>
      <c r="K641" s="7"/>
      <c r="L641" s="7"/>
      <c r="M641" s="7"/>
      <c r="N641" s="7"/>
      <c r="O641" s="7"/>
      <c r="P641" s="9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9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</row>
    <row r="642" spans="1:46" ht="16.5" customHeight="1">
      <c r="A642" s="217"/>
      <c r="B642" s="1"/>
      <c r="I642" s="5"/>
      <c r="J642" s="6"/>
      <c r="K642" s="7"/>
      <c r="L642" s="7"/>
      <c r="M642" s="7"/>
      <c r="N642" s="7"/>
      <c r="O642" s="7"/>
      <c r="P642" s="9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9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</row>
    <row r="643" spans="1:46" ht="16.5" customHeight="1">
      <c r="A643" s="217"/>
      <c r="B643" s="1"/>
      <c r="I643" s="5"/>
      <c r="J643" s="6"/>
      <c r="K643" s="7"/>
      <c r="L643" s="7"/>
      <c r="M643" s="7"/>
      <c r="N643" s="7"/>
      <c r="O643" s="7"/>
      <c r="P643" s="9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9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</row>
    <row r="644" spans="1:46" ht="16.5" customHeight="1">
      <c r="A644" s="217"/>
      <c r="B644" s="1"/>
      <c r="I644" s="5"/>
      <c r="J644" s="6"/>
      <c r="K644" s="7"/>
      <c r="L644" s="7"/>
      <c r="M644" s="7"/>
      <c r="N644" s="7"/>
      <c r="O644" s="7"/>
      <c r="P644" s="9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9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</row>
    <row r="645" spans="1:46" ht="16.5" customHeight="1">
      <c r="A645" s="217"/>
      <c r="B645" s="1"/>
      <c r="I645" s="5"/>
      <c r="J645" s="6"/>
      <c r="K645" s="7"/>
      <c r="L645" s="7"/>
      <c r="M645" s="7"/>
      <c r="N645" s="7"/>
      <c r="O645" s="7"/>
      <c r="P645" s="9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9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</row>
    <row r="646" spans="1:46" ht="16.5" customHeight="1">
      <c r="A646" s="217"/>
      <c r="B646" s="1"/>
      <c r="I646" s="5"/>
      <c r="J646" s="6"/>
      <c r="K646" s="7"/>
      <c r="L646" s="7"/>
      <c r="M646" s="7"/>
      <c r="N646" s="7"/>
      <c r="O646" s="7"/>
      <c r="P646" s="9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9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</row>
    <row r="647" spans="1:46" ht="16.5" customHeight="1">
      <c r="A647" s="217"/>
      <c r="B647" s="1"/>
      <c r="I647" s="5"/>
      <c r="J647" s="6"/>
      <c r="K647" s="7"/>
      <c r="L647" s="7"/>
      <c r="M647" s="7"/>
      <c r="N647" s="7"/>
      <c r="O647" s="7"/>
      <c r="P647" s="9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9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</row>
    <row r="648" spans="1:46" ht="16.5" customHeight="1">
      <c r="A648" s="217"/>
      <c r="B648" s="1"/>
      <c r="I648" s="5"/>
      <c r="J648" s="6"/>
      <c r="K648" s="7"/>
      <c r="L648" s="7"/>
      <c r="M648" s="7"/>
      <c r="N648" s="7"/>
      <c r="O648" s="7"/>
      <c r="P648" s="9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9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</row>
    <row r="649" spans="1:46" ht="16.5" customHeight="1">
      <c r="A649" s="217"/>
      <c r="B649" s="1"/>
      <c r="I649" s="5"/>
      <c r="J649" s="6"/>
      <c r="K649" s="7"/>
      <c r="L649" s="7"/>
      <c r="M649" s="7"/>
      <c r="N649" s="7"/>
      <c r="O649" s="7"/>
      <c r="P649" s="9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9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</row>
    <row r="650" spans="1:46" ht="16.5" customHeight="1">
      <c r="A650" s="217"/>
      <c r="B650" s="1"/>
      <c r="I650" s="5"/>
      <c r="J650" s="6"/>
      <c r="K650" s="7"/>
      <c r="L650" s="7"/>
      <c r="M650" s="7"/>
      <c r="N650" s="7"/>
      <c r="O650" s="7"/>
      <c r="P650" s="9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9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</row>
    <row r="651" spans="1:46" ht="16.5" customHeight="1">
      <c r="A651" s="217"/>
      <c r="B651" s="1"/>
      <c r="I651" s="5"/>
      <c r="J651" s="6"/>
      <c r="K651" s="7"/>
      <c r="L651" s="7"/>
      <c r="M651" s="7"/>
      <c r="N651" s="7"/>
      <c r="O651" s="7"/>
      <c r="P651" s="9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9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</row>
    <row r="652" spans="1:46" ht="16.5" customHeight="1">
      <c r="A652" s="217"/>
      <c r="B652" s="1"/>
      <c r="I652" s="5"/>
      <c r="J652" s="6"/>
      <c r="K652" s="7"/>
      <c r="L652" s="7"/>
      <c r="M652" s="7"/>
      <c r="N652" s="7"/>
      <c r="O652" s="7"/>
      <c r="P652" s="9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9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</row>
    <row r="653" spans="1:46" ht="16.5" customHeight="1">
      <c r="A653" s="217"/>
      <c r="B653" s="1"/>
      <c r="I653" s="5"/>
      <c r="J653" s="6"/>
      <c r="K653" s="7"/>
      <c r="L653" s="7"/>
      <c r="M653" s="7"/>
      <c r="N653" s="7"/>
      <c r="O653" s="7"/>
      <c r="P653" s="9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9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</row>
    <row r="654" spans="1:46" ht="16.5" customHeight="1">
      <c r="A654" s="217"/>
      <c r="B654" s="1"/>
      <c r="I654" s="5"/>
      <c r="J654" s="6"/>
      <c r="K654" s="7"/>
      <c r="L654" s="7"/>
      <c r="M654" s="7"/>
      <c r="N654" s="7"/>
      <c r="O654" s="7"/>
      <c r="P654" s="9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9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</row>
    <row r="655" spans="1:46" ht="16.5" customHeight="1">
      <c r="A655" s="217"/>
      <c r="B655" s="1"/>
      <c r="I655" s="5"/>
      <c r="J655" s="6"/>
      <c r="K655" s="7"/>
      <c r="L655" s="7"/>
      <c r="M655" s="7"/>
      <c r="N655" s="7"/>
      <c r="O655" s="7"/>
      <c r="P655" s="9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9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</row>
    <row r="656" spans="1:46" ht="16.5" customHeight="1">
      <c r="A656" s="217"/>
      <c r="B656" s="1"/>
      <c r="I656" s="5"/>
      <c r="J656" s="6"/>
      <c r="K656" s="7"/>
      <c r="L656" s="7"/>
      <c r="M656" s="7"/>
      <c r="N656" s="7"/>
      <c r="O656" s="7"/>
      <c r="P656" s="9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9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</row>
    <row r="657" spans="1:46" ht="16.5" customHeight="1">
      <c r="A657" s="217"/>
      <c r="B657" s="1"/>
      <c r="I657" s="5"/>
      <c r="J657" s="6"/>
      <c r="K657" s="7"/>
      <c r="L657" s="7"/>
      <c r="M657" s="7"/>
      <c r="N657" s="7"/>
      <c r="O657" s="7"/>
      <c r="P657" s="9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9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</row>
    <row r="658" spans="1:46" ht="16.5" customHeight="1">
      <c r="A658" s="217"/>
      <c r="B658" s="1"/>
      <c r="I658" s="5"/>
      <c r="J658" s="6"/>
      <c r="K658" s="7"/>
      <c r="L658" s="7"/>
      <c r="M658" s="7"/>
      <c r="N658" s="7"/>
      <c r="O658" s="7"/>
      <c r="P658" s="9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9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</row>
    <row r="659" spans="1:46" ht="16.5" customHeight="1">
      <c r="A659" s="217"/>
      <c r="B659" s="1"/>
      <c r="I659" s="5"/>
      <c r="J659" s="6"/>
      <c r="K659" s="7"/>
      <c r="L659" s="7"/>
      <c r="M659" s="7"/>
      <c r="N659" s="7"/>
      <c r="O659" s="7"/>
      <c r="P659" s="9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9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</row>
    <row r="660" spans="1:46" ht="16.5" customHeight="1">
      <c r="A660" s="217"/>
      <c r="B660" s="1"/>
      <c r="I660" s="5"/>
      <c r="J660" s="6"/>
      <c r="K660" s="7"/>
      <c r="L660" s="7"/>
      <c r="M660" s="7"/>
      <c r="N660" s="7"/>
      <c r="O660" s="7"/>
      <c r="P660" s="9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9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</row>
    <row r="661" spans="1:46" ht="16.5" customHeight="1">
      <c r="A661" s="217"/>
      <c r="B661" s="1"/>
      <c r="I661" s="5"/>
      <c r="J661" s="6"/>
      <c r="K661" s="7"/>
      <c r="L661" s="7"/>
      <c r="M661" s="7"/>
      <c r="N661" s="7"/>
      <c r="O661" s="7"/>
      <c r="P661" s="9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9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</row>
    <row r="662" spans="1:46" ht="16.5" customHeight="1">
      <c r="A662" s="217"/>
      <c r="B662" s="1"/>
      <c r="I662" s="5"/>
      <c r="J662" s="6"/>
      <c r="K662" s="7"/>
      <c r="L662" s="7"/>
      <c r="M662" s="7"/>
      <c r="N662" s="7"/>
      <c r="O662" s="7"/>
      <c r="P662" s="9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9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</row>
    <row r="663" spans="1:46" ht="16.5" customHeight="1">
      <c r="A663" s="217"/>
      <c r="B663" s="1"/>
      <c r="I663" s="5"/>
      <c r="J663" s="6"/>
      <c r="K663" s="7"/>
      <c r="L663" s="7"/>
      <c r="M663" s="7"/>
      <c r="N663" s="7"/>
      <c r="O663" s="7"/>
      <c r="P663" s="9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9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</row>
    <row r="664" spans="1:46" ht="16.5" customHeight="1">
      <c r="A664" s="217"/>
      <c r="B664" s="1"/>
      <c r="I664" s="5"/>
      <c r="J664" s="6"/>
      <c r="K664" s="7"/>
      <c r="L664" s="7"/>
      <c r="M664" s="7"/>
      <c r="N664" s="7"/>
      <c r="O664" s="7"/>
      <c r="P664" s="9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9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</row>
    <row r="665" spans="1:46" ht="16.5" customHeight="1">
      <c r="A665" s="217"/>
      <c r="B665" s="1"/>
      <c r="I665" s="5"/>
      <c r="J665" s="6"/>
      <c r="K665" s="7"/>
      <c r="L665" s="7"/>
      <c r="M665" s="7"/>
      <c r="N665" s="7"/>
      <c r="O665" s="7"/>
      <c r="P665" s="9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9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</row>
    <row r="666" spans="1:46" ht="16.5" customHeight="1">
      <c r="A666" s="217"/>
      <c r="B666" s="1"/>
      <c r="I666" s="5"/>
      <c r="J666" s="6"/>
      <c r="K666" s="7"/>
      <c r="L666" s="7"/>
      <c r="M666" s="7"/>
      <c r="N666" s="7"/>
      <c r="O666" s="7"/>
      <c r="P666" s="9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9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</row>
    <row r="667" spans="1:46" ht="16.5" customHeight="1">
      <c r="A667" s="217"/>
      <c r="B667" s="1"/>
      <c r="I667" s="5"/>
      <c r="J667" s="6"/>
      <c r="K667" s="7"/>
      <c r="L667" s="7"/>
      <c r="M667" s="7"/>
      <c r="N667" s="7"/>
      <c r="O667" s="7"/>
      <c r="P667" s="9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9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</row>
    <row r="668" spans="1:46" ht="16.5" customHeight="1">
      <c r="A668" s="217"/>
      <c r="B668" s="1"/>
      <c r="I668" s="5"/>
      <c r="J668" s="6"/>
      <c r="K668" s="7"/>
      <c r="L668" s="7"/>
      <c r="M668" s="7"/>
      <c r="N668" s="7"/>
      <c r="O668" s="7"/>
      <c r="P668" s="9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9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</row>
    <row r="669" spans="1:46" ht="16.5" customHeight="1">
      <c r="A669" s="217"/>
      <c r="B669" s="1"/>
      <c r="I669" s="5"/>
      <c r="J669" s="6"/>
      <c r="K669" s="7"/>
      <c r="L669" s="7"/>
      <c r="M669" s="7"/>
      <c r="N669" s="7"/>
      <c r="O669" s="7"/>
      <c r="P669" s="9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9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</row>
    <row r="670" spans="1:46" ht="16.5" customHeight="1">
      <c r="A670" s="217"/>
      <c r="B670" s="1"/>
      <c r="I670" s="5"/>
      <c r="J670" s="6"/>
      <c r="K670" s="7"/>
      <c r="L670" s="7"/>
      <c r="M670" s="7"/>
      <c r="N670" s="7"/>
      <c r="O670" s="7"/>
      <c r="P670" s="9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9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</row>
    <row r="671" spans="1:46" ht="16.5" customHeight="1">
      <c r="A671" s="217"/>
      <c r="B671" s="1"/>
      <c r="I671" s="5"/>
      <c r="J671" s="6"/>
      <c r="K671" s="7"/>
      <c r="L671" s="7"/>
      <c r="M671" s="7"/>
      <c r="N671" s="7"/>
      <c r="O671" s="7"/>
      <c r="P671" s="9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9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</row>
    <row r="672" spans="1:46" ht="16.5" customHeight="1">
      <c r="A672" s="217"/>
      <c r="B672" s="1"/>
      <c r="I672" s="5"/>
      <c r="J672" s="6"/>
      <c r="K672" s="7"/>
      <c r="L672" s="7"/>
      <c r="M672" s="7"/>
      <c r="N672" s="7"/>
      <c r="O672" s="7"/>
      <c r="P672" s="9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9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</row>
    <row r="673" spans="1:46" ht="16.5" customHeight="1">
      <c r="A673" s="217"/>
      <c r="B673" s="1"/>
      <c r="I673" s="5"/>
      <c r="J673" s="6"/>
      <c r="K673" s="7"/>
      <c r="L673" s="7"/>
      <c r="M673" s="7"/>
      <c r="N673" s="7"/>
      <c r="O673" s="7"/>
      <c r="P673" s="9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9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</row>
    <row r="674" spans="1:46" ht="16.5" customHeight="1">
      <c r="A674" s="217"/>
      <c r="B674" s="1"/>
      <c r="I674" s="5"/>
      <c r="J674" s="6"/>
      <c r="K674" s="7"/>
      <c r="L674" s="7"/>
      <c r="M674" s="7"/>
      <c r="N674" s="7"/>
      <c r="O674" s="7"/>
      <c r="P674" s="9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9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</row>
    <row r="675" spans="1:46" ht="16.5" customHeight="1">
      <c r="A675" s="217"/>
      <c r="B675" s="1"/>
      <c r="I675" s="5"/>
      <c r="J675" s="6"/>
      <c r="K675" s="7"/>
      <c r="L675" s="7"/>
      <c r="M675" s="7"/>
      <c r="N675" s="7"/>
      <c r="O675" s="7"/>
      <c r="P675" s="9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9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</row>
    <row r="676" spans="1:46" ht="16.5" customHeight="1">
      <c r="A676" s="217"/>
      <c r="B676" s="1"/>
      <c r="I676" s="5"/>
      <c r="J676" s="6"/>
      <c r="K676" s="7"/>
      <c r="L676" s="7"/>
      <c r="M676" s="7"/>
      <c r="N676" s="7"/>
      <c r="O676" s="7"/>
      <c r="P676" s="9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9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</row>
    <row r="677" spans="1:46" ht="16.5" customHeight="1">
      <c r="A677" s="217"/>
      <c r="B677" s="1"/>
      <c r="I677" s="5"/>
      <c r="J677" s="6"/>
      <c r="K677" s="7"/>
      <c r="L677" s="7"/>
      <c r="M677" s="7"/>
      <c r="N677" s="7"/>
      <c r="O677" s="7"/>
      <c r="P677" s="9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9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</row>
    <row r="678" spans="1:46" ht="16.5" customHeight="1">
      <c r="A678" s="217"/>
      <c r="B678" s="1"/>
      <c r="I678" s="5"/>
      <c r="J678" s="6"/>
      <c r="K678" s="7"/>
      <c r="L678" s="7"/>
      <c r="M678" s="7"/>
      <c r="N678" s="7"/>
      <c r="O678" s="7"/>
      <c r="P678" s="9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9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</row>
    <row r="679" spans="1:46" ht="16.5" customHeight="1">
      <c r="A679" s="217"/>
      <c r="B679" s="1"/>
      <c r="I679" s="5"/>
      <c r="J679" s="6"/>
      <c r="K679" s="7"/>
      <c r="L679" s="7"/>
      <c r="M679" s="7"/>
      <c r="N679" s="7"/>
      <c r="O679" s="7"/>
      <c r="P679" s="9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9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</row>
    <row r="680" spans="1:46" ht="16.5" customHeight="1">
      <c r="A680" s="217"/>
      <c r="B680" s="1"/>
      <c r="I680" s="5"/>
      <c r="J680" s="6"/>
      <c r="K680" s="7"/>
      <c r="L680" s="7"/>
      <c r="M680" s="7"/>
      <c r="N680" s="7"/>
      <c r="O680" s="7"/>
      <c r="P680" s="9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9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</row>
    <row r="681" spans="1:46" ht="16.5" customHeight="1">
      <c r="A681" s="217"/>
      <c r="B681" s="1"/>
      <c r="I681" s="5"/>
      <c r="J681" s="6"/>
      <c r="K681" s="7"/>
      <c r="L681" s="7"/>
      <c r="M681" s="7"/>
      <c r="N681" s="7"/>
      <c r="O681" s="7"/>
      <c r="P681" s="9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9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</row>
    <row r="682" spans="1:46" ht="16.5" customHeight="1">
      <c r="A682" s="217"/>
      <c r="B682" s="1"/>
      <c r="I682" s="5"/>
      <c r="J682" s="6"/>
      <c r="K682" s="7"/>
      <c r="L682" s="7"/>
      <c r="M682" s="7"/>
      <c r="N682" s="7"/>
      <c r="O682" s="7"/>
      <c r="P682" s="9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9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</row>
    <row r="683" spans="1:46" ht="16.5" customHeight="1">
      <c r="A683" s="217"/>
      <c r="B683" s="1"/>
      <c r="I683" s="5"/>
      <c r="J683" s="6"/>
      <c r="K683" s="7"/>
      <c r="L683" s="7"/>
      <c r="M683" s="7"/>
      <c r="N683" s="7"/>
      <c r="O683" s="7"/>
      <c r="P683" s="9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9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</row>
    <row r="684" spans="1:46" ht="16.5" customHeight="1">
      <c r="A684" s="217"/>
      <c r="B684" s="1"/>
      <c r="I684" s="5"/>
      <c r="J684" s="6"/>
      <c r="K684" s="7"/>
      <c r="L684" s="7"/>
      <c r="M684" s="7"/>
      <c r="N684" s="7"/>
      <c r="O684" s="7"/>
      <c r="P684" s="9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9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</row>
    <row r="685" spans="1:46" ht="16.5" customHeight="1">
      <c r="A685" s="217"/>
      <c r="B685" s="1"/>
      <c r="I685" s="5"/>
      <c r="J685" s="6"/>
      <c r="K685" s="7"/>
      <c r="L685" s="7"/>
      <c r="M685" s="7"/>
      <c r="N685" s="7"/>
      <c r="O685" s="7"/>
      <c r="P685" s="9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9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</row>
    <row r="686" spans="1:46" ht="16.5" customHeight="1">
      <c r="A686" s="217"/>
      <c r="B686" s="1"/>
      <c r="I686" s="5"/>
      <c r="J686" s="6"/>
      <c r="K686" s="7"/>
      <c r="L686" s="7"/>
      <c r="M686" s="7"/>
      <c r="N686" s="7"/>
      <c r="O686" s="7"/>
      <c r="P686" s="9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9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</row>
    <row r="687" spans="1:46" ht="16.5" customHeight="1">
      <c r="A687" s="217"/>
      <c r="B687" s="1"/>
      <c r="I687" s="5"/>
      <c r="J687" s="6"/>
      <c r="K687" s="7"/>
      <c r="L687" s="7"/>
      <c r="M687" s="7"/>
      <c r="N687" s="7"/>
      <c r="O687" s="7"/>
      <c r="P687" s="9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9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</row>
    <row r="688" spans="1:46" ht="16.5" customHeight="1">
      <c r="A688" s="217"/>
      <c r="B688" s="1"/>
      <c r="I688" s="5"/>
      <c r="J688" s="6"/>
      <c r="K688" s="7"/>
      <c r="L688" s="7"/>
      <c r="M688" s="7"/>
      <c r="N688" s="7"/>
      <c r="O688" s="7"/>
      <c r="P688" s="9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9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</row>
    <row r="689" spans="1:46" ht="16.5" customHeight="1">
      <c r="A689" s="217"/>
      <c r="B689" s="1"/>
      <c r="I689" s="5"/>
      <c r="J689" s="6"/>
      <c r="K689" s="7"/>
      <c r="L689" s="7"/>
      <c r="M689" s="7"/>
      <c r="N689" s="7"/>
      <c r="O689" s="7"/>
      <c r="P689" s="9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9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</row>
    <row r="690" spans="1:46" ht="16.5" customHeight="1">
      <c r="A690" s="217"/>
      <c r="B690" s="1"/>
      <c r="I690" s="5"/>
      <c r="J690" s="6"/>
      <c r="K690" s="7"/>
      <c r="L690" s="7"/>
      <c r="M690" s="7"/>
      <c r="N690" s="7"/>
      <c r="O690" s="7"/>
      <c r="P690" s="9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9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</row>
    <row r="691" spans="1:46" ht="16.5" customHeight="1">
      <c r="A691" s="217"/>
      <c r="B691" s="1"/>
      <c r="I691" s="5"/>
      <c r="J691" s="6"/>
      <c r="K691" s="7"/>
      <c r="L691" s="7"/>
      <c r="M691" s="7"/>
      <c r="N691" s="7"/>
      <c r="O691" s="7"/>
      <c r="P691" s="9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9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</row>
    <row r="692" spans="1:46" ht="16.5" customHeight="1">
      <c r="A692" s="217"/>
      <c r="B692" s="1"/>
      <c r="I692" s="5"/>
      <c r="J692" s="6"/>
      <c r="K692" s="7"/>
      <c r="L692" s="7"/>
      <c r="M692" s="7"/>
      <c r="N692" s="7"/>
      <c r="O692" s="7"/>
      <c r="P692" s="9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9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</row>
    <row r="693" spans="1:46" ht="16.5" customHeight="1">
      <c r="A693" s="217"/>
      <c r="B693" s="1"/>
      <c r="I693" s="5"/>
      <c r="J693" s="6"/>
      <c r="K693" s="7"/>
      <c r="L693" s="7"/>
      <c r="M693" s="7"/>
      <c r="N693" s="7"/>
      <c r="O693" s="7"/>
      <c r="P693" s="9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9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</row>
    <row r="694" spans="1:46" ht="16.5" customHeight="1">
      <c r="A694" s="217"/>
      <c r="B694" s="1"/>
      <c r="I694" s="5"/>
      <c r="J694" s="6"/>
      <c r="K694" s="7"/>
      <c r="L694" s="7"/>
      <c r="M694" s="7"/>
      <c r="N694" s="7"/>
      <c r="O694" s="7"/>
      <c r="P694" s="9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9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</row>
    <row r="695" spans="1:46" ht="16.5" customHeight="1">
      <c r="A695" s="217"/>
      <c r="B695" s="1"/>
      <c r="I695" s="5"/>
      <c r="J695" s="6"/>
      <c r="K695" s="7"/>
      <c r="L695" s="7"/>
      <c r="M695" s="7"/>
      <c r="N695" s="7"/>
      <c r="O695" s="7"/>
      <c r="P695" s="9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9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</row>
    <row r="696" spans="1:46" ht="16.5" customHeight="1">
      <c r="A696" s="217"/>
      <c r="B696" s="1"/>
      <c r="I696" s="5"/>
      <c r="J696" s="6"/>
      <c r="K696" s="7"/>
      <c r="L696" s="7"/>
      <c r="M696" s="7"/>
      <c r="N696" s="7"/>
      <c r="O696" s="7"/>
      <c r="P696" s="9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9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</row>
    <row r="697" spans="1:46" ht="16.5" customHeight="1">
      <c r="A697" s="217"/>
      <c r="B697" s="1"/>
      <c r="I697" s="5"/>
      <c r="J697" s="6"/>
      <c r="K697" s="7"/>
      <c r="L697" s="7"/>
      <c r="M697" s="7"/>
      <c r="N697" s="7"/>
      <c r="O697" s="7"/>
      <c r="P697" s="9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9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</row>
    <row r="698" spans="1:46" ht="16.5" customHeight="1">
      <c r="A698" s="217"/>
      <c r="B698" s="1"/>
      <c r="I698" s="5"/>
      <c r="J698" s="6"/>
      <c r="K698" s="7"/>
      <c r="L698" s="7"/>
      <c r="M698" s="7"/>
      <c r="N698" s="7"/>
      <c r="O698" s="7"/>
      <c r="P698" s="9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9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</row>
    <row r="699" spans="1:46" ht="16.5" customHeight="1">
      <c r="A699" s="217"/>
      <c r="B699" s="1"/>
      <c r="I699" s="5"/>
      <c r="J699" s="6"/>
      <c r="K699" s="7"/>
      <c r="L699" s="7"/>
      <c r="M699" s="7"/>
      <c r="N699" s="7"/>
      <c r="O699" s="7"/>
      <c r="P699" s="9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9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</row>
    <row r="700" spans="1:46" ht="16.5" customHeight="1">
      <c r="A700" s="217"/>
      <c r="B700" s="1"/>
      <c r="I700" s="5"/>
      <c r="J700" s="6"/>
      <c r="K700" s="7"/>
      <c r="L700" s="7"/>
      <c r="M700" s="7"/>
      <c r="N700" s="7"/>
      <c r="O700" s="7"/>
      <c r="P700" s="9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9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</row>
    <row r="701" spans="1:46" ht="16.5" customHeight="1">
      <c r="A701" s="217"/>
      <c r="B701" s="1"/>
      <c r="I701" s="5"/>
      <c r="J701" s="6"/>
      <c r="K701" s="7"/>
      <c r="L701" s="7"/>
      <c r="M701" s="7"/>
      <c r="N701" s="7"/>
      <c r="O701" s="7"/>
      <c r="P701" s="9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9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</row>
    <row r="702" spans="1:46" ht="16.5" customHeight="1">
      <c r="A702" s="217"/>
      <c r="B702" s="1"/>
      <c r="I702" s="5"/>
      <c r="J702" s="6"/>
      <c r="K702" s="7"/>
      <c r="L702" s="7"/>
      <c r="M702" s="7"/>
      <c r="N702" s="7"/>
      <c r="O702" s="7"/>
      <c r="P702" s="9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9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</row>
    <row r="703" spans="1:46" ht="16.5" customHeight="1">
      <c r="A703" s="217"/>
      <c r="B703" s="1"/>
      <c r="I703" s="5"/>
      <c r="J703" s="6"/>
      <c r="K703" s="7"/>
      <c r="L703" s="7"/>
      <c r="M703" s="7"/>
      <c r="N703" s="7"/>
      <c r="O703" s="7"/>
      <c r="P703" s="9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9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</row>
    <row r="704" spans="1:46" ht="16.5" customHeight="1">
      <c r="A704" s="217"/>
      <c r="B704" s="1"/>
      <c r="I704" s="5"/>
      <c r="J704" s="6"/>
      <c r="K704" s="7"/>
      <c r="L704" s="7"/>
      <c r="M704" s="7"/>
      <c r="N704" s="7"/>
      <c r="O704" s="7"/>
      <c r="P704" s="9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9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</row>
    <row r="705" spans="1:46" ht="16.5" customHeight="1">
      <c r="A705" s="217"/>
      <c r="B705" s="1"/>
      <c r="I705" s="5"/>
      <c r="J705" s="6"/>
      <c r="K705" s="7"/>
      <c r="L705" s="7"/>
      <c r="M705" s="7"/>
      <c r="N705" s="7"/>
      <c r="O705" s="7"/>
      <c r="P705" s="9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9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</row>
    <row r="706" spans="1:46" ht="16.5" customHeight="1">
      <c r="A706" s="217"/>
      <c r="B706" s="1"/>
      <c r="I706" s="5"/>
      <c r="J706" s="6"/>
      <c r="K706" s="7"/>
      <c r="L706" s="7"/>
      <c r="M706" s="7"/>
      <c r="N706" s="7"/>
      <c r="O706" s="7"/>
      <c r="P706" s="9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9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</row>
    <row r="707" spans="1:46" ht="16.5" customHeight="1">
      <c r="A707" s="217"/>
      <c r="B707" s="1"/>
      <c r="I707" s="5"/>
      <c r="J707" s="6"/>
      <c r="K707" s="7"/>
      <c r="L707" s="7"/>
      <c r="M707" s="7"/>
      <c r="N707" s="7"/>
      <c r="O707" s="7"/>
      <c r="P707" s="9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9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</row>
    <row r="708" spans="1:46" ht="16.5" customHeight="1">
      <c r="A708" s="217"/>
      <c r="B708" s="1"/>
      <c r="I708" s="5"/>
      <c r="J708" s="6"/>
      <c r="K708" s="7"/>
      <c r="L708" s="7"/>
      <c r="M708" s="7"/>
      <c r="N708" s="7"/>
      <c r="O708" s="7"/>
      <c r="P708" s="9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9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</row>
    <row r="709" spans="1:46" ht="16.5" customHeight="1">
      <c r="A709" s="217"/>
      <c r="B709" s="1"/>
      <c r="I709" s="5"/>
      <c r="J709" s="6"/>
      <c r="K709" s="7"/>
      <c r="L709" s="7"/>
      <c r="M709" s="7"/>
      <c r="N709" s="7"/>
      <c r="O709" s="7"/>
      <c r="P709" s="9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9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</row>
    <row r="710" spans="1:46" ht="16.5" customHeight="1">
      <c r="A710" s="217"/>
      <c r="B710" s="1"/>
      <c r="I710" s="5"/>
      <c r="J710" s="6"/>
      <c r="K710" s="7"/>
      <c r="L710" s="7"/>
      <c r="M710" s="7"/>
      <c r="N710" s="7"/>
      <c r="O710" s="7"/>
      <c r="P710" s="9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9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</row>
    <row r="711" spans="1:46" ht="16.5" customHeight="1">
      <c r="A711" s="217"/>
      <c r="B711" s="1"/>
      <c r="I711" s="5"/>
      <c r="J711" s="6"/>
      <c r="K711" s="7"/>
      <c r="L711" s="7"/>
      <c r="M711" s="7"/>
      <c r="N711" s="7"/>
      <c r="O711" s="7"/>
      <c r="P711" s="9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9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</row>
    <row r="712" spans="1:46" ht="16.5" customHeight="1">
      <c r="A712" s="217"/>
      <c r="B712" s="1"/>
      <c r="I712" s="5"/>
      <c r="J712" s="6"/>
      <c r="K712" s="7"/>
      <c r="L712" s="7"/>
      <c r="M712" s="7"/>
      <c r="N712" s="7"/>
      <c r="O712" s="7"/>
      <c r="P712" s="9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9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</row>
    <row r="713" spans="1:46" ht="16.5" customHeight="1">
      <c r="A713" s="217"/>
      <c r="B713" s="1"/>
      <c r="I713" s="5"/>
      <c r="J713" s="6"/>
      <c r="K713" s="7"/>
      <c r="L713" s="7"/>
      <c r="M713" s="7"/>
      <c r="N713" s="7"/>
      <c r="O713" s="7"/>
      <c r="P713" s="9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9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</row>
    <row r="714" spans="1:46" ht="16.5" customHeight="1">
      <c r="A714" s="217"/>
      <c r="B714" s="1"/>
      <c r="I714" s="5"/>
      <c r="J714" s="6"/>
      <c r="K714" s="7"/>
      <c r="L714" s="7"/>
      <c r="M714" s="7"/>
      <c r="N714" s="7"/>
      <c r="O714" s="7"/>
      <c r="P714" s="9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9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</row>
    <row r="715" spans="1:46" ht="16.5" customHeight="1">
      <c r="A715" s="217"/>
      <c r="B715" s="1"/>
      <c r="I715" s="5"/>
      <c r="J715" s="6"/>
      <c r="K715" s="7"/>
      <c r="L715" s="7"/>
      <c r="M715" s="7"/>
      <c r="N715" s="7"/>
      <c r="O715" s="7"/>
      <c r="P715" s="9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9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</row>
    <row r="716" spans="1:46" ht="16.5" customHeight="1">
      <c r="A716" s="217"/>
      <c r="B716" s="1"/>
      <c r="I716" s="5"/>
      <c r="J716" s="6"/>
      <c r="K716" s="7"/>
      <c r="L716" s="7"/>
      <c r="M716" s="7"/>
      <c r="N716" s="7"/>
      <c r="O716" s="7"/>
      <c r="P716" s="9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9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</row>
    <row r="717" spans="1:46" ht="16.5" customHeight="1">
      <c r="A717" s="217"/>
      <c r="B717" s="1"/>
      <c r="I717" s="5"/>
      <c r="J717" s="6"/>
      <c r="K717" s="7"/>
      <c r="L717" s="7"/>
      <c r="M717" s="7"/>
      <c r="N717" s="7"/>
      <c r="O717" s="7"/>
      <c r="P717" s="9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9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</row>
    <row r="718" spans="1:46" ht="16.5" customHeight="1">
      <c r="A718" s="217"/>
      <c r="B718" s="1"/>
      <c r="I718" s="5"/>
      <c r="J718" s="6"/>
      <c r="K718" s="7"/>
      <c r="L718" s="7"/>
      <c r="M718" s="7"/>
      <c r="N718" s="7"/>
      <c r="O718" s="7"/>
      <c r="P718" s="9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9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</row>
    <row r="719" spans="1:46" ht="16.5" customHeight="1">
      <c r="A719" s="217"/>
      <c r="B719" s="1"/>
      <c r="I719" s="5"/>
      <c r="J719" s="6"/>
      <c r="K719" s="7"/>
      <c r="L719" s="7"/>
      <c r="M719" s="7"/>
      <c r="N719" s="7"/>
      <c r="O719" s="7"/>
      <c r="P719" s="9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9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</row>
    <row r="720" spans="1:46" ht="16.5" customHeight="1">
      <c r="A720" s="217"/>
      <c r="B720" s="1"/>
      <c r="I720" s="5"/>
      <c r="J720" s="6"/>
      <c r="K720" s="7"/>
      <c r="L720" s="7"/>
      <c r="M720" s="7"/>
      <c r="N720" s="7"/>
      <c r="O720" s="7"/>
      <c r="P720" s="9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9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</row>
    <row r="721" spans="1:46" ht="16.5" customHeight="1">
      <c r="A721" s="217"/>
      <c r="B721" s="1"/>
      <c r="I721" s="5"/>
      <c r="J721" s="6"/>
      <c r="K721" s="7"/>
      <c r="L721" s="7"/>
      <c r="M721" s="7"/>
      <c r="N721" s="7"/>
      <c r="O721" s="7"/>
      <c r="P721" s="9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9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</row>
    <row r="722" spans="1:46" ht="16.5" customHeight="1">
      <c r="A722" s="217"/>
      <c r="B722" s="1"/>
      <c r="I722" s="5"/>
      <c r="J722" s="6"/>
      <c r="K722" s="7"/>
      <c r="L722" s="7"/>
      <c r="M722" s="7"/>
      <c r="N722" s="7"/>
      <c r="O722" s="7"/>
      <c r="P722" s="9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9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</row>
    <row r="723" spans="1:46" ht="16.5" customHeight="1">
      <c r="A723" s="217"/>
      <c r="B723" s="1"/>
      <c r="I723" s="5"/>
      <c r="J723" s="6"/>
      <c r="K723" s="7"/>
      <c r="L723" s="7"/>
      <c r="M723" s="7"/>
      <c r="N723" s="7"/>
      <c r="O723" s="7"/>
      <c r="P723" s="9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9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</row>
    <row r="724" spans="1:46" ht="16.5" customHeight="1">
      <c r="A724" s="217"/>
      <c r="B724" s="1"/>
      <c r="I724" s="5"/>
      <c r="J724" s="6"/>
      <c r="K724" s="7"/>
      <c r="L724" s="7"/>
      <c r="M724" s="7"/>
      <c r="N724" s="7"/>
      <c r="O724" s="7"/>
      <c r="P724" s="9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9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</row>
    <row r="725" spans="1:46" ht="16.5" customHeight="1">
      <c r="A725" s="217"/>
      <c r="B725" s="1"/>
      <c r="I725" s="5"/>
      <c r="J725" s="6"/>
      <c r="K725" s="7"/>
      <c r="L725" s="7"/>
      <c r="M725" s="7"/>
      <c r="N725" s="7"/>
      <c r="O725" s="7"/>
      <c r="P725" s="9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9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</row>
    <row r="726" spans="1:46" ht="16.5" customHeight="1">
      <c r="A726" s="217"/>
      <c r="B726" s="1"/>
      <c r="I726" s="5"/>
      <c r="J726" s="6"/>
      <c r="K726" s="7"/>
      <c r="L726" s="7"/>
      <c r="M726" s="7"/>
      <c r="N726" s="7"/>
      <c r="O726" s="7"/>
      <c r="P726" s="9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9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</row>
    <row r="727" spans="1:46" ht="16.5" customHeight="1">
      <c r="A727" s="217"/>
      <c r="B727" s="1"/>
      <c r="I727" s="5"/>
      <c r="J727" s="6"/>
      <c r="K727" s="7"/>
      <c r="L727" s="7"/>
      <c r="M727" s="7"/>
      <c r="N727" s="7"/>
      <c r="O727" s="7"/>
      <c r="P727" s="9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9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</row>
    <row r="728" spans="1:46" ht="16.5" customHeight="1">
      <c r="A728" s="217"/>
      <c r="B728" s="1"/>
      <c r="I728" s="5"/>
      <c r="J728" s="6"/>
      <c r="K728" s="7"/>
      <c r="L728" s="7"/>
      <c r="M728" s="7"/>
      <c r="N728" s="7"/>
      <c r="O728" s="7"/>
      <c r="P728" s="9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9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</row>
    <row r="729" spans="1:46" ht="16.5" customHeight="1">
      <c r="A729" s="217"/>
      <c r="B729" s="1"/>
      <c r="I729" s="5"/>
      <c r="J729" s="6"/>
      <c r="K729" s="7"/>
      <c r="L729" s="7"/>
      <c r="M729" s="7"/>
      <c r="N729" s="7"/>
      <c r="O729" s="7"/>
      <c r="P729" s="9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9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</row>
    <row r="730" spans="1:46" ht="16.5" customHeight="1">
      <c r="A730" s="217"/>
      <c r="B730" s="1"/>
      <c r="I730" s="5"/>
      <c r="J730" s="6"/>
      <c r="K730" s="7"/>
      <c r="L730" s="7"/>
      <c r="M730" s="7"/>
      <c r="N730" s="7"/>
      <c r="O730" s="7"/>
      <c r="P730" s="9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9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</row>
    <row r="731" spans="1:46" ht="16.5" customHeight="1">
      <c r="A731" s="217"/>
      <c r="B731" s="1"/>
      <c r="I731" s="5"/>
      <c r="J731" s="6"/>
      <c r="K731" s="7"/>
      <c r="L731" s="7"/>
      <c r="M731" s="7"/>
      <c r="N731" s="7"/>
      <c r="O731" s="7"/>
      <c r="P731" s="9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9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</row>
    <row r="732" spans="1:46" ht="16.5" customHeight="1">
      <c r="A732" s="217"/>
      <c r="B732" s="1"/>
      <c r="I732" s="5"/>
      <c r="J732" s="6"/>
      <c r="K732" s="7"/>
      <c r="L732" s="7"/>
      <c r="M732" s="7"/>
      <c r="N732" s="7"/>
      <c r="O732" s="7"/>
      <c r="P732" s="9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9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</row>
    <row r="733" spans="1:46" ht="16.5" customHeight="1">
      <c r="A733" s="217"/>
      <c r="B733" s="1"/>
      <c r="I733" s="5"/>
      <c r="J733" s="6"/>
      <c r="K733" s="7"/>
      <c r="L733" s="7"/>
      <c r="M733" s="7"/>
      <c r="N733" s="7"/>
      <c r="O733" s="7"/>
      <c r="P733" s="9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9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</row>
    <row r="734" spans="1:46" ht="16.5" customHeight="1">
      <c r="A734" s="217"/>
      <c r="B734" s="1"/>
      <c r="I734" s="5"/>
      <c r="J734" s="6"/>
      <c r="K734" s="7"/>
      <c r="L734" s="7"/>
      <c r="M734" s="7"/>
      <c r="N734" s="7"/>
      <c r="O734" s="7"/>
      <c r="P734" s="9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9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</row>
    <row r="735" spans="1:46" ht="16.5" customHeight="1">
      <c r="A735" s="217"/>
      <c r="B735" s="1"/>
      <c r="I735" s="5"/>
      <c r="J735" s="6"/>
      <c r="K735" s="7"/>
      <c r="L735" s="7"/>
      <c r="M735" s="7"/>
      <c r="N735" s="7"/>
      <c r="O735" s="7"/>
      <c r="P735" s="9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9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</row>
    <row r="736" spans="1:46" ht="16.5" customHeight="1">
      <c r="A736" s="217"/>
      <c r="B736" s="1"/>
      <c r="I736" s="5"/>
      <c r="J736" s="6"/>
      <c r="K736" s="7"/>
      <c r="L736" s="7"/>
      <c r="M736" s="7"/>
      <c r="N736" s="7"/>
      <c r="O736" s="7"/>
      <c r="P736" s="9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9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</row>
    <row r="737" spans="1:46" ht="16.5" customHeight="1">
      <c r="A737" s="217"/>
      <c r="B737" s="1"/>
      <c r="I737" s="5"/>
      <c r="J737" s="6"/>
      <c r="K737" s="7"/>
      <c r="L737" s="7"/>
      <c r="M737" s="7"/>
      <c r="N737" s="7"/>
      <c r="O737" s="7"/>
      <c r="P737" s="9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9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</row>
    <row r="738" spans="1:46" ht="16.5" customHeight="1">
      <c r="A738" s="217"/>
      <c r="B738" s="1"/>
      <c r="I738" s="5"/>
      <c r="J738" s="6"/>
      <c r="K738" s="7"/>
      <c r="L738" s="7"/>
      <c r="M738" s="7"/>
      <c r="N738" s="7"/>
      <c r="O738" s="7"/>
      <c r="P738" s="9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9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</row>
    <row r="739" spans="1:46" ht="16.5" customHeight="1">
      <c r="A739" s="217"/>
      <c r="B739" s="1"/>
      <c r="I739" s="5"/>
      <c r="J739" s="6"/>
      <c r="K739" s="7"/>
      <c r="L739" s="7"/>
      <c r="M739" s="7"/>
      <c r="N739" s="7"/>
      <c r="O739" s="7"/>
      <c r="P739" s="9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9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</row>
    <row r="740" spans="1:46" ht="16.5" customHeight="1">
      <c r="A740" s="217"/>
      <c r="B740" s="1"/>
      <c r="I740" s="5"/>
      <c r="J740" s="6"/>
      <c r="K740" s="7"/>
      <c r="L740" s="7"/>
      <c r="M740" s="7"/>
      <c r="N740" s="7"/>
      <c r="O740" s="7"/>
      <c r="P740" s="9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9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</row>
    <row r="741" spans="1:46" ht="16.5" customHeight="1">
      <c r="A741" s="217"/>
      <c r="B741" s="1"/>
      <c r="I741" s="5"/>
      <c r="J741" s="6"/>
      <c r="K741" s="7"/>
      <c r="L741" s="7"/>
      <c r="M741" s="7"/>
      <c r="N741" s="7"/>
      <c r="O741" s="7"/>
      <c r="P741" s="9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9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</row>
    <row r="742" spans="1:46" ht="16.5" customHeight="1">
      <c r="A742" s="217"/>
      <c r="B742" s="1"/>
      <c r="I742" s="5"/>
      <c r="J742" s="6"/>
      <c r="K742" s="7"/>
      <c r="L742" s="7"/>
      <c r="M742" s="7"/>
      <c r="N742" s="7"/>
      <c r="O742" s="7"/>
      <c r="P742" s="9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9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</row>
    <row r="743" spans="1:46" ht="16.5" customHeight="1">
      <c r="A743" s="217"/>
      <c r="B743" s="1"/>
      <c r="I743" s="5"/>
      <c r="J743" s="6"/>
      <c r="K743" s="7"/>
      <c r="L743" s="7"/>
      <c r="M743" s="7"/>
      <c r="N743" s="7"/>
      <c r="O743" s="7"/>
      <c r="P743" s="9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9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</row>
    <row r="744" spans="1:46" ht="16.5" customHeight="1">
      <c r="A744" s="217"/>
      <c r="B744" s="1"/>
      <c r="I744" s="5"/>
      <c r="J744" s="6"/>
      <c r="K744" s="7"/>
      <c r="L744" s="7"/>
      <c r="M744" s="7"/>
      <c r="N744" s="7"/>
      <c r="O744" s="7"/>
      <c r="P744" s="9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9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</row>
    <row r="745" spans="1:46" ht="16.5" customHeight="1">
      <c r="A745" s="217"/>
      <c r="B745" s="1"/>
      <c r="I745" s="5"/>
      <c r="J745" s="6"/>
      <c r="K745" s="7"/>
      <c r="L745" s="7"/>
      <c r="M745" s="7"/>
      <c r="N745" s="7"/>
      <c r="O745" s="7"/>
      <c r="P745" s="9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9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</row>
    <row r="746" spans="1:46" ht="16.5" customHeight="1">
      <c r="A746" s="217"/>
      <c r="B746" s="1"/>
      <c r="I746" s="5"/>
      <c r="J746" s="6"/>
      <c r="K746" s="7"/>
      <c r="L746" s="7"/>
      <c r="M746" s="7"/>
      <c r="N746" s="7"/>
      <c r="O746" s="7"/>
      <c r="P746" s="9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9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</row>
    <row r="747" spans="1:46" ht="16.5" customHeight="1">
      <c r="A747" s="217"/>
      <c r="B747" s="1"/>
      <c r="I747" s="5"/>
      <c r="J747" s="6"/>
      <c r="K747" s="7"/>
      <c r="L747" s="7"/>
      <c r="M747" s="7"/>
      <c r="N747" s="7"/>
      <c r="O747" s="7"/>
      <c r="P747" s="9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9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</row>
    <row r="748" spans="1:46" ht="16.5" customHeight="1">
      <c r="A748" s="217"/>
      <c r="B748" s="1"/>
      <c r="I748" s="5"/>
      <c r="J748" s="6"/>
      <c r="K748" s="7"/>
      <c r="L748" s="7"/>
      <c r="M748" s="7"/>
      <c r="N748" s="7"/>
      <c r="O748" s="7"/>
      <c r="P748" s="9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9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</row>
    <row r="749" spans="1:46" ht="16.5" customHeight="1">
      <c r="A749" s="217"/>
      <c r="B749" s="1"/>
      <c r="I749" s="5"/>
      <c r="J749" s="6"/>
      <c r="K749" s="7"/>
      <c r="L749" s="7"/>
      <c r="M749" s="7"/>
      <c r="N749" s="7"/>
      <c r="O749" s="7"/>
      <c r="P749" s="9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9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</row>
    <row r="750" spans="1:46" ht="16.5" customHeight="1">
      <c r="A750" s="217"/>
      <c r="B750" s="1"/>
      <c r="I750" s="5"/>
      <c r="J750" s="6"/>
      <c r="K750" s="7"/>
      <c r="L750" s="7"/>
      <c r="M750" s="7"/>
      <c r="N750" s="7"/>
      <c r="O750" s="7"/>
      <c r="P750" s="9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9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</row>
    <row r="751" spans="1:46" ht="16.5" customHeight="1">
      <c r="A751" s="217"/>
      <c r="B751" s="1"/>
      <c r="I751" s="5"/>
      <c r="J751" s="6"/>
      <c r="K751" s="7"/>
      <c r="L751" s="7"/>
      <c r="M751" s="7"/>
      <c r="N751" s="7"/>
      <c r="O751" s="7"/>
      <c r="P751" s="9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9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</row>
    <row r="752" spans="1:46" ht="16.5" customHeight="1">
      <c r="A752" s="217"/>
      <c r="B752" s="1"/>
      <c r="I752" s="5"/>
      <c r="J752" s="6"/>
      <c r="K752" s="7"/>
      <c r="L752" s="7"/>
      <c r="M752" s="7"/>
      <c r="N752" s="7"/>
      <c r="O752" s="7"/>
      <c r="P752" s="9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9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</row>
    <row r="753" spans="1:46" ht="16.5" customHeight="1">
      <c r="A753" s="217"/>
      <c r="B753" s="1"/>
      <c r="I753" s="5"/>
      <c r="J753" s="6"/>
      <c r="K753" s="7"/>
      <c r="L753" s="7"/>
      <c r="M753" s="7"/>
      <c r="N753" s="7"/>
      <c r="O753" s="7"/>
      <c r="P753" s="9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9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</row>
    <row r="754" spans="1:46" ht="16.5" customHeight="1">
      <c r="A754" s="217"/>
      <c r="B754" s="1"/>
      <c r="I754" s="5"/>
      <c r="J754" s="6"/>
      <c r="K754" s="7"/>
      <c r="L754" s="7"/>
      <c r="M754" s="7"/>
      <c r="N754" s="7"/>
      <c r="O754" s="7"/>
      <c r="P754" s="9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9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</row>
    <row r="755" spans="1:46" ht="16.5" customHeight="1">
      <c r="A755" s="217"/>
      <c r="B755" s="1"/>
      <c r="I755" s="5"/>
      <c r="J755" s="6"/>
      <c r="K755" s="7"/>
      <c r="L755" s="7"/>
      <c r="M755" s="7"/>
      <c r="N755" s="7"/>
      <c r="O755" s="7"/>
      <c r="P755" s="9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9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</row>
    <row r="756" spans="1:46" ht="16.5" customHeight="1">
      <c r="A756" s="217"/>
      <c r="B756" s="1"/>
      <c r="I756" s="5"/>
      <c r="J756" s="6"/>
      <c r="K756" s="7"/>
      <c r="L756" s="7"/>
      <c r="M756" s="7"/>
      <c r="N756" s="7"/>
      <c r="O756" s="7"/>
      <c r="P756" s="9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9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</row>
    <row r="757" spans="1:46" ht="16.5" customHeight="1">
      <c r="A757" s="217"/>
      <c r="B757" s="1"/>
      <c r="I757" s="5"/>
      <c r="J757" s="6"/>
      <c r="K757" s="7"/>
      <c r="L757" s="7"/>
      <c r="M757" s="7"/>
      <c r="N757" s="7"/>
      <c r="O757" s="7"/>
      <c r="P757" s="9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9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</row>
    <row r="758" spans="1:46" ht="16.5" customHeight="1">
      <c r="A758" s="217"/>
      <c r="B758" s="1"/>
      <c r="I758" s="5"/>
      <c r="J758" s="6"/>
      <c r="K758" s="7"/>
      <c r="L758" s="7"/>
      <c r="M758" s="7"/>
      <c r="N758" s="7"/>
      <c r="O758" s="7"/>
      <c r="P758" s="9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9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</row>
    <row r="759" spans="1:46" ht="16.5" customHeight="1">
      <c r="A759" s="217"/>
      <c r="B759" s="1"/>
      <c r="I759" s="5"/>
      <c r="J759" s="6"/>
      <c r="K759" s="7"/>
      <c r="L759" s="7"/>
      <c r="M759" s="7"/>
      <c r="N759" s="7"/>
      <c r="O759" s="7"/>
      <c r="P759" s="9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9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</row>
    <row r="760" spans="1:46" ht="16.5" customHeight="1">
      <c r="A760" s="217"/>
      <c r="B760" s="1"/>
      <c r="I760" s="5"/>
      <c r="J760" s="6"/>
      <c r="K760" s="7"/>
      <c r="L760" s="7"/>
      <c r="M760" s="7"/>
      <c r="N760" s="7"/>
      <c r="O760" s="7"/>
      <c r="P760" s="9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9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</row>
    <row r="761" spans="1:46" ht="16.5" customHeight="1">
      <c r="A761" s="217"/>
      <c r="B761" s="1"/>
      <c r="I761" s="5"/>
      <c r="J761" s="6"/>
      <c r="K761" s="7"/>
      <c r="L761" s="7"/>
      <c r="M761" s="7"/>
      <c r="N761" s="7"/>
      <c r="O761" s="7"/>
      <c r="P761" s="9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9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</row>
    <row r="762" spans="1:46" ht="16.5" customHeight="1">
      <c r="A762" s="217"/>
      <c r="B762" s="1"/>
      <c r="I762" s="5"/>
      <c r="J762" s="6"/>
      <c r="K762" s="7"/>
      <c r="L762" s="7"/>
      <c r="M762" s="7"/>
      <c r="N762" s="7"/>
      <c r="O762" s="7"/>
      <c r="P762" s="9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9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</row>
    <row r="763" spans="1:46" ht="16.5" customHeight="1">
      <c r="A763" s="217"/>
      <c r="B763" s="1"/>
      <c r="I763" s="5"/>
      <c r="J763" s="6"/>
      <c r="K763" s="7"/>
      <c r="L763" s="7"/>
      <c r="M763" s="7"/>
      <c r="N763" s="7"/>
      <c r="O763" s="7"/>
      <c r="P763" s="9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9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</row>
    <row r="764" spans="1:46" ht="16.5" customHeight="1">
      <c r="A764" s="217"/>
      <c r="B764" s="1"/>
      <c r="I764" s="5"/>
      <c r="J764" s="6"/>
      <c r="K764" s="7"/>
      <c r="L764" s="7"/>
      <c r="M764" s="7"/>
      <c r="N764" s="7"/>
      <c r="O764" s="7"/>
      <c r="P764" s="9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9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</row>
    <row r="765" spans="1:46" ht="16.5" customHeight="1">
      <c r="A765" s="217"/>
      <c r="B765" s="1"/>
      <c r="I765" s="5"/>
      <c r="J765" s="6"/>
      <c r="K765" s="7"/>
      <c r="L765" s="7"/>
      <c r="M765" s="7"/>
      <c r="N765" s="7"/>
      <c r="O765" s="7"/>
      <c r="P765" s="9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9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</row>
    <row r="766" spans="1:46" ht="16.5" customHeight="1">
      <c r="A766" s="217"/>
      <c r="B766" s="1"/>
      <c r="I766" s="5"/>
      <c r="J766" s="6"/>
      <c r="K766" s="7"/>
      <c r="L766" s="7"/>
      <c r="M766" s="7"/>
      <c r="N766" s="7"/>
      <c r="O766" s="7"/>
      <c r="P766" s="9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9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</row>
    <row r="767" spans="1:46" ht="16.5" customHeight="1">
      <c r="A767" s="217"/>
      <c r="B767" s="1"/>
      <c r="I767" s="5"/>
      <c r="J767" s="6"/>
      <c r="K767" s="7"/>
      <c r="L767" s="7"/>
      <c r="M767" s="7"/>
      <c r="N767" s="7"/>
      <c r="O767" s="7"/>
      <c r="P767" s="9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9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</row>
    <row r="768" spans="1:46" ht="16.5" customHeight="1">
      <c r="A768" s="217"/>
      <c r="B768" s="1"/>
      <c r="I768" s="5"/>
      <c r="J768" s="6"/>
      <c r="K768" s="7"/>
      <c r="L768" s="7"/>
      <c r="M768" s="7"/>
      <c r="N768" s="7"/>
      <c r="O768" s="7"/>
      <c r="P768" s="9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9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</row>
    <row r="769" spans="1:46" ht="16.5" customHeight="1">
      <c r="A769" s="217"/>
      <c r="B769" s="1"/>
      <c r="I769" s="5"/>
      <c r="J769" s="6"/>
      <c r="K769" s="7"/>
      <c r="L769" s="7"/>
      <c r="M769" s="7"/>
      <c r="N769" s="7"/>
      <c r="O769" s="7"/>
      <c r="P769" s="9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9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</row>
    <row r="770" spans="1:46" ht="16.5" customHeight="1">
      <c r="A770" s="217"/>
      <c r="B770" s="1"/>
      <c r="I770" s="5"/>
      <c r="J770" s="6"/>
      <c r="K770" s="7"/>
      <c r="L770" s="7"/>
      <c r="M770" s="7"/>
      <c r="N770" s="7"/>
      <c r="O770" s="7"/>
      <c r="P770" s="9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9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</row>
    <row r="771" spans="1:46" ht="16.5" customHeight="1">
      <c r="A771" s="217"/>
      <c r="B771" s="1"/>
      <c r="I771" s="5"/>
      <c r="J771" s="6"/>
      <c r="K771" s="7"/>
      <c r="L771" s="7"/>
      <c r="M771" s="7"/>
      <c r="N771" s="7"/>
      <c r="O771" s="7"/>
      <c r="P771" s="9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9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</row>
    <row r="772" spans="1:46" ht="16.5" customHeight="1">
      <c r="A772" s="217"/>
      <c r="B772" s="1"/>
      <c r="I772" s="5"/>
      <c r="J772" s="6"/>
      <c r="K772" s="7"/>
      <c r="L772" s="7"/>
      <c r="M772" s="7"/>
      <c r="N772" s="7"/>
      <c r="O772" s="7"/>
      <c r="P772" s="9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9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</row>
    <row r="773" spans="1:46" ht="16.5" customHeight="1">
      <c r="A773" s="217"/>
      <c r="B773" s="1"/>
      <c r="I773" s="5"/>
      <c r="J773" s="6"/>
      <c r="K773" s="7"/>
      <c r="L773" s="7"/>
      <c r="M773" s="7"/>
      <c r="N773" s="7"/>
      <c r="O773" s="7"/>
      <c r="P773" s="9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9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</row>
    <row r="774" spans="1:46" ht="16.5" customHeight="1">
      <c r="A774" s="217"/>
      <c r="B774" s="1"/>
      <c r="I774" s="5"/>
      <c r="J774" s="6"/>
      <c r="K774" s="7"/>
      <c r="L774" s="7"/>
      <c r="M774" s="7"/>
      <c r="N774" s="7"/>
      <c r="O774" s="7"/>
      <c r="P774" s="9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9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</row>
    <row r="775" spans="1:46" ht="16.5" customHeight="1">
      <c r="A775" s="217"/>
      <c r="B775" s="1"/>
      <c r="I775" s="5"/>
      <c r="J775" s="6"/>
      <c r="K775" s="7"/>
      <c r="L775" s="7"/>
      <c r="M775" s="7"/>
      <c r="N775" s="7"/>
      <c r="O775" s="7"/>
      <c r="P775" s="9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9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</row>
    <row r="776" spans="1:46" ht="16.5" customHeight="1">
      <c r="A776" s="217"/>
      <c r="B776" s="1"/>
      <c r="I776" s="5"/>
      <c r="J776" s="6"/>
      <c r="K776" s="7"/>
      <c r="L776" s="7"/>
      <c r="M776" s="7"/>
      <c r="N776" s="7"/>
      <c r="O776" s="7"/>
      <c r="P776" s="9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9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</row>
    <row r="777" spans="1:46" ht="16.5" customHeight="1">
      <c r="A777" s="217"/>
      <c r="B777" s="1"/>
      <c r="I777" s="5"/>
      <c r="J777" s="6"/>
      <c r="K777" s="7"/>
      <c r="L777" s="7"/>
      <c r="M777" s="7"/>
      <c r="N777" s="7"/>
      <c r="O777" s="7"/>
      <c r="P777" s="9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9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</row>
    <row r="778" spans="1:46" ht="16.5" customHeight="1">
      <c r="A778" s="217"/>
      <c r="B778" s="1"/>
      <c r="I778" s="5"/>
      <c r="J778" s="6"/>
      <c r="K778" s="7"/>
      <c r="L778" s="7"/>
      <c r="M778" s="7"/>
      <c r="N778" s="7"/>
      <c r="O778" s="7"/>
      <c r="P778" s="9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9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</row>
    <row r="779" spans="1:46" ht="16.5" customHeight="1">
      <c r="A779" s="217"/>
      <c r="B779" s="1"/>
      <c r="I779" s="5"/>
      <c r="J779" s="6"/>
      <c r="K779" s="7"/>
      <c r="L779" s="7"/>
      <c r="M779" s="7"/>
      <c r="N779" s="7"/>
      <c r="O779" s="7"/>
      <c r="P779" s="9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9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</row>
    <row r="780" spans="1:46" ht="16.5" customHeight="1">
      <c r="A780" s="217"/>
      <c r="B780" s="1"/>
      <c r="I780" s="5"/>
      <c r="J780" s="6"/>
      <c r="K780" s="7"/>
      <c r="L780" s="7"/>
      <c r="M780" s="7"/>
      <c r="N780" s="7"/>
      <c r="O780" s="7"/>
      <c r="P780" s="9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9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</row>
    <row r="781" spans="1:46" ht="16.5" customHeight="1">
      <c r="A781" s="217"/>
      <c r="B781" s="1"/>
      <c r="I781" s="5"/>
      <c r="J781" s="6"/>
      <c r="K781" s="7"/>
      <c r="L781" s="7"/>
      <c r="M781" s="7"/>
      <c r="N781" s="7"/>
      <c r="O781" s="7"/>
      <c r="P781" s="9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9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</row>
    <row r="782" spans="1:46" ht="16.5" customHeight="1">
      <c r="A782" s="217"/>
      <c r="B782" s="1"/>
      <c r="I782" s="5"/>
      <c r="J782" s="6"/>
      <c r="K782" s="7"/>
      <c r="L782" s="7"/>
      <c r="M782" s="7"/>
      <c r="N782" s="7"/>
      <c r="O782" s="7"/>
      <c r="P782" s="9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9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</row>
    <row r="783" spans="1:46" ht="16.5" customHeight="1">
      <c r="A783" s="217"/>
      <c r="B783" s="1"/>
      <c r="I783" s="5"/>
      <c r="J783" s="6"/>
      <c r="K783" s="7"/>
      <c r="L783" s="7"/>
      <c r="M783" s="7"/>
      <c r="N783" s="7"/>
      <c r="O783" s="7"/>
      <c r="P783" s="9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9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</row>
    <row r="784" spans="1:46" ht="16.5" customHeight="1">
      <c r="A784" s="217"/>
      <c r="B784" s="1"/>
      <c r="I784" s="5"/>
      <c r="J784" s="6"/>
      <c r="K784" s="7"/>
      <c r="L784" s="7"/>
      <c r="M784" s="7"/>
      <c r="N784" s="7"/>
      <c r="O784" s="7"/>
      <c r="P784" s="9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9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</row>
    <row r="785" spans="1:46" ht="16.5" customHeight="1">
      <c r="A785" s="217"/>
      <c r="B785" s="1"/>
      <c r="I785" s="5"/>
      <c r="J785" s="6"/>
      <c r="K785" s="7"/>
      <c r="L785" s="7"/>
      <c r="M785" s="7"/>
      <c r="N785" s="7"/>
      <c r="O785" s="7"/>
      <c r="P785" s="9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9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</row>
    <row r="786" spans="1:46" ht="16.5" customHeight="1">
      <c r="A786" s="217"/>
      <c r="B786" s="1"/>
      <c r="I786" s="5"/>
      <c r="J786" s="6"/>
      <c r="K786" s="7"/>
      <c r="L786" s="7"/>
      <c r="M786" s="7"/>
      <c r="N786" s="7"/>
      <c r="O786" s="7"/>
      <c r="P786" s="9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9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</row>
    <row r="787" spans="1:46" ht="16.5" customHeight="1">
      <c r="A787" s="217"/>
      <c r="B787" s="1"/>
      <c r="I787" s="5"/>
      <c r="J787" s="6"/>
      <c r="K787" s="7"/>
      <c r="L787" s="7"/>
      <c r="M787" s="7"/>
      <c r="N787" s="7"/>
      <c r="O787" s="7"/>
      <c r="P787" s="9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9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</row>
    <row r="788" spans="1:46" ht="16.5" customHeight="1">
      <c r="A788" s="217"/>
      <c r="B788" s="1"/>
      <c r="I788" s="5"/>
      <c r="J788" s="6"/>
      <c r="K788" s="7"/>
      <c r="L788" s="7"/>
      <c r="M788" s="7"/>
      <c r="N788" s="7"/>
      <c r="O788" s="7"/>
      <c r="P788" s="9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9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</row>
    <row r="789" spans="1:46" ht="16.5" customHeight="1">
      <c r="A789" s="217"/>
      <c r="B789" s="1"/>
      <c r="I789" s="5"/>
      <c r="J789" s="6"/>
      <c r="K789" s="7"/>
      <c r="L789" s="7"/>
      <c r="M789" s="7"/>
      <c r="N789" s="7"/>
      <c r="O789" s="7"/>
      <c r="P789" s="9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9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</row>
    <row r="790" spans="1:46" ht="16.5" customHeight="1">
      <c r="A790" s="217"/>
      <c r="B790" s="1"/>
      <c r="I790" s="5"/>
      <c r="J790" s="6"/>
      <c r="K790" s="7"/>
      <c r="L790" s="7"/>
      <c r="M790" s="7"/>
      <c r="N790" s="7"/>
      <c r="O790" s="7"/>
      <c r="P790" s="9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9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</row>
    <row r="791" spans="1:46" ht="16.5" customHeight="1">
      <c r="A791" s="217"/>
      <c r="B791" s="1"/>
      <c r="I791" s="5"/>
      <c r="J791" s="6"/>
      <c r="K791" s="7"/>
      <c r="L791" s="7"/>
      <c r="M791" s="7"/>
      <c r="N791" s="7"/>
      <c r="O791" s="7"/>
      <c r="P791" s="9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9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</row>
    <row r="792" spans="1:46" ht="16.5" customHeight="1">
      <c r="A792" s="217"/>
      <c r="B792" s="1"/>
      <c r="I792" s="5"/>
      <c r="J792" s="6"/>
      <c r="K792" s="7"/>
      <c r="L792" s="7"/>
      <c r="M792" s="7"/>
      <c r="N792" s="7"/>
      <c r="O792" s="7"/>
      <c r="P792" s="9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9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</row>
    <row r="793" spans="1:46" ht="16.5" customHeight="1">
      <c r="A793" s="217"/>
      <c r="B793" s="1"/>
      <c r="I793" s="5"/>
      <c r="J793" s="6"/>
      <c r="K793" s="7"/>
      <c r="L793" s="7"/>
      <c r="M793" s="7"/>
      <c r="N793" s="7"/>
      <c r="O793" s="7"/>
      <c r="P793" s="9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9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</row>
    <row r="794" spans="1:46" ht="16.5" customHeight="1">
      <c r="A794" s="217"/>
      <c r="B794" s="1"/>
      <c r="I794" s="5"/>
      <c r="J794" s="6"/>
      <c r="K794" s="7"/>
      <c r="L794" s="7"/>
      <c r="M794" s="7"/>
      <c r="N794" s="7"/>
      <c r="O794" s="7"/>
      <c r="P794" s="9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9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</row>
    <row r="795" spans="1:46" ht="16.5" customHeight="1">
      <c r="A795" s="217"/>
      <c r="B795" s="1"/>
      <c r="I795" s="5"/>
      <c r="J795" s="6"/>
      <c r="K795" s="7"/>
      <c r="L795" s="7"/>
      <c r="M795" s="7"/>
      <c r="N795" s="7"/>
      <c r="O795" s="7"/>
      <c r="P795" s="9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9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</row>
    <row r="796" spans="1:46" ht="16.5" customHeight="1">
      <c r="A796" s="217"/>
      <c r="B796" s="1"/>
      <c r="I796" s="5"/>
      <c r="J796" s="6"/>
      <c r="K796" s="7"/>
      <c r="L796" s="7"/>
      <c r="M796" s="7"/>
      <c r="N796" s="7"/>
      <c r="O796" s="7"/>
      <c r="P796" s="9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9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</row>
    <row r="797" spans="1:46" ht="16.5" customHeight="1">
      <c r="A797" s="217"/>
      <c r="B797" s="1"/>
      <c r="I797" s="5"/>
      <c r="J797" s="6"/>
      <c r="K797" s="7"/>
      <c r="L797" s="7"/>
      <c r="M797" s="7"/>
      <c r="N797" s="7"/>
      <c r="O797" s="7"/>
      <c r="P797" s="9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9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</row>
    <row r="798" spans="1:46" ht="16.5" customHeight="1">
      <c r="A798" s="217"/>
      <c r="B798" s="1"/>
      <c r="I798" s="5"/>
      <c r="J798" s="6"/>
      <c r="K798" s="7"/>
      <c r="L798" s="7"/>
      <c r="M798" s="7"/>
      <c r="N798" s="7"/>
      <c r="O798" s="7"/>
      <c r="P798" s="9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9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</row>
    <row r="799" spans="1:46" ht="16.5" customHeight="1">
      <c r="A799" s="217"/>
      <c r="B799" s="1"/>
      <c r="I799" s="5"/>
      <c r="J799" s="6"/>
      <c r="K799" s="7"/>
      <c r="L799" s="7"/>
      <c r="M799" s="7"/>
      <c r="N799" s="7"/>
      <c r="O799" s="7"/>
      <c r="P799" s="9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9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</row>
    <row r="800" spans="1:46" ht="16.5" customHeight="1">
      <c r="A800" s="217"/>
      <c r="B800" s="1"/>
      <c r="I800" s="5"/>
      <c r="J800" s="6"/>
      <c r="K800" s="7"/>
      <c r="L800" s="7"/>
      <c r="M800" s="7"/>
      <c r="N800" s="7"/>
      <c r="O800" s="7"/>
      <c r="P800" s="9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9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</row>
    <row r="801" spans="1:46" ht="16.5" customHeight="1">
      <c r="A801" s="217"/>
      <c r="B801" s="1"/>
      <c r="I801" s="5"/>
      <c r="J801" s="6"/>
      <c r="K801" s="7"/>
      <c r="L801" s="7"/>
      <c r="M801" s="7"/>
      <c r="N801" s="7"/>
      <c r="O801" s="7"/>
      <c r="P801" s="9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9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</row>
    <row r="802" spans="1:46" ht="16.5" customHeight="1">
      <c r="A802" s="217"/>
      <c r="B802" s="1"/>
      <c r="I802" s="5"/>
      <c r="J802" s="6"/>
      <c r="K802" s="7"/>
      <c r="L802" s="7"/>
      <c r="M802" s="7"/>
      <c r="N802" s="7"/>
      <c r="O802" s="7"/>
      <c r="P802" s="9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9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</row>
    <row r="803" spans="1:46" ht="16.5" customHeight="1">
      <c r="A803" s="217"/>
      <c r="B803" s="1"/>
      <c r="I803" s="5"/>
      <c r="J803" s="6"/>
      <c r="K803" s="7"/>
      <c r="L803" s="7"/>
      <c r="M803" s="7"/>
      <c r="N803" s="7"/>
      <c r="O803" s="7"/>
      <c r="P803" s="9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9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</row>
    <row r="804" spans="1:46" ht="16.5" customHeight="1">
      <c r="A804" s="217"/>
      <c r="B804" s="1"/>
      <c r="I804" s="5"/>
      <c r="J804" s="6"/>
      <c r="K804" s="7"/>
      <c r="L804" s="7"/>
      <c r="M804" s="7"/>
      <c r="N804" s="7"/>
      <c r="O804" s="7"/>
      <c r="P804" s="9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9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</row>
    <row r="805" spans="1:46" ht="16.5" customHeight="1">
      <c r="A805" s="217"/>
      <c r="B805" s="1"/>
      <c r="I805" s="5"/>
      <c r="J805" s="6"/>
      <c r="K805" s="7"/>
      <c r="L805" s="7"/>
      <c r="M805" s="7"/>
      <c r="N805" s="7"/>
      <c r="O805" s="7"/>
      <c r="P805" s="9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9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</row>
    <row r="806" spans="1:46" ht="16.5" customHeight="1">
      <c r="A806" s="217"/>
      <c r="B806" s="1"/>
      <c r="I806" s="5"/>
      <c r="J806" s="6"/>
      <c r="K806" s="7"/>
      <c r="L806" s="7"/>
      <c r="M806" s="7"/>
      <c r="N806" s="7"/>
      <c r="O806" s="7"/>
      <c r="P806" s="9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9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</row>
    <row r="807" spans="1:46" ht="16.5" customHeight="1">
      <c r="A807" s="217"/>
      <c r="B807" s="1"/>
      <c r="I807" s="5"/>
      <c r="J807" s="6"/>
      <c r="K807" s="7"/>
      <c r="L807" s="7"/>
      <c r="M807" s="7"/>
      <c r="N807" s="7"/>
      <c r="O807" s="7"/>
      <c r="P807" s="9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9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</row>
    <row r="808" spans="1:46" ht="16.5" customHeight="1">
      <c r="A808" s="217"/>
      <c r="B808" s="1"/>
      <c r="I808" s="5"/>
      <c r="J808" s="6"/>
      <c r="K808" s="7"/>
      <c r="L808" s="7"/>
      <c r="M808" s="7"/>
      <c r="N808" s="7"/>
      <c r="O808" s="7"/>
      <c r="P808" s="9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9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</row>
    <row r="809" spans="1:46" ht="16.5" customHeight="1">
      <c r="A809" s="217"/>
      <c r="B809" s="1"/>
      <c r="I809" s="5"/>
      <c r="J809" s="6"/>
      <c r="K809" s="7"/>
      <c r="L809" s="7"/>
      <c r="M809" s="7"/>
      <c r="N809" s="7"/>
      <c r="O809" s="7"/>
      <c r="P809" s="9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9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</row>
    <row r="810" spans="1:46" ht="16.5" customHeight="1">
      <c r="A810" s="217"/>
      <c r="B810" s="1"/>
      <c r="I810" s="5"/>
      <c r="J810" s="6"/>
      <c r="K810" s="7"/>
      <c r="L810" s="7"/>
      <c r="M810" s="7"/>
      <c r="N810" s="7"/>
      <c r="O810" s="7"/>
      <c r="P810" s="9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9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</row>
    <row r="811" spans="1:46" ht="16.5" customHeight="1">
      <c r="A811" s="217"/>
      <c r="B811" s="1"/>
      <c r="I811" s="5"/>
      <c r="J811" s="6"/>
      <c r="K811" s="7"/>
      <c r="L811" s="7"/>
      <c r="M811" s="7"/>
      <c r="N811" s="7"/>
      <c r="O811" s="7"/>
      <c r="P811" s="9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9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</row>
    <row r="812" spans="1:46" ht="16.5" customHeight="1">
      <c r="A812" s="217"/>
      <c r="B812" s="1"/>
      <c r="I812" s="5"/>
      <c r="J812" s="6"/>
      <c r="K812" s="7"/>
      <c r="L812" s="7"/>
      <c r="M812" s="7"/>
      <c r="N812" s="7"/>
      <c r="O812" s="7"/>
      <c r="P812" s="9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9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</row>
    <row r="813" spans="1:46" ht="16.5" customHeight="1">
      <c r="A813" s="217"/>
      <c r="B813" s="1"/>
      <c r="I813" s="5"/>
      <c r="J813" s="6"/>
      <c r="K813" s="7"/>
      <c r="L813" s="7"/>
      <c r="M813" s="7"/>
      <c r="N813" s="7"/>
      <c r="O813" s="7"/>
      <c r="P813" s="9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9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</row>
    <row r="814" spans="1:46" ht="16.5" customHeight="1">
      <c r="A814" s="217"/>
      <c r="B814" s="1"/>
      <c r="I814" s="5"/>
      <c r="J814" s="6"/>
      <c r="K814" s="7"/>
      <c r="L814" s="7"/>
      <c r="M814" s="7"/>
      <c r="N814" s="7"/>
      <c r="O814" s="7"/>
      <c r="P814" s="9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9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</row>
    <row r="815" spans="1:46" ht="16.5" customHeight="1">
      <c r="A815" s="217"/>
      <c r="B815" s="1"/>
      <c r="I815" s="5"/>
      <c r="J815" s="6"/>
      <c r="K815" s="7"/>
      <c r="L815" s="7"/>
      <c r="M815" s="7"/>
      <c r="N815" s="7"/>
      <c r="O815" s="7"/>
      <c r="P815" s="9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9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</row>
    <row r="816" spans="1:46" ht="16.5" customHeight="1">
      <c r="A816" s="217"/>
      <c r="B816" s="1"/>
      <c r="I816" s="5"/>
      <c r="J816" s="6"/>
      <c r="K816" s="7"/>
      <c r="L816" s="7"/>
      <c r="M816" s="7"/>
      <c r="N816" s="7"/>
      <c r="O816" s="7"/>
      <c r="P816" s="9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9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</row>
    <row r="817" spans="1:46" ht="16.5" customHeight="1">
      <c r="A817" s="217"/>
      <c r="B817" s="1"/>
      <c r="I817" s="5"/>
      <c r="J817" s="6"/>
      <c r="K817" s="7"/>
      <c r="L817" s="7"/>
      <c r="M817" s="7"/>
      <c r="N817" s="7"/>
      <c r="O817" s="7"/>
      <c r="P817" s="9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9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</row>
    <row r="818" spans="1:46" ht="16.5" customHeight="1">
      <c r="A818" s="217"/>
      <c r="B818" s="1"/>
      <c r="I818" s="5"/>
      <c r="J818" s="6"/>
      <c r="K818" s="7"/>
      <c r="L818" s="7"/>
      <c r="M818" s="7"/>
      <c r="N818" s="7"/>
      <c r="O818" s="7"/>
      <c r="P818" s="9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9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</row>
    <row r="819" spans="1:46" ht="16.5" customHeight="1">
      <c r="A819" s="217"/>
      <c r="B819" s="1"/>
      <c r="I819" s="5"/>
      <c r="J819" s="6"/>
      <c r="K819" s="7"/>
      <c r="L819" s="7"/>
      <c r="M819" s="7"/>
      <c r="N819" s="7"/>
      <c r="O819" s="7"/>
      <c r="P819" s="9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9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</row>
    <row r="820" spans="1:46" ht="16.5" customHeight="1">
      <c r="A820" s="217"/>
      <c r="B820" s="1"/>
      <c r="I820" s="5"/>
      <c r="J820" s="6"/>
      <c r="K820" s="7"/>
      <c r="L820" s="7"/>
      <c r="M820" s="7"/>
      <c r="N820" s="7"/>
      <c r="O820" s="7"/>
      <c r="P820" s="9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9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</row>
    <row r="821" spans="1:46" ht="16.5" customHeight="1">
      <c r="A821" s="217"/>
      <c r="B821" s="1"/>
      <c r="I821" s="5"/>
      <c r="J821" s="6"/>
      <c r="K821" s="7"/>
      <c r="L821" s="7"/>
      <c r="M821" s="7"/>
      <c r="N821" s="7"/>
      <c r="O821" s="7"/>
      <c r="P821" s="9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9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</row>
    <row r="822" spans="1:46" ht="16.5" customHeight="1">
      <c r="A822" s="217"/>
      <c r="B822" s="1"/>
      <c r="I822" s="5"/>
      <c r="J822" s="6"/>
      <c r="K822" s="7"/>
      <c r="L822" s="7"/>
      <c r="M822" s="7"/>
      <c r="N822" s="7"/>
      <c r="O822" s="7"/>
      <c r="P822" s="9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9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</row>
    <row r="823" spans="1:46" ht="16.5" customHeight="1">
      <c r="A823" s="217"/>
      <c r="B823" s="1"/>
      <c r="I823" s="5"/>
      <c r="J823" s="6"/>
      <c r="K823" s="7"/>
      <c r="L823" s="7"/>
      <c r="M823" s="7"/>
      <c r="N823" s="7"/>
      <c r="O823" s="7"/>
      <c r="P823" s="9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9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</row>
    <row r="824" spans="1:46" ht="16.5" customHeight="1">
      <c r="A824" s="217"/>
      <c r="B824" s="1"/>
      <c r="I824" s="5"/>
      <c r="J824" s="6"/>
      <c r="K824" s="7"/>
      <c r="L824" s="7"/>
      <c r="M824" s="7"/>
      <c r="N824" s="7"/>
      <c r="O824" s="7"/>
      <c r="P824" s="9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9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</row>
    <row r="825" spans="1:46" ht="16.5" customHeight="1">
      <c r="A825" s="217"/>
      <c r="B825" s="1"/>
      <c r="I825" s="5"/>
      <c r="J825" s="6"/>
      <c r="K825" s="7"/>
      <c r="L825" s="7"/>
      <c r="M825" s="7"/>
      <c r="N825" s="7"/>
      <c r="O825" s="7"/>
      <c r="P825" s="9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9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</row>
    <row r="826" spans="1:46" ht="16.5" customHeight="1">
      <c r="A826" s="217"/>
      <c r="B826" s="1"/>
      <c r="I826" s="5"/>
      <c r="J826" s="6"/>
      <c r="K826" s="7"/>
      <c r="L826" s="7"/>
      <c r="M826" s="7"/>
      <c r="N826" s="7"/>
      <c r="O826" s="7"/>
      <c r="P826" s="9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9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</row>
    <row r="827" spans="1:46" ht="16.5" customHeight="1">
      <c r="A827" s="217"/>
      <c r="B827" s="1"/>
      <c r="I827" s="5"/>
      <c r="J827" s="6"/>
      <c r="K827" s="7"/>
      <c r="L827" s="7"/>
      <c r="M827" s="7"/>
      <c r="N827" s="7"/>
      <c r="O827" s="7"/>
      <c r="P827" s="9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9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</row>
    <row r="828" spans="1:46" ht="16.5" customHeight="1">
      <c r="A828" s="217"/>
      <c r="B828" s="1"/>
      <c r="I828" s="5"/>
      <c r="J828" s="6"/>
      <c r="K828" s="7"/>
      <c r="L828" s="7"/>
      <c r="M828" s="7"/>
      <c r="N828" s="7"/>
      <c r="O828" s="7"/>
      <c r="P828" s="9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9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</row>
    <row r="829" spans="1:46" ht="16.5" customHeight="1">
      <c r="A829" s="217"/>
      <c r="B829" s="1"/>
      <c r="I829" s="5"/>
      <c r="J829" s="6"/>
      <c r="K829" s="7"/>
      <c r="L829" s="7"/>
      <c r="M829" s="7"/>
      <c r="N829" s="7"/>
      <c r="O829" s="7"/>
      <c r="P829" s="9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9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</row>
    <row r="830" spans="1:46" ht="16.5" customHeight="1">
      <c r="A830" s="217"/>
      <c r="B830" s="1"/>
      <c r="I830" s="5"/>
      <c r="J830" s="6"/>
      <c r="K830" s="7"/>
      <c r="L830" s="7"/>
      <c r="M830" s="7"/>
      <c r="N830" s="7"/>
      <c r="O830" s="7"/>
      <c r="P830" s="9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9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</row>
    <row r="831" spans="1:46" ht="16.5" customHeight="1">
      <c r="A831" s="217"/>
      <c r="B831" s="1"/>
      <c r="I831" s="5"/>
      <c r="J831" s="6"/>
      <c r="K831" s="7"/>
      <c r="L831" s="7"/>
      <c r="M831" s="7"/>
      <c r="N831" s="7"/>
      <c r="O831" s="7"/>
      <c r="P831" s="9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9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</row>
    <row r="832" spans="1:46" ht="16.5" customHeight="1">
      <c r="A832" s="217"/>
      <c r="B832" s="1"/>
      <c r="I832" s="5"/>
      <c r="J832" s="6"/>
      <c r="K832" s="7"/>
      <c r="L832" s="7"/>
      <c r="M832" s="7"/>
      <c r="N832" s="7"/>
      <c r="O832" s="7"/>
      <c r="P832" s="9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9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</row>
    <row r="833" spans="1:46" ht="16.5" customHeight="1">
      <c r="A833" s="217"/>
      <c r="B833" s="1"/>
      <c r="I833" s="5"/>
      <c r="J833" s="6"/>
      <c r="K833" s="7"/>
      <c r="L833" s="7"/>
      <c r="M833" s="7"/>
      <c r="N833" s="7"/>
      <c r="O833" s="7"/>
      <c r="P833" s="9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9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</row>
    <row r="834" spans="1:46" ht="16.5" customHeight="1">
      <c r="A834" s="217"/>
      <c r="B834" s="1"/>
      <c r="I834" s="5"/>
      <c r="J834" s="6"/>
      <c r="K834" s="7"/>
      <c r="L834" s="7"/>
      <c r="M834" s="7"/>
      <c r="N834" s="7"/>
      <c r="O834" s="7"/>
      <c r="P834" s="9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9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</row>
    <row r="835" spans="1:46" ht="16.5" customHeight="1">
      <c r="A835" s="217"/>
      <c r="B835" s="1"/>
      <c r="I835" s="5"/>
      <c r="J835" s="6"/>
      <c r="K835" s="7"/>
      <c r="L835" s="7"/>
      <c r="M835" s="7"/>
      <c r="N835" s="7"/>
      <c r="O835" s="7"/>
      <c r="P835" s="9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9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</row>
    <row r="836" spans="1:46" ht="16.5" customHeight="1">
      <c r="A836" s="217"/>
      <c r="B836" s="1"/>
      <c r="I836" s="5"/>
      <c r="J836" s="6"/>
      <c r="K836" s="7"/>
      <c r="L836" s="7"/>
      <c r="M836" s="7"/>
      <c r="N836" s="7"/>
      <c r="O836" s="7"/>
      <c r="P836" s="9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9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</row>
    <row r="837" spans="1:46" ht="16.5" customHeight="1">
      <c r="A837" s="217"/>
      <c r="B837" s="1"/>
      <c r="I837" s="5"/>
      <c r="J837" s="6"/>
      <c r="K837" s="7"/>
      <c r="L837" s="7"/>
      <c r="M837" s="7"/>
      <c r="N837" s="7"/>
      <c r="O837" s="7"/>
      <c r="P837" s="9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9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</row>
    <row r="838" spans="1:46" ht="16.5" customHeight="1">
      <c r="A838" s="217"/>
      <c r="B838" s="1"/>
      <c r="I838" s="5"/>
      <c r="J838" s="6"/>
      <c r="K838" s="7"/>
      <c r="L838" s="7"/>
      <c r="M838" s="7"/>
      <c r="N838" s="7"/>
      <c r="O838" s="7"/>
      <c r="P838" s="9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9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</row>
    <row r="839" spans="1:46" ht="16.5" customHeight="1">
      <c r="A839" s="217"/>
      <c r="B839" s="1"/>
      <c r="I839" s="5"/>
      <c r="J839" s="6"/>
      <c r="K839" s="7"/>
      <c r="L839" s="7"/>
      <c r="M839" s="7"/>
      <c r="N839" s="7"/>
      <c r="O839" s="7"/>
      <c r="P839" s="9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9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</row>
    <row r="840" spans="1:46" ht="16.5" customHeight="1">
      <c r="A840" s="217"/>
      <c r="B840" s="1"/>
      <c r="I840" s="5"/>
      <c r="J840" s="6"/>
      <c r="K840" s="7"/>
      <c r="L840" s="7"/>
      <c r="M840" s="7"/>
      <c r="N840" s="7"/>
      <c r="O840" s="7"/>
      <c r="P840" s="9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9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</row>
    <row r="841" spans="1:46" ht="16.5" customHeight="1">
      <c r="A841" s="217"/>
      <c r="B841" s="1"/>
      <c r="I841" s="5"/>
      <c r="J841" s="6"/>
      <c r="K841" s="7"/>
      <c r="L841" s="7"/>
      <c r="M841" s="7"/>
      <c r="N841" s="7"/>
      <c r="O841" s="7"/>
      <c r="P841" s="9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9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</row>
    <row r="842" spans="1:46" ht="16.5" customHeight="1">
      <c r="A842" s="217"/>
      <c r="B842" s="1"/>
      <c r="I842" s="5"/>
      <c r="J842" s="6"/>
      <c r="K842" s="7"/>
      <c r="L842" s="7"/>
      <c r="M842" s="7"/>
      <c r="N842" s="7"/>
      <c r="O842" s="7"/>
      <c r="P842" s="9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9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</row>
    <row r="843" spans="1:46" ht="16.5" customHeight="1">
      <c r="A843" s="217"/>
      <c r="B843" s="1"/>
      <c r="I843" s="5"/>
      <c r="J843" s="6"/>
      <c r="K843" s="7"/>
      <c r="L843" s="7"/>
      <c r="M843" s="7"/>
      <c r="N843" s="7"/>
      <c r="O843" s="7"/>
      <c r="P843" s="9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9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</row>
    <row r="844" spans="1:46" ht="16.5" customHeight="1">
      <c r="A844" s="217"/>
      <c r="B844" s="1"/>
      <c r="I844" s="5"/>
      <c r="J844" s="6"/>
      <c r="K844" s="7"/>
      <c r="L844" s="7"/>
      <c r="M844" s="7"/>
      <c r="N844" s="7"/>
      <c r="O844" s="7"/>
      <c r="P844" s="9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9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</row>
    <row r="845" spans="1:46" ht="16.5" customHeight="1">
      <c r="A845" s="217"/>
      <c r="B845" s="1"/>
      <c r="I845" s="5"/>
      <c r="J845" s="6"/>
      <c r="K845" s="7"/>
      <c r="L845" s="7"/>
      <c r="M845" s="7"/>
      <c r="N845" s="7"/>
      <c r="O845" s="7"/>
      <c r="P845" s="9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9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</row>
    <row r="846" spans="1:46" ht="16.5" customHeight="1">
      <c r="A846" s="217"/>
      <c r="B846" s="1"/>
      <c r="I846" s="5"/>
      <c r="J846" s="6"/>
      <c r="K846" s="7"/>
      <c r="L846" s="7"/>
      <c r="M846" s="7"/>
      <c r="N846" s="7"/>
      <c r="O846" s="7"/>
      <c r="P846" s="9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9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</row>
    <row r="847" spans="1:46" ht="16.5" customHeight="1">
      <c r="A847" s="217"/>
      <c r="B847" s="1"/>
      <c r="I847" s="5"/>
      <c r="J847" s="6"/>
      <c r="K847" s="7"/>
      <c r="L847" s="7"/>
      <c r="M847" s="7"/>
      <c r="N847" s="7"/>
      <c r="O847" s="7"/>
      <c r="P847" s="9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9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</row>
    <row r="848" spans="1:46" ht="16.5" customHeight="1">
      <c r="A848" s="217"/>
      <c r="B848" s="1"/>
      <c r="I848" s="5"/>
      <c r="J848" s="6"/>
      <c r="K848" s="7"/>
      <c r="L848" s="7"/>
      <c r="M848" s="7"/>
      <c r="N848" s="7"/>
      <c r="O848" s="7"/>
      <c r="P848" s="9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9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</row>
    <row r="849" spans="1:46" ht="16.5" customHeight="1">
      <c r="A849" s="217"/>
      <c r="B849" s="1"/>
      <c r="I849" s="5"/>
      <c r="J849" s="6"/>
      <c r="K849" s="7"/>
      <c r="L849" s="7"/>
      <c r="M849" s="7"/>
      <c r="N849" s="7"/>
      <c r="O849" s="7"/>
      <c r="P849" s="9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9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</row>
    <row r="850" spans="1:46" ht="16.5" customHeight="1">
      <c r="A850" s="217"/>
      <c r="B850" s="1"/>
      <c r="I850" s="5"/>
      <c r="J850" s="6"/>
      <c r="K850" s="7"/>
      <c r="L850" s="7"/>
      <c r="M850" s="7"/>
      <c r="N850" s="7"/>
      <c r="O850" s="7"/>
      <c r="P850" s="9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9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</row>
    <row r="851" spans="1:46" ht="16.5" customHeight="1">
      <c r="A851" s="217"/>
      <c r="B851" s="1"/>
      <c r="I851" s="5"/>
      <c r="J851" s="6"/>
      <c r="K851" s="7"/>
      <c r="L851" s="7"/>
      <c r="M851" s="7"/>
      <c r="N851" s="7"/>
      <c r="O851" s="7"/>
      <c r="P851" s="9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9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</row>
    <row r="852" spans="1:46" ht="16.5" customHeight="1">
      <c r="A852" s="217"/>
      <c r="B852" s="1"/>
      <c r="I852" s="5"/>
      <c r="J852" s="6"/>
      <c r="K852" s="7"/>
      <c r="L852" s="7"/>
      <c r="M852" s="7"/>
      <c r="N852" s="7"/>
      <c r="O852" s="7"/>
      <c r="P852" s="9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9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</row>
    <row r="853" spans="1:46" ht="16.5" customHeight="1">
      <c r="A853" s="217"/>
      <c r="B853" s="1"/>
      <c r="I853" s="5"/>
      <c r="J853" s="6"/>
      <c r="K853" s="7"/>
      <c r="L853" s="7"/>
      <c r="M853" s="7"/>
      <c r="N853" s="7"/>
      <c r="O853" s="7"/>
      <c r="P853" s="9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9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</row>
    <row r="854" spans="1:46" ht="16.5" customHeight="1">
      <c r="A854" s="217"/>
      <c r="B854" s="1"/>
      <c r="I854" s="5"/>
      <c r="J854" s="6"/>
      <c r="K854" s="7"/>
      <c r="L854" s="7"/>
      <c r="M854" s="7"/>
      <c r="N854" s="7"/>
      <c r="O854" s="7"/>
      <c r="P854" s="9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9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</row>
    <row r="855" spans="1:46" ht="16.5" customHeight="1">
      <c r="A855" s="217"/>
      <c r="B855" s="1"/>
      <c r="I855" s="5"/>
      <c r="J855" s="6"/>
      <c r="K855" s="7"/>
      <c r="L855" s="7"/>
      <c r="M855" s="7"/>
      <c r="N855" s="7"/>
      <c r="O855" s="7"/>
      <c r="P855" s="9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9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</row>
    <row r="856" spans="1:46" ht="16.5" customHeight="1">
      <c r="A856" s="217"/>
      <c r="B856" s="1"/>
      <c r="I856" s="5"/>
      <c r="J856" s="6"/>
      <c r="K856" s="7"/>
      <c r="L856" s="7"/>
      <c r="M856" s="7"/>
      <c r="N856" s="7"/>
      <c r="O856" s="7"/>
      <c r="P856" s="9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9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</row>
    <row r="857" spans="1:46" ht="16.5" customHeight="1">
      <c r="A857" s="217"/>
      <c r="B857" s="1"/>
      <c r="I857" s="5"/>
      <c r="J857" s="6"/>
      <c r="K857" s="7"/>
      <c r="L857" s="7"/>
      <c r="M857" s="7"/>
      <c r="N857" s="7"/>
      <c r="O857" s="7"/>
      <c r="P857" s="9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9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</row>
    <row r="858" spans="1:46" ht="16.5" customHeight="1">
      <c r="A858" s="217"/>
      <c r="B858" s="1"/>
      <c r="I858" s="5"/>
      <c r="J858" s="6"/>
      <c r="K858" s="7"/>
      <c r="L858" s="7"/>
      <c r="M858" s="7"/>
      <c r="N858" s="7"/>
      <c r="O858" s="7"/>
      <c r="P858" s="9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9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</row>
    <row r="859" spans="1:46" ht="16.5" customHeight="1">
      <c r="A859" s="217"/>
      <c r="B859" s="1"/>
      <c r="I859" s="5"/>
      <c r="J859" s="6"/>
      <c r="K859" s="7"/>
      <c r="L859" s="7"/>
      <c r="M859" s="7"/>
      <c r="N859" s="7"/>
      <c r="O859" s="7"/>
      <c r="P859" s="9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9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</row>
    <row r="860" spans="1:46" ht="16.5" customHeight="1">
      <c r="A860" s="217"/>
      <c r="B860" s="1"/>
      <c r="I860" s="5"/>
      <c r="J860" s="6"/>
      <c r="K860" s="7"/>
      <c r="L860" s="7"/>
      <c r="M860" s="7"/>
      <c r="N860" s="7"/>
      <c r="O860" s="7"/>
      <c r="P860" s="9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9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</row>
    <row r="861" spans="1:46" ht="16.5" customHeight="1">
      <c r="A861" s="217"/>
      <c r="B861" s="1"/>
      <c r="I861" s="5"/>
      <c r="J861" s="6"/>
      <c r="K861" s="7"/>
      <c r="L861" s="7"/>
      <c r="M861" s="7"/>
      <c r="N861" s="7"/>
      <c r="O861" s="7"/>
      <c r="P861" s="9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9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</row>
    <row r="862" spans="1:46" ht="16.5" customHeight="1">
      <c r="A862" s="217"/>
      <c r="B862" s="1"/>
      <c r="I862" s="5"/>
      <c r="J862" s="6"/>
      <c r="K862" s="7"/>
      <c r="L862" s="7"/>
      <c r="M862" s="7"/>
      <c r="N862" s="7"/>
      <c r="O862" s="7"/>
      <c r="P862" s="9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9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</row>
    <row r="863" spans="1:46" ht="16.5" customHeight="1">
      <c r="A863" s="217"/>
      <c r="B863" s="1"/>
      <c r="I863" s="5"/>
      <c r="J863" s="6"/>
      <c r="K863" s="7"/>
      <c r="L863" s="7"/>
      <c r="M863" s="7"/>
      <c r="N863" s="7"/>
      <c r="O863" s="7"/>
      <c r="P863" s="9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9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</row>
    <row r="864" spans="1:46" ht="16.5" customHeight="1">
      <c r="A864" s="217"/>
      <c r="B864" s="1"/>
      <c r="I864" s="5"/>
      <c r="J864" s="6"/>
      <c r="K864" s="7"/>
      <c r="L864" s="7"/>
      <c r="M864" s="7"/>
      <c r="N864" s="7"/>
      <c r="O864" s="7"/>
      <c r="P864" s="9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9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</row>
    <row r="865" spans="1:46" ht="16.5" customHeight="1">
      <c r="A865" s="217"/>
      <c r="B865" s="1"/>
      <c r="I865" s="5"/>
      <c r="J865" s="6"/>
      <c r="K865" s="7"/>
      <c r="L865" s="7"/>
      <c r="M865" s="7"/>
      <c r="N865" s="7"/>
      <c r="O865" s="7"/>
      <c r="P865" s="9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9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</row>
    <row r="866" spans="1:46" ht="16.5" customHeight="1">
      <c r="A866" s="217"/>
      <c r="B866" s="1"/>
      <c r="I866" s="5"/>
      <c r="J866" s="6"/>
      <c r="K866" s="7"/>
      <c r="L866" s="7"/>
      <c r="M866" s="7"/>
      <c r="N866" s="7"/>
      <c r="O866" s="7"/>
      <c r="P866" s="9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9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</row>
    <row r="867" spans="1:46" ht="16.5" customHeight="1">
      <c r="A867" s="217"/>
      <c r="B867" s="1"/>
      <c r="I867" s="5"/>
      <c r="J867" s="6"/>
      <c r="K867" s="7"/>
      <c r="L867" s="7"/>
      <c r="M867" s="7"/>
      <c r="N867" s="7"/>
      <c r="O867" s="7"/>
      <c r="P867" s="9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9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</row>
    <row r="868" spans="1:46" ht="16.5" customHeight="1">
      <c r="A868" s="217"/>
      <c r="B868" s="1"/>
      <c r="I868" s="5"/>
      <c r="J868" s="6"/>
      <c r="K868" s="7"/>
      <c r="L868" s="7"/>
      <c r="M868" s="7"/>
      <c r="N868" s="7"/>
      <c r="O868" s="7"/>
      <c r="P868" s="9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9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</row>
    <row r="869" spans="1:46" ht="16.5" customHeight="1">
      <c r="A869" s="217"/>
      <c r="B869" s="1"/>
      <c r="I869" s="5"/>
      <c r="J869" s="6"/>
      <c r="K869" s="7"/>
      <c r="L869" s="7"/>
      <c r="M869" s="7"/>
      <c r="N869" s="7"/>
      <c r="O869" s="7"/>
      <c r="P869" s="9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9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</row>
    <row r="870" spans="1:46" ht="16.5" customHeight="1">
      <c r="A870" s="217"/>
      <c r="B870" s="1"/>
      <c r="I870" s="5"/>
      <c r="J870" s="6"/>
      <c r="K870" s="7"/>
      <c r="L870" s="7"/>
      <c r="M870" s="7"/>
      <c r="N870" s="7"/>
      <c r="O870" s="7"/>
      <c r="P870" s="9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9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</row>
    <row r="871" spans="1:46" ht="16.5" customHeight="1">
      <c r="A871" s="217"/>
      <c r="B871" s="1"/>
      <c r="I871" s="5"/>
      <c r="J871" s="6"/>
      <c r="K871" s="7"/>
      <c r="L871" s="7"/>
      <c r="M871" s="7"/>
      <c r="N871" s="7"/>
      <c r="O871" s="7"/>
      <c r="P871" s="9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9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</row>
    <row r="872" spans="1:46" ht="16.5" customHeight="1">
      <c r="A872" s="217"/>
      <c r="B872" s="1"/>
      <c r="I872" s="5"/>
      <c r="J872" s="6"/>
      <c r="K872" s="7"/>
      <c r="L872" s="7"/>
      <c r="M872" s="7"/>
      <c r="N872" s="7"/>
      <c r="O872" s="7"/>
      <c r="P872" s="9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9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</row>
    <row r="873" spans="1:46" ht="16.5" customHeight="1">
      <c r="A873" s="217"/>
      <c r="B873" s="1"/>
      <c r="I873" s="5"/>
      <c r="J873" s="6"/>
      <c r="K873" s="7"/>
      <c r="L873" s="7"/>
      <c r="M873" s="7"/>
      <c r="N873" s="7"/>
      <c r="O873" s="7"/>
      <c r="P873" s="9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9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</row>
    <row r="874" spans="1:46" ht="16.5" customHeight="1">
      <c r="A874" s="217"/>
      <c r="B874" s="1"/>
      <c r="I874" s="5"/>
      <c r="J874" s="6"/>
      <c r="K874" s="7"/>
      <c r="L874" s="7"/>
      <c r="M874" s="7"/>
      <c r="N874" s="7"/>
      <c r="O874" s="7"/>
      <c r="P874" s="9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9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</row>
    <row r="875" spans="1:46" ht="16.5" customHeight="1">
      <c r="A875" s="217"/>
      <c r="B875" s="1"/>
      <c r="I875" s="5"/>
      <c r="J875" s="6"/>
      <c r="K875" s="7"/>
      <c r="L875" s="7"/>
      <c r="M875" s="7"/>
      <c r="N875" s="7"/>
      <c r="O875" s="7"/>
      <c r="P875" s="9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9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</row>
    <row r="876" spans="1:46" ht="16.5" customHeight="1">
      <c r="A876" s="217"/>
      <c r="B876" s="1"/>
      <c r="I876" s="5"/>
      <c r="J876" s="6"/>
      <c r="K876" s="7"/>
      <c r="L876" s="7"/>
      <c r="M876" s="7"/>
      <c r="N876" s="7"/>
      <c r="O876" s="7"/>
      <c r="P876" s="9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9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</row>
    <row r="877" spans="1:46" ht="16.5" customHeight="1">
      <c r="A877" s="217"/>
      <c r="B877" s="1"/>
      <c r="I877" s="5"/>
      <c r="J877" s="6"/>
      <c r="K877" s="7"/>
      <c r="L877" s="7"/>
      <c r="M877" s="7"/>
      <c r="N877" s="7"/>
      <c r="O877" s="7"/>
      <c r="P877" s="9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9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</row>
    <row r="878" spans="1:46" ht="16.5" customHeight="1">
      <c r="A878" s="217"/>
      <c r="B878" s="1"/>
      <c r="I878" s="5"/>
      <c r="J878" s="6"/>
      <c r="K878" s="7"/>
      <c r="L878" s="7"/>
      <c r="M878" s="7"/>
      <c r="N878" s="7"/>
      <c r="O878" s="7"/>
      <c r="P878" s="9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9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</row>
    <row r="879" spans="1:46" ht="16.5" customHeight="1">
      <c r="A879" s="217"/>
      <c r="B879" s="1"/>
      <c r="I879" s="5"/>
      <c r="J879" s="6"/>
      <c r="K879" s="7"/>
      <c r="L879" s="7"/>
      <c r="M879" s="7"/>
      <c r="N879" s="7"/>
      <c r="O879" s="7"/>
      <c r="P879" s="9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9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</row>
    <row r="880" spans="1:46" ht="16.5" customHeight="1">
      <c r="A880" s="217"/>
      <c r="B880" s="1"/>
      <c r="I880" s="5"/>
      <c r="J880" s="6"/>
      <c r="K880" s="7"/>
      <c r="L880" s="7"/>
      <c r="M880" s="7"/>
      <c r="N880" s="7"/>
      <c r="O880" s="7"/>
      <c r="P880" s="9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9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</row>
    <row r="881" spans="1:46" ht="16.5" customHeight="1">
      <c r="A881" s="217"/>
      <c r="B881" s="1"/>
      <c r="I881" s="5"/>
      <c r="J881" s="6"/>
      <c r="K881" s="7"/>
      <c r="L881" s="7"/>
      <c r="M881" s="7"/>
      <c r="N881" s="7"/>
      <c r="O881" s="7"/>
      <c r="P881" s="9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9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</row>
    <row r="882" spans="1:46" ht="16.5" customHeight="1">
      <c r="A882" s="217"/>
      <c r="B882" s="1"/>
      <c r="I882" s="5"/>
      <c r="J882" s="6"/>
      <c r="K882" s="7"/>
      <c r="L882" s="7"/>
      <c r="M882" s="7"/>
      <c r="N882" s="7"/>
      <c r="O882" s="7"/>
      <c r="P882" s="9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9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</row>
    <row r="883" spans="1:46" ht="16.5" customHeight="1">
      <c r="A883" s="217"/>
      <c r="B883" s="1"/>
      <c r="I883" s="5"/>
      <c r="J883" s="6"/>
      <c r="K883" s="7"/>
      <c r="L883" s="7"/>
      <c r="M883" s="7"/>
      <c r="N883" s="7"/>
      <c r="O883" s="7"/>
      <c r="P883" s="9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9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</row>
    <row r="884" spans="1:46" ht="16.5" customHeight="1">
      <c r="A884" s="217"/>
      <c r="B884" s="1"/>
      <c r="I884" s="5"/>
      <c r="J884" s="6"/>
      <c r="K884" s="7"/>
      <c r="L884" s="7"/>
      <c r="M884" s="7"/>
      <c r="N884" s="7"/>
      <c r="O884" s="7"/>
      <c r="P884" s="9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9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</row>
    <row r="885" spans="1:46" ht="16.5" customHeight="1">
      <c r="A885" s="217"/>
      <c r="B885" s="1"/>
      <c r="I885" s="5"/>
      <c r="J885" s="6"/>
      <c r="K885" s="7"/>
      <c r="L885" s="7"/>
      <c r="M885" s="7"/>
      <c r="N885" s="7"/>
      <c r="O885" s="7"/>
      <c r="P885" s="9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9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</row>
    <row r="886" spans="1:46" ht="16.5" customHeight="1">
      <c r="A886" s="217"/>
      <c r="B886" s="1"/>
      <c r="I886" s="5"/>
      <c r="J886" s="6"/>
      <c r="K886" s="7"/>
      <c r="L886" s="7"/>
      <c r="M886" s="7"/>
      <c r="N886" s="7"/>
      <c r="O886" s="7"/>
      <c r="P886" s="9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9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</row>
    <row r="887" spans="1:46" ht="16.5" customHeight="1">
      <c r="A887" s="217"/>
      <c r="B887" s="1"/>
      <c r="I887" s="5"/>
      <c r="J887" s="6"/>
      <c r="K887" s="7"/>
      <c r="L887" s="7"/>
      <c r="M887" s="7"/>
      <c r="N887" s="7"/>
      <c r="O887" s="7"/>
      <c r="P887" s="9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9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</row>
    <row r="888" spans="1:46" ht="16.5" customHeight="1">
      <c r="A888" s="217"/>
      <c r="B888" s="1"/>
      <c r="I888" s="5"/>
      <c r="J888" s="6"/>
      <c r="K888" s="7"/>
      <c r="L888" s="7"/>
      <c r="M888" s="7"/>
      <c r="N888" s="7"/>
      <c r="O888" s="7"/>
      <c r="P888" s="9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9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</row>
    <row r="889" spans="1:46" ht="16.5" customHeight="1">
      <c r="A889" s="217"/>
      <c r="B889" s="1"/>
      <c r="I889" s="5"/>
      <c r="J889" s="6"/>
      <c r="K889" s="7"/>
      <c r="L889" s="7"/>
      <c r="M889" s="7"/>
      <c r="N889" s="7"/>
      <c r="O889" s="7"/>
      <c r="P889" s="9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9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</row>
    <row r="890" spans="1:46" ht="16.5" customHeight="1">
      <c r="A890" s="217"/>
      <c r="B890" s="1"/>
      <c r="I890" s="5"/>
      <c r="J890" s="6"/>
      <c r="K890" s="7"/>
      <c r="L890" s="7"/>
      <c r="M890" s="7"/>
      <c r="N890" s="7"/>
      <c r="O890" s="7"/>
      <c r="P890" s="9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9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</row>
    <row r="891" spans="1:46" ht="16.5" customHeight="1">
      <c r="A891" s="217"/>
      <c r="B891" s="1"/>
      <c r="I891" s="5"/>
      <c r="J891" s="6"/>
      <c r="K891" s="7"/>
      <c r="L891" s="7"/>
      <c r="M891" s="7"/>
      <c r="N891" s="7"/>
      <c r="O891" s="7"/>
      <c r="P891" s="9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9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</row>
    <row r="892" spans="1:46" ht="16.5" customHeight="1">
      <c r="A892" s="217"/>
      <c r="B892" s="1"/>
      <c r="I892" s="5"/>
      <c r="J892" s="6"/>
      <c r="K892" s="7"/>
      <c r="L892" s="7"/>
      <c r="M892" s="7"/>
      <c r="N892" s="7"/>
      <c r="O892" s="7"/>
      <c r="P892" s="9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9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</row>
    <row r="893" spans="1:46" ht="16.5" customHeight="1">
      <c r="A893" s="217"/>
      <c r="B893" s="1"/>
      <c r="I893" s="5"/>
      <c r="J893" s="6"/>
      <c r="K893" s="7"/>
      <c r="L893" s="7"/>
      <c r="M893" s="7"/>
      <c r="N893" s="7"/>
      <c r="O893" s="7"/>
      <c r="P893" s="9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9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</row>
    <row r="894" spans="1:46" ht="16.5" customHeight="1">
      <c r="A894" s="217"/>
      <c r="B894" s="1"/>
      <c r="I894" s="5"/>
      <c r="J894" s="6"/>
      <c r="K894" s="7"/>
      <c r="L894" s="7"/>
      <c r="M894" s="7"/>
      <c r="N894" s="7"/>
      <c r="O894" s="7"/>
      <c r="P894" s="9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9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</row>
    <row r="895" spans="1:46" ht="16.5" customHeight="1">
      <c r="A895" s="217"/>
      <c r="B895" s="1"/>
      <c r="I895" s="5"/>
      <c r="J895" s="6"/>
      <c r="K895" s="7"/>
      <c r="L895" s="7"/>
      <c r="M895" s="7"/>
      <c r="N895" s="7"/>
      <c r="O895" s="7"/>
      <c r="P895" s="9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9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</row>
    <row r="896" spans="1:46" ht="16.5" customHeight="1">
      <c r="A896" s="217"/>
      <c r="B896" s="1"/>
      <c r="I896" s="5"/>
      <c r="J896" s="6"/>
      <c r="K896" s="7"/>
      <c r="L896" s="7"/>
      <c r="M896" s="7"/>
      <c r="N896" s="7"/>
      <c r="O896" s="7"/>
      <c r="P896" s="9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9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</row>
    <row r="897" spans="1:46" ht="16.5" customHeight="1">
      <c r="A897" s="217"/>
      <c r="B897" s="1"/>
      <c r="I897" s="5"/>
      <c r="J897" s="6"/>
      <c r="K897" s="7"/>
      <c r="L897" s="7"/>
      <c r="M897" s="7"/>
      <c r="N897" s="7"/>
      <c r="O897" s="7"/>
      <c r="P897" s="9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9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</row>
    <row r="898" spans="1:46" ht="16.5" customHeight="1">
      <c r="A898" s="217"/>
      <c r="B898" s="1"/>
      <c r="I898" s="5"/>
      <c r="J898" s="6"/>
      <c r="K898" s="7"/>
      <c r="L898" s="7"/>
      <c r="M898" s="7"/>
      <c r="N898" s="7"/>
      <c r="O898" s="7"/>
      <c r="P898" s="9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9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</row>
    <row r="899" spans="1:46" ht="16.5" customHeight="1">
      <c r="A899" s="217"/>
      <c r="B899" s="1"/>
      <c r="I899" s="5"/>
      <c r="J899" s="6"/>
      <c r="K899" s="7"/>
      <c r="L899" s="7"/>
      <c r="M899" s="7"/>
      <c r="N899" s="7"/>
      <c r="O899" s="7"/>
      <c r="P899" s="9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9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</row>
    <row r="900" spans="1:46" ht="16.5" customHeight="1">
      <c r="A900" s="217"/>
      <c r="B900" s="1"/>
      <c r="I900" s="5"/>
      <c r="J900" s="6"/>
      <c r="K900" s="7"/>
      <c r="L900" s="7"/>
      <c r="M900" s="7"/>
      <c r="N900" s="7"/>
      <c r="O900" s="7"/>
      <c r="P900" s="9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9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</row>
    <row r="901" spans="1:46" ht="16.5" customHeight="1">
      <c r="A901" s="217"/>
      <c r="B901" s="1"/>
      <c r="I901" s="5"/>
      <c r="J901" s="6"/>
      <c r="K901" s="7"/>
      <c r="L901" s="7"/>
      <c r="M901" s="7"/>
      <c r="N901" s="7"/>
      <c r="O901" s="7"/>
      <c r="P901" s="9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9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</row>
    <row r="902" spans="1:46" ht="16.5" customHeight="1">
      <c r="A902" s="217"/>
      <c r="B902" s="1"/>
      <c r="I902" s="5"/>
      <c r="J902" s="6"/>
      <c r="K902" s="7"/>
      <c r="L902" s="7"/>
      <c r="M902" s="7"/>
      <c r="N902" s="7"/>
      <c r="O902" s="7"/>
      <c r="P902" s="9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9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</row>
    <row r="903" spans="1:46" ht="16.5" customHeight="1">
      <c r="A903" s="217"/>
      <c r="B903" s="1"/>
      <c r="I903" s="5"/>
      <c r="J903" s="6"/>
      <c r="K903" s="7"/>
      <c r="L903" s="7"/>
      <c r="M903" s="7"/>
      <c r="N903" s="7"/>
      <c r="O903" s="7"/>
      <c r="P903" s="9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9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</row>
    <row r="904" spans="1:46" ht="16.5" customHeight="1">
      <c r="A904" s="217"/>
      <c r="B904" s="1"/>
      <c r="I904" s="5"/>
      <c r="J904" s="6"/>
      <c r="K904" s="7"/>
      <c r="L904" s="7"/>
      <c r="M904" s="7"/>
      <c r="N904" s="7"/>
      <c r="O904" s="7"/>
      <c r="P904" s="9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9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</row>
    <row r="905" spans="1:46" ht="16.5" customHeight="1">
      <c r="A905" s="217"/>
      <c r="B905" s="1"/>
      <c r="I905" s="5"/>
      <c r="J905" s="6"/>
      <c r="K905" s="7"/>
      <c r="L905" s="7"/>
      <c r="M905" s="7"/>
      <c r="N905" s="7"/>
      <c r="O905" s="7"/>
      <c r="P905" s="9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9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</row>
    <row r="906" spans="1:46" ht="16.5" customHeight="1">
      <c r="A906" s="217"/>
      <c r="B906" s="1"/>
      <c r="I906" s="5"/>
      <c r="J906" s="6"/>
      <c r="K906" s="7"/>
      <c r="L906" s="7"/>
      <c r="M906" s="7"/>
      <c r="N906" s="7"/>
      <c r="O906" s="7"/>
      <c r="P906" s="9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9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</row>
    <row r="907" spans="1:46" ht="16.5" customHeight="1">
      <c r="A907" s="217"/>
      <c r="B907" s="1"/>
      <c r="I907" s="5"/>
      <c r="J907" s="6"/>
      <c r="K907" s="7"/>
      <c r="L907" s="7"/>
      <c r="M907" s="7"/>
      <c r="N907" s="7"/>
      <c r="O907" s="7"/>
      <c r="P907" s="9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9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</row>
    <row r="908" spans="1:46" ht="16.5" customHeight="1">
      <c r="A908" s="217"/>
      <c r="B908" s="1"/>
      <c r="I908" s="5"/>
      <c r="J908" s="6"/>
      <c r="K908" s="7"/>
      <c r="L908" s="7"/>
      <c r="M908" s="7"/>
      <c r="N908" s="7"/>
      <c r="O908" s="7"/>
      <c r="P908" s="9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9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</row>
    <row r="909" spans="1:46" ht="16.5" customHeight="1">
      <c r="A909" s="217"/>
      <c r="B909" s="1"/>
      <c r="I909" s="5"/>
      <c r="J909" s="6"/>
      <c r="K909" s="7"/>
      <c r="L909" s="7"/>
      <c r="M909" s="7"/>
      <c r="N909" s="7"/>
      <c r="O909" s="7"/>
      <c r="P909" s="9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9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</row>
    <row r="910" spans="1:46" ht="16.5" customHeight="1">
      <c r="A910" s="217"/>
      <c r="B910" s="1"/>
      <c r="I910" s="5"/>
      <c r="J910" s="6"/>
      <c r="K910" s="7"/>
      <c r="L910" s="7"/>
      <c r="M910" s="7"/>
      <c r="N910" s="7"/>
      <c r="O910" s="7"/>
      <c r="P910" s="9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9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</row>
    <row r="911" spans="1:46" ht="16.5" customHeight="1">
      <c r="A911" s="217"/>
      <c r="B911" s="1"/>
      <c r="I911" s="5"/>
      <c r="J911" s="6"/>
      <c r="K911" s="7"/>
      <c r="L911" s="7"/>
      <c r="M911" s="7"/>
      <c r="N911" s="7"/>
      <c r="O911" s="7"/>
      <c r="P911" s="9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9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</row>
    <row r="912" spans="1:46" ht="16.5" customHeight="1">
      <c r="A912" s="217"/>
      <c r="B912" s="1"/>
      <c r="I912" s="5"/>
      <c r="J912" s="6"/>
      <c r="K912" s="7"/>
      <c r="L912" s="7"/>
      <c r="M912" s="7"/>
      <c r="N912" s="7"/>
      <c r="O912" s="7"/>
      <c r="P912" s="9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9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</row>
    <row r="913" spans="1:46" ht="16.5" customHeight="1">
      <c r="A913" s="217"/>
      <c r="B913" s="1"/>
      <c r="I913" s="5"/>
      <c r="J913" s="6"/>
      <c r="K913" s="7"/>
      <c r="L913" s="7"/>
      <c r="M913" s="7"/>
      <c r="N913" s="7"/>
      <c r="O913" s="7"/>
      <c r="P913" s="9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9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</row>
    <row r="914" spans="1:46" ht="16.5" customHeight="1">
      <c r="A914" s="217"/>
      <c r="B914" s="1"/>
      <c r="I914" s="5"/>
      <c r="J914" s="6"/>
      <c r="K914" s="7"/>
      <c r="L914" s="7"/>
      <c r="M914" s="7"/>
      <c r="N914" s="7"/>
      <c r="O914" s="7"/>
      <c r="P914" s="9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9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</row>
    <row r="915" spans="1:46" ht="16.5" customHeight="1">
      <c r="A915" s="217"/>
      <c r="B915" s="1"/>
      <c r="I915" s="5"/>
      <c r="J915" s="6"/>
      <c r="K915" s="7"/>
      <c r="L915" s="7"/>
      <c r="M915" s="7"/>
      <c r="N915" s="7"/>
      <c r="O915" s="7"/>
      <c r="P915" s="9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9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</row>
    <row r="916" spans="1:46" ht="16.5" customHeight="1">
      <c r="A916" s="217"/>
      <c r="B916" s="1"/>
      <c r="I916" s="5"/>
      <c r="J916" s="6"/>
      <c r="K916" s="7"/>
      <c r="L916" s="7"/>
      <c r="M916" s="7"/>
      <c r="N916" s="7"/>
      <c r="O916" s="7"/>
      <c r="P916" s="9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9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</row>
    <row r="917" spans="1:46" ht="16.5" customHeight="1">
      <c r="A917" s="217"/>
      <c r="B917" s="1"/>
      <c r="I917" s="5"/>
      <c r="J917" s="6"/>
      <c r="K917" s="7"/>
      <c r="L917" s="7"/>
      <c r="M917" s="7"/>
      <c r="N917" s="7"/>
      <c r="O917" s="7"/>
      <c r="P917" s="9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9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</row>
    <row r="918" spans="1:46" ht="16.5" customHeight="1">
      <c r="A918" s="217"/>
      <c r="B918" s="1"/>
      <c r="I918" s="5"/>
      <c r="J918" s="6"/>
      <c r="K918" s="7"/>
      <c r="L918" s="7"/>
      <c r="M918" s="7"/>
      <c r="N918" s="7"/>
      <c r="O918" s="7"/>
      <c r="P918" s="9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9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</row>
    <row r="919" spans="1:46" ht="16.5" customHeight="1">
      <c r="A919" s="217"/>
      <c r="B919" s="1"/>
      <c r="I919" s="5"/>
      <c r="J919" s="6"/>
      <c r="K919" s="7"/>
      <c r="L919" s="7"/>
      <c r="M919" s="7"/>
      <c r="N919" s="7"/>
      <c r="O919" s="7"/>
      <c r="P919" s="9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9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</row>
    <row r="920" spans="1:46" ht="16.5" customHeight="1">
      <c r="A920" s="217"/>
      <c r="B920" s="1"/>
      <c r="I920" s="5"/>
      <c r="J920" s="6"/>
      <c r="K920" s="7"/>
      <c r="L920" s="7"/>
      <c r="M920" s="7"/>
      <c r="N920" s="7"/>
      <c r="O920" s="7"/>
      <c r="P920" s="9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9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</row>
    <row r="921" spans="1:46" ht="16.5" customHeight="1">
      <c r="A921" s="217"/>
      <c r="B921" s="1"/>
      <c r="I921" s="5"/>
      <c r="J921" s="6"/>
      <c r="K921" s="7"/>
      <c r="L921" s="7"/>
      <c r="M921" s="7"/>
      <c r="N921" s="7"/>
      <c r="O921" s="7"/>
      <c r="P921" s="9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9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</row>
    <row r="922" spans="1:46" ht="16.5" customHeight="1">
      <c r="A922" s="217"/>
      <c r="B922" s="1"/>
      <c r="I922" s="5"/>
      <c r="J922" s="6"/>
      <c r="K922" s="7"/>
      <c r="L922" s="7"/>
      <c r="M922" s="7"/>
      <c r="N922" s="7"/>
      <c r="O922" s="7"/>
      <c r="P922" s="9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9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</row>
    <row r="923" spans="1:46" ht="16.5" customHeight="1">
      <c r="A923" s="217"/>
      <c r="B923" s="1"/>
      <c r="I923" s="5"/>
      <c r="J923" s="6"/>
      <c r="K923" s="7"/>
      <c r="L923" s="7"/>
      <c r="M923" s="7"/>
      <c r="N923" s="7"/>
      <c r="O923" s="7"/>
      <c r="P923" s="9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9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</row>
    <row r="924" spans="1:46" ht="16.5" customHeight="1">
      <c r="A924" s="217"/>
      <c r="B924" s="1"/>
      <c r="I924" s="5"/>
      <c r="J924" s="6"/>
      <c r="K924" s="7"/>
      <c r="L924" s="7"/>
      <c r="M924" s="7"/>
      <c r="N924" s="7"/>
      <c r="O924" s="7"/>
      <c r="P924" s="9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9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</row>
    <row r="925" spans="1:46" ht="16.5" customHeight="1">
      <c r="A925" s="217"/>
      <c r="B925" s="1"/>
      <c r="I925" s="5"/>
      <c r="J925" s="6"/>
      <c r="K925" s="7"/>
      <c r="L925" s="7"/>
      <c r="M925" s="7"/>
      <c r="N925" s="7"/>
      <c r="O925" s="7"/>
      <c r="P925" s="9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9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</row>
    <row r="926" spans="1:46" ht="16.5" customHeight="1">
      <c r="A926" s="217"/>
      <c r="B926" s="1"/>
      <c r="I926" s="5"/>
      <c r="J926" s="6"/>
      <c r="K926" s="7"/>
      <c r="L926" s="7"/>
      <c r="M926" s="7"/>
      <c r="N926" s="7"/>
      <c r="O926" s="7"/>
      <c r="P926" s="9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9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</row>
    <row r="927" spans="1:46" ht="16.5" customHeight="1">
      <c r="A927" s="217"/>
      <c r="B927" s="1"/>
      <c r="I927" s="5"/>
      <c r="J927" s="6"/>
      <c r="K927" s="7"/>
      <c r="L927" s="7"/>
      <c r="M927" s="7"/>
      <c r="N927" s="7"/>
      <c r="O927" s="7"/>
      <c r="P927" s="9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9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</row>
    <row r="928" spans="1:46" ht="16.5" customHeight="1">
      <c r="A928" s="217"/>
      <c r="B928" s="1"/>
      <c r="I928" s="5"/>
      <c r="J928" s="6"/>
      <c r="K928" s="7"/>
      <c r="L928" s="7"/>
      <c r="M928" s="7"/>
      <c r="N928" s="7"/>
      <c r="O928" s="7"/>
      <c r="P928" s="9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9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</row>
    <row r="929" spans="1:46" ht="16.5" customHeight="1">
      <c r="A929" s="217"/>
      <c r="B929" s="1"/>
      <c r="I929" s="5"/>
      <c r="J929" s="6"/>
      <c r="K929" s="7"/>
      <c r="L929" s="7"/>
      <c r="M929" s="7"/>
      <c r="N929" s="7"/>
      <c r="O929" s="7"/>
      <c r="P929" s="9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9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</row>
    <row r="930" spans="1:46" ht="16.5" customHeight="1">
      <c r="A930" s="217"/>
      <c r="B930" s="1"/>
      <c r="I930" s="5"/>
      <c r="J930" s="6"/>
      <c r="K930" s="7"/>
      <c r="L930" s="7"/>
      <c r="M930" s="7"/>
      <c r="N930" s="7"/>
      <c r="O930" s="7"/>
      <c r="P930" s="9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9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</row>
    <row r="931" spans="1:46" ht="16.5" customHeight="1">
      <c r="A931" s="217"/>
      <c r="B931" s="1"/>
      <c r="I931" s="5"/>
      <c r="J931" s="6"/>
      <c r="K931" s="7"/>
      <c r="L931" s="7"/>
      <c r="M931" s="7"/>
      <c r="N931" s="7"/>
      <c r="O931" s="7"/>
      <c r="P931" s="9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9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</row>
    <row r="932" spans="1:46" ht="16.5" customHeight="1">
      <c r="A932" s="217"/>
      <c r="B932" s="1"/>
      <c r="I932" s="5"/>
      <c r="J932" s="6"/>
      <c r="K932" s="7"/>
      <c r="L932" s="7"/>
      <c r="M932" s="7"/>
      <c r="N932" s="7"/>
      <c r="O932" s="7"/>
      <c r="P932" s="9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9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</row>
    <row r="933" spans="1:46" ht="16.5" customHeight="1">
      <c r="A933" s="217"/>
      <c r="B933" s="1"/>
      <c r="I933" s="5"/>
      <c r="J933" s="6"/>
      <c r="K933" s="7"/>
      <c r="L933" s="7"/>
      <c r="M933" s="7"/>
      <c r="N933" s="7"/>
      <c r="O933" s="7"/>
      <c r="P933" s="9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9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</row>
    <row r="934" spans="1:46" ht="16.5" customHeight="1">
      <c r="A934" s="217"/>
      <c r="B934" s="1"/>
      <c r="I934" s="5"/>
      <c r="J934" s="6"/>
      <c r="K934" s="7"/>
      <c r="L934" s="7"/>
      <c r="M934" s="7"/>
      <c r="N934" s="7"/>
      <c r="O934" s="7"/>
      <c r="P934" s="9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9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</row>
    <row r="935" spans="1:46" ht="16.5" customHeight="1">
      <c r="A935" s="217"/>
      <c r="B935" s="1"/>
      <c r="I935" s="5"/>
      <c r="J935" s="6"/>
      <c r="K935" s="7"/>
      <c r="L935" s="7"/>
      <c r="M935" s="7"/>
      <c r="N935" s="7"/>
      <c r="O935" s="7"/>
      <c r="P935" s="9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9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</row>
    <row r="936" spans="1:46" ht="16.5" customHeight="1">
      <c r="A936" s="217"/>
      <c r="B936" s="1"/>
      <c r="I936" s="5"/>
      <c r="J936" s="6"/>
      <c r="K936" s="7"/>
      <c r="L936" s="7"/>
      <c r="M936" s="7"/>
      <c r="N936" s="7"/>
      <c r="O936" s="7"/>
      <c r="P936" s="9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9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</row>
    <row r="937" spans="1:46" ht="16.5" customHeight="1">
      <c r="A937" s="217"/>
      <c r="B937" s="1"/>
      <c r="I937" s="5"/>
      <c r="J937" s="6"/>
      <c r="K937" s="7"/>
      <c r="L937" s="7"/>
      <c r="M937" s="7"/>
      <c r="N937" s="7"/>
      <c r="O937" s="7"/>
      <c r="P937" s="9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9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</row>
    <row r="938" spans="1:46" ht="16.5" customHeight="1">
      <c r="A938" s="217"/>
      <c r="B938" s="1"/>
      <c r="I938" s="5"/>
      <c r="J938" s="6"/>
      <c r="K938" s="7"/>
      <c r="L938" s="7"/>
      <c r="M938" s="7"/>
      <c r="N938" s="7"/>
      <c r="O938" s="7"/>
      <c r="P938" s="9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9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</row>
    <row r="939" spans="1:46" ht="16.5" customHeight="1">
      <c r="A939" s="217"/>
      <c r="B939" s="1"/>
      <c r="I939" s="5"/>
      <c r="J939" s="6"/>
      <c r="K939" s="7"/>
      <c r="L939" s="7"/>
      <c r="M939" s="7"/>
      <c r="N939" s="7"/>
      <c r="O939" s="7"/>
      <c r="P939" s="9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9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</row>
    <row r="940" spans="1:46" ht="16.5" customHeight="1">
      <c r="A940" s="217"/>
      <c r="B940" s="1"/>
      <c r="I940" s="5"/>
      <c r="J940" s="6"/>
      <c r="K940" s="7"/>
      <c r="L940" s="7"/>
      <c r="M940" s="7"/>
      <c r="N940" s="7"/>
      <c r="O940" s="7"/>
      <c r="P940" s="9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9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</row>
    <row r="941" spans="1:46" ht="16.5" customHeight="1">
      <c r="A941" s="217"/>
      <c r="B941" s="1"/>
      <c r="I941" s="5"/>
      <c r="J941" s="6"/>
      <c r="K941" s="7"/>
      <c r="L941" s="7"/>
      <c r="M941" s="7"/>
      <c r="N941" s="7"/>
      <c r="O941" s="7"/>
      <c r="P941" s="9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9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</row>
    <row r="942" spans="1:46" ht="16.5" customHeight="1">
      <c r="A942" s="217"/>
      <c r="B942" s="1"/>
      <c r="I942" s="5"/>
      <c r="J942" s="6"/>
      <c r="K942" s="7"/>
      <c r="L942" s="7"/>
      <c r="M942" s="7"/>
      <c r="N942" s="7"/>
      <c r="O942" s="7"/>
      <c r="P942" s="9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9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</row>
    <row r="943" spans="1:46" ht="16.5" customHeight="1">
      <c r="A943" s="217"/>
      <c r="B943" s="1"/>
      <c r="I943" s="5"/>
      <c r="J943" s="6"/>
      <c r="K943" s="7"/>
      <c r="L943" s="7"/>
      <c r="M943" s="7"/>
      <c r="N943" s="7"/>
      <c r="O943" s="7"/>
      <c r="P943" s="9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9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</row>
    <row r="944" spans="1:46" ht="16.5" customHeight="1">
      <c r="A944" s="217"/>
      <c r="B944" s="1"/>
      <c r="I944" s="5"/>
      <c r="J944" s="6"/>
      <c r="K944" s="7"/>
      <c r="L944" s="7"/>
      <c r="M944" s="7"/>
      <c r="N944" s="7"/>
      <c r="O944" s="7"/>
      <c r="P944" s="9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9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</row>
    <row r="945" spans="1:46" ht="16.5" customHeight="1">
      <c r="A945" s="217"/>
      <c r="B945" s="1"/>
      <c r="I945" s="5"/>
      <c r="J945" s="6"/>
      <c r="K945" s="7"/>
      <c r="L945" s="7"/>
      <c r="M945" s="7"/>
      <c r="N945" s="7"/>
      <c r="O945" s="7"/>
      <c r="P945" s="9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9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</row>
    <row r="946" spans="1:46" ht="16.5" customHeight="1">
      <c r="A946" s="217"/>
      <c r="B946" s="1"/>
      <c r="I946" s="5"/>
      <c r="J946" s="6"/>
      <c r="K946" s="7"/>
      <c r="L946" s="7"/>
      <c r="M946" s="7"/>
      <c r="N946" s="7"/>
      <c r="O946" s="7"/>
      <c r="P946" s="9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9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</row>
    <row r="947" spans="1:46" ht="16.5" customHeight="1">
      <c r="A947" s="217"/>
      <c r="B947" s="1"/>
      <c r="I947" s="5"/>
      <c r="J947" s="6"/>
      <c r="K947" s="7"/>
      <c r="L947" s="7"/>
      <c r="M947" s="7"/>
      <c r="N947" s="7"/>
      <c r="O947" s="7"/>
      <c r="P947" s="9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9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</row>
    <row r="948" spans="1:46" ht="16.5" customHeight="1">
      <c r="A948" s="217"/>
      <c r="B948" s="1"/>
      <c r="I948" s="5"/>
      <c r="J948" s="6"/>
      <c r="K948" s="7"/>
      <c r="L948" s="7"/>
      <c r="M948" s="7"/>
      <c r="N948" s="7"/>
      <c r="O948" s="7"/>
      <c r="P948" s="9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9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</row>
    <row r="949" spans="1:46" ht="16.5" customHeight="1">
      <c r="A949" s="217"/>
      <c r="B949" s="1"/>
      <c r="I949" s="5"/>
      <c r="J949" s="6"/>
      <c r="K949" s="7"/>
      <c r="L949" s="7"/>
      <c r="M949" s="7"/>
      <c r="N949" s="7"/>
      <c r="O949" s="7"/>
      <c r="P949" s="9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9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</row>
    <row r="950" spans="1:46" ht="16.5" customHeight="1">
      <c r="A950" s="217"/>
      <c r="B950" s="1"/>
      <c r="I950" s="5"/>
      <c r="J950" s="6"/>
      <c r="K950" s="7"/>
      <c r="L950" s="7"/>
      <c r="M950" s="7"/>
      <c r="N950" s="7"/>
      <c r="O950" s="7"/>
      <c r="P950" s="9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9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</row>
    <row r="951" spans="1:46" ht="16.5" customHeight="1">
      <c r="A951" s="217"/>
      <c r="B951" s="1"/>
      <c r="I951" s="5"/>
      <c r="J951" s="6"/>
      <c r="K951" s="7"/>
      <c r="L951" s="7"/>
      <c r="M951" s="7"/>
      <c r="N951" s="7"/>
      <c r="O951" s="7"/>
      <c r="P951" s="9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9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</row>
    <row r="952" spans="1:46" ht="16.5" customHeight="1">
      <c r="A952" s="217"/>
      <c r="B952" s="1"/>
      <c r="I952" s="5"/>
      <c r="J952" s="6"/>
      <c r="K952" s="7"/>
      <c r="L952" s="7"/>
      <c r="M952" s="7"/>
      <c r="N952" s="7"/>
      <c r="O952" s="7"/>
      <c r="P952" s="9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9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</row>
    <row r="953" spans="1:46" ht="16.5" customHeight="1">
      <c r="A953" s="217"/>
      <c r="B953" s="1"/>
      <c r="I953" s="5"/>
      <c r="J953" s="6"/>
      <c r="K953" s="7"/>
      <c r="L953" s="7"/>
      <c r="M953" s="7"/>
      <c r="N953" s="7"/>
      <c r="O953" s="7"/>
      <c r="P953" s="9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9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</row>
    <row r="954" spans="1:46" ht="16.5" customHeight="1">
      <c r="A954" s="217"/>
      <c r="B954" s="1"/>
      <c r="I954" s="5"/>
      <c r="J954" s="6"/>
      <c r="K954" s="7"/>
      <c r="L954" s="7"/>
      <c r="M954" s="7"/>
      <c r="N954" s="7"/>
      <c r="O954" s="7"/>
      <c r="P954" s="9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9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</row>
    <row r="955" spans="1:46" ht="16.5" customHeight="1">
      <c r="A955" s="217"/>
      <c r="B955" s="1"/>
      <c r="I955" s="5"/>
      <c r="J955" s="6"/>
      <c r="K955" s="7"/>
      <c r="L955" s="7"/>
      <c r="M955" s="7"/>
      <c r="N955" s="7"/>
      <c r="O955" s="7"/>
      <c r="P955" s="9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9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</row>
    <row r="956" spans="1:46" ht="16.5" customHeight="1">
      <c r="A956" s="217"/>
      <c r="B956" s="1"/>
      <c r="I956" s="5"/>
      <c r="J956" s="6"/>
      <c r="K956" s="7"/>
      <c r="L956" s="7"/>
      <c r="M956" s="7"/>
      <c r="N956" s="7"/>
      <c r="O956" s="7"/>
      <c r="P956" s="9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9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</row>
    <row r="957" spans="1:46" ht="16.5" customHeight="1">
      <c r="A957" s="217"/>
      <c r="B957" s="1"/>
      <c r="I957" s="5"/>
      <c r="J957" s="6"/>
      <c r="K957" s="7"/>
      <c r="L957" s="7"/>
      <c r="M957" s="7"/>
      <c r="N957" s="7"/>
      <c r="O957" s="7"/>
      <c r="P957" s="9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9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</row>
    <row r="958" spans="1:46" ht="16.5" customHeight="1">
      <c r="A958" s="217"/>
      <c r="B958" s="1"/>
      <c r="I958" s="5"/>
      <c r="J958" s="6"/>
      <c r="K958" s="7"/>
      <c r="L958" s="7"/>
      <c r="M958" s="7"/>
      <c r="N958" s="7"/>
      <c r="O958" s="7"/>
      <c r="P958" s="9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9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</row>
    <row r="959" spans="1:46" ht="16.5" customHeight="1">
      <c r="A959" s="217"/>
      <c r="B959" s="1"/>
      <c r="I959" s="5"/>
      <c r="J959" s="6"/>
      <c r="K959" s="7"/>
      <c r="L959" s="7"/>
      <c r="M959" s="7"/>
      <c r="N959" s="7"/>
      <c r="O959" s="7"/>
      <c r="P959" s="9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9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</row>
    <row r="960" spans="1:46" ht="16.5" customHeight="1">
      <c r="A960" s="217"/>
      <c r="B960" s="1"/>
      <c r="I960" s="5"/>
      <c r="J960" s="6"/>
      <c r="K960" s="7"/>
      <c r="L960" s="7"/>
      <c r="M960" s="7"/>
      <c r="N960" s="7"/>
      <c r="O960" s="7"/>
      <c r="P960" s="9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9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</row>
    <row r="961" spans="1:46" ht="16.5" customHeight="1">
      <c r="A961" s="217"/>
      <c r="B961" s="1"/>
      <c r="I961" s="5"/>
      <c r="J961" s="6"/>
      <c r="K961" s="7"/>
      <c r="L961" s="7"/>
      <c r="M961" s="7"/>
      <c r="N961" s="7"/>
      <c r="O961" s="7"/>
      <c r="P961" s="9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9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</row>
    <row r="962" spans="1:46" ht="16.5" customHeight="1">
      <c r="A962" s="217"/>
      <c r="B962" s="1"/>
      <c r="I962" s="5"/>
      <c r="J962" s="6"/>
      <c r="K962" s="7"/>
      <c r="L962" s="7"/>
      <c r="M962" s="7"/>
      <c r="N962" s="7"/>
      <c r="O962" s="7"/>
      <c r="P962" s="9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9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</row>
    <row r="963" spans="1:46" ht="16.5" customHeight="1">
      <c r="A963" s="217"/>
      <c r="B963" s="1"/>
      <c r="I963" s="5"/>
      <c r="J963" s="6"/>
      <c r="K963" s="7"/>
      <c r="L963" s="7"/>
      <c r="M963" s="7"/>
      <c r="N963" s="7"/>
      <c r="O963" s="7"/>
      <c r="P963" s="9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9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</row>
    <row r="964" spans="1:46" ht="16.5" customHeight="1">
      <c r="A964" s="217"/>
      <c r="B964" s="1"/>
      <c r="I964" s="5"/>
      <c r="J964" s="6"/>
      <c r="K964" s="7"/>
      <c r="L964" s="7"/>
      <c r="M964" s="7"/>
      <c r="N964" s="7"/>
      <c r="O964" s="7"/>
      <c r="P964" s="9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9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</row>
    <row r="965" spans="1:46" ht="16.5" customHeight="1">
      <c r="A965" s="217"/>
      <c r="B965" s="1"/>
      <c r="I965" s="5"/>
      <c r="J965" s="6"/>
      <c r="K965" s="7"/>
      <c r="L965" s="7"/>
      <c r="M965" s="7"/>
      <c r="N965" s="7"/>
      <c r="O965" s="7"/>
      <c r="P965" s="9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9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</row>
    <row r="966" spans="1:46" ht="16.5" customHeight="1">
      <c r="A966" s="217"/>
      <c r="B966" s="1"/>
      <c r="I966" s="5"/>
      <c r="J966" s="6"/>
      <c r="K966" s="7"/>
      <c r="L966" s="7"/>
      <c r="M966" s="7"/>
      <c r="N966" s="7"/>
      <c r="O966" s="7"/>
      <c r="P966" s="9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9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</row>
    <row r="967" spans="1:46" ht="16.5" customHeight="1">
      <c r="A967" s="217"/>
      <c r="B967" s="1"/>
      <c r="I967" s="5"/>
      <c r="J967" s="6"/>
      <c r="K967" s="7"/>
      <c r="L967" s="7"/>
      <c r="M967" s="7"/>
      <c r="N967" s="7"/>
      <c r="O967" s="7"/>
      <c r="P967" s="9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9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</row>
    <row r="968" spans="1:46" ht="16.5" customHeight="1">
      <c r="A968" s="217"/>
      <c r="B968" s="1"/>
      <c r="I968" s="5"/>
      <c r="J968" s="6"/>
      <c r="K968" s="7"/>
      <c r="L968" s="7"/>
      <c r="M968" s="7"/>
      <c r="N968" s="7"/>
      <c r="O968" s="7"/>
      <c r="P968" s="9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9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</row>
    <row r="969" spans="1:46" ht="16.5" customHeight="1">
      <c r="A969" s="217"/>
      <c r="B969" s="1"/>
      <c r="I969" s="5"/>
      <c r="J969" s="6"/>
      <c r="K969" s="7"/>
      <c r="L969" s="7"/>
      <c r="M969" s="7"/>
      <c r="N969" s="7"/>
      <c r="O969" s="7"/>
      <c r="P969" s="9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9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</row>
    <row r="970" spans="1:46" ht="16.5" customHeight="1">
      <c r="A970" s="217"/>
      <c r="B970" s="1"/>
      <c r="I970" s="5"/>
      <c r="J970" s="6"/>
      <c r="K970" s="7"/>
      <c r="L970" s="7"/>
      <c r="M970" s="7"/>
      <c r="N970" s="7"/>
      <c r="O970" s="7"/>
      <c r="P970" s="9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9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</row>
    <row r="971" spans="1:46" ht="16.5" customHeight="1">
      <c r="A971" s="217"/>
      <c r="B971" s="1"/>
      <c r="I971" s="5"/>
      <c r="J971" s="6"/>
      <c r="K971" s="7"/>
      <c r="L971" s="7"/>
      <c r="M971" s="7"/>
      <c r="N971" s="7"/>
      <c r="O971" s="7"/>
      <c r="P971" s="9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9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</row>
    <row r="972" spans="1:46" ht="16.5" customHeight="1">
      <c r="A972" s="217"/>
      <c r="B972" s="1"/>
      <c r="I972" s="5"/>
      <c r="J972" s="6"/>
      <c r="K972" s="7"/>
      <c r="L972" s="7"/>
      <c r="M972" s="7"/>
      <c r="N972" s="7"/>
      <c r="O972" s="7"/>
      <c r="P972" s="9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9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</row>
    <row r="973" spans="1:46" ht="16.5" customHeight="1">
      <c r="A973" s="217"/>
      <c r="B973" s="1"/>
      <c r="I973" s="5"/>
      <c r="J973" s="6"/>
      <c r="K973" s="7"/>
      <c r="L973" s="7"/>
      <c r="M973" s="7"/>
      <c r="N973" s="7"/>
      <c r="O973" s="7"/>
      <c r="P973" s="9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9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</row>
    <row r="974" spans="1:46" ht="16.5" customHeight="1">
      <c r="A974" s="217"/>
      <c r="B974" s="1"/>
      <c r="I974" s="5"/>
      <c r="J974" s="6"/>
      <c r="K974" s="7"/>
      <c r="L974" s="7"/>
      <c r="M974" s="7"/>
      <c r="N974" s="7"/>
      <c r="O974" s="7"/>
      <c r="P974" s="9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9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</row>
    <row r="975" spans="1:46" ht="16.5" customHeight="1">
      <c r="A975" s="217"/>
      <c r="B975" s="1"/>
      <c r="I975" s="5"/>
      <c r="J975" s="6"/>
      <c r="K975" s="7"/>
      <c r="L975" s="7"/>
      <c r="M975" s="7"/>
      <c r="N975" s="7"/>
      <c r="O975" s="7"/>
      <c r="P975" s="9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9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</row>
    <row r="976" spans="1:46" ht="16.5" customHeight="1">
      <c r="A976" s="217"/>
      <c r="B976" s="1"/>
      <c r="I976" s="5"/>
      <c r="J976" s="6"/>
      <c r="K976" s="7"/>
      <c r="L976" s="7"/>
      <c r="M976" s="7"/>
      <c r="N976" s="7"/>
      <c r="O976" s="7"/>
      <c r="P976" s="9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9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</row>
    <row r="977" spans="1:46" ht="16.5" customHeight="1">
      <c r="A977" s="217"/>
      <c r="B977" s="1"/>
      <c r="I977" s="5"/>
      <c r="J977" s="6"/>
      <c r="K977" s="7"/>
      <c r="L977" s="7"/>
      <c r="M977" s="7"/>
      <c r="N977" s="7"/>
      <c r="O977" s="7"/>
      <c r="P977" s="9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9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</row>
    <row r="978" spans="1:46" ht="16.5" customHeight="1">
      <c r="A978" s="217"/>
      <c r="B978" s="1"/>
      <c r="I978" s="5"/>
      <c r="J978" s="6"/>
      <c r="K978" s="7"/>
      <c r="L978" s="7"/>
      <c r="M978" s="7"/>
      <c r="N978" s="7"/>
      <c r="O978" s="7"/>
      <c r="P978" s="9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9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</row>
    <row r="979" spans="1:46" ht="16.5" customHeight="1">
      <c r="A979" s="217"/>
      <c r="B979" s="1"/>
      <c r="I979" s="5"/>
      <c r="J979" s="6"/>
      <c r="K979" s="7"/>
      <c r="L979" s="7"/>
      <c r="M979" s="7"/>
      <c r="N979" s="7"/>
      <c r="O979" s="7"/>
      <c r="P979" s="9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9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</row>
    <row r="980" spans="1:46" ht="16.5" customHeight="1">
      <c r="A980" s="217"/>
      <c r="B980" s="1"/>
      <c r="I980" s="5"/>
      <c r="J980" s="6"/>
      <c r="K980" s="7"/>
      <c r="L980" s="7"/>
      <c r="M980" s="7"/>
      <c r="N980" s="7"/>
      <c r="O980" s="7"/>
      <c r="P980" s="9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9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</row>
    <row r="981" spans="1:46" ht="16.5" customHeight="1">
      <c r="A981" s="217"/>
      <c r="B981" s="1"/>
      <c r="I981" s="5"/>
      <c r="J981" s="6"/>
      <c r="K981" s="7"/>
      <c r="L981" s="7"/>
      <c r="M981" s="7"/>
      <c r="N981" s="7"/>
      <c r="O981" s="7"/>
      <c r="P981" s="9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9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</row>
    <row r="982" spans="1:46" ht="16.5" customHeight="1">
      <c r="A982" s="217"/>
      <c r="B982" s="1"/>
      <c r="I982" s="5"/>
      <c r="J982" s="6"/>
      <c r="K982" s="7"/>
      <c r="L982" s="7"/>
      <c r="M982" s="7"/>
      <c r="N982" s="7"/>
      <c r="O982" s="7"/>
      <c r="P982" s="9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9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</row>
    <row r="983" spans="1:46" ht="16.5" customHeight="1">
      <c r="A983" s="217"/>
      <c r="B983" s="1"/>
      <c r="I983" s="5"/>
      <c r="J983" s="6"/>
      <c r="K983" s="7"/>
      <c r="L983" s="7"/>
      <c r="M983" s="7"/>
      <c r="N983" s="7"/>
      <c r="O983" s="7"/>
      <c r="P983" s="9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9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</row>
    <row r="984" spans="1:46" ht="16.5" customHeight="1">
      <c r="A984" s="217"/>
      <c r="B984" s="1"/>
      <c r="I984" s="5"/>
      <c r="J984" s="6"/>
      <c r="K984" s="7"/>
      <c r="L984" s="7"/>
      <c r="M984" s="7"/>
      <c r="N984" s="7"/>
      <c r="O984" s="7"/>
      <c r="P984" s="9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9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</row>
    <row r="985" spans="1:46" ht="16.5" customHeight="1">
      <c r="A985" s="217"/>
      <c r="B985" s="1"/>
      <c r="I985" s="5"/>
      <c r="J985" s="6"/>
      <c r="K985" s="7"/>
      <c r="L985" s="7"/>
      <c r="M985" s="7"/>
      <c r="N985" s="7"/>
      <c r="O985" s="7"/>
      <c r="P985" s="9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9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</row>
    <row r="986" spans="1:46" ht="16.5" customHeight="1">
      <c r="A986" s="217"/>
      <c r="B986" s="1"/>
      <c r="I986" s="5"/>
      <c r="J986" s="6"/>
      <c r="K986" s="7"/>
      <c r="L986" s="7"/>
      <c r="M986" s="7"/>
      <c r="N986" s="7"/>
      <c r="O986" s="7"/>
      <c r="P986" s="9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9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</row>
    <row r="987" spans="1:46" ht="16.5" customHeight="1">
      <c r="A987" s="217"/>
      <c r="B987" s="1"/>
      <c r="I987" s="5"/>
      <c r="J987" s="6"/>
      <c r="K987" s="7"/>
      <c r="L987" s="7"/>
      <c r="M987" s="7"/>
      <c r="N987" s="7"/>
      <c r="O987" s="7"/>
      <c r="P987" s="9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9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</row>
    <row r="988" spans="1:46" ht="16.5" customHeight="1">
      <c r="A988" s="217"/>
      <c r="B988" s="1"/>
      <c r="I988" s="5"/>
      <c r="J988" s="6"/>
      <c r="K988" s="7"/>
      <c r="L988" s="7"/>
      <c r="M988" s="7"/>
      <c r="N988" s="7"/>
      <c r="O988" s="7"/>
      <c r="P988" s="9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9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</row>
    <row r="989" spans="1:46" ht="16.5" customHeight="1">
      <c r="A989" s="217"/>
      <c r="B989" s="1"/>
      <c r="I989" s="5"/>
      <c r="J989" s="6"/>
      <c r="K989" s="7"/>
      <c r="L989" s="7"/>
      <c r="M989" s="7"/>
      <c r="N989" s="7"/>
      <c r="O989" s="7"/>
      <c r="P989" s="9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9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</row>
    <row r="990" spans="1:46" ht="16.5" customHeight="1">
      <c r="A990" s="217"/>
      <c r="B990" s="1"/>
      <c r="I990" s="5"/>
      <c r="J990" s="6"/>
      <c r="K990" s="7"/>
      <c r="L990" s="7"/>
      <c r="M990" s="7"/>
      <c r="N990" s="7"/>
      <c r="O990" s="7"/>
      <c r="P990" s="9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9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</row>
    <row r="991" spans="1:46" ht="16.5" customHeight="1">
      <c r="A991" s="217"/>
      <c r="B991" s="1"/>
      <c r="I991" s="5"/>
      <c r="J991" s="6"/>
      <c r="K991" s="7"/>
      <c r="L991" s="7"/>
      <c r="M991" s="7"/>
      <c r="N991" s="7"/>
      <c r="O991" s="7"/>
      <c r="P991" s="9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9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</row>
    <row r="992" spans="1:46" ht="16.5" customHeight="1">
      <c r="A992" s="217"/>
      <c r="B992" s="1"/>
      <c r="I992" s="5"/>
      <c r="J992" s="6"/>
      <c r="K992" s="7"/>
      <c r="L992" s="7"/>
      <c r="M992" s="7"/>
      <c r="N992" s="7"/>
      <c r="O992" s="7"/>
      <c r="P992" s="9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9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</row>
    <row r="993" spans="1:46" ht="16.5" customHeight="1">
      <c r="A993" s="217"/>
      <c r="B993" s="1"/>
      <c r="I993" s="5"/>
      <c r="J993" s="6"/>
      <c r="K993" s="7"/>
      <c r="L993" s="7"/>
      <c r="M993" s="7"/>
      <c r="N993" s="7"/>
      <c r="O993" s="7"/>
      <c r="P993" s="9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9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</row>
    <row r="994" spans="1:46" ht="16.5" customHeight="1">
      <c r="A994" s="217"/>
      <c r="B994" s="1"/>
      <c r="I994" s="5"/>
      <c r="J994" s="6"/>
      <c r="K994" s="7"/>
      <c r="L994" s="7"/>
      <c r="M994" s="7"/>
      <c r="N994" s="7"/>
      <c r="O994" s="7"/>
      <c r="P994" s="9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9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</row>
    <row r="995" spans="1:46" ht="16.5" customHeight="1">
      <c r="A995" s="217"/>
      <c r="B995" s="1"/>
      <c r="I995" s="5"/>
      <c r="J995" s="6"/>
      <c r="K995" s="7"/>
      <c r="L995" s="7"/>
      <c r="M995" s="7"/>
      <c r="N995" s="7"/>
      <c r="O995" s="7"/>
      <c r="P995" s="9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9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</row>
    <row r="996" spans="1:46" ht="16.5" customHeight="1">
      <c r="A996" s="217"/>
      <c r="B996" s="1"/>
      <c r="I996" s="5"/>
      <c r="J996" s="6"/>
      <c r="K996" s="7"/>
      <c r="L996" s="7"/>
      <c r="M996" s="7"/>
      <c r="N996" s="7"/>
      <c r="O996" s="7"/>
      <c r="P996" s="9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9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</row>
    <row r="997" spans="1:46" ht="16.5" customHeight="1">
      <c r="A997" s="217"/>
      <c r="B997" s="1"/>
      <c r="I997" s="5"/>
      <c r="J997" s="6"/>
      <c r="K997" s="7"/>
      <c r="L997" s="7"/>
      <c r="M997" s="7"/>
      <c r="N997" s="7"/>
      <c r="O997" s="7"/>
      <c r="P997" s="9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9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</row>
    <row r="998" spans="1:46" ht="16.5" customHeight="1">
      <c r="A998" s="217"/>
      <c r="B998" s="1"/>
      <c r="I998" s="5"/>
      <c r="J998" s="6"/>
      <c r="K998" s="7"/>
      <c r="L998" s="7"/>
      <c r="M998" s="7"/>
      <c r="N998" s="7"/>
      <c r="O998" s="7"/>
      <c r="P998" s="9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9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</row>
    <row r="999" spans="1:46" ht="16.5" customHeight="1">
      <c r="A999" s="217"/>
      <c r="B999" s="1"/>
      <c r="I999" s="5"/>
      <c r="J999" s="6"/>
      <c r="K999" s="7"/>
      <c r="L999" s="7"/>
      <c r="M999" s="7"/>
      <c r="N999" s="7"/>
      <c r="O999" s="7"/>
      <c r="P999" s="9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9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</row>
    <row r="1000" spans="1:46" ht="16.5" customHeight="1">
      <c r="A1000" s="217"/>
      <c r="B1000" s="1"/>
      <c r="I1000" s="5"/>
      <c r="J1000" s="6"/>
      <c r="K1000" s="7"/>
      <c r="L1000" s="7"/>
      <c r="M1000" s="7"/>
      <c r="N1000" s="7"/>
      <c r="O1000" s="7"/>
      <c r="P1000" s="9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9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</row>
  </sheetData>
  <autoFilter ref="B4:AT11" xr:uid="{00000000-0009-0000-0000-000005000000}"/>
  <mergeCells count="12">
    <mergeCell ref="T3:X3"/>
    <mergeCell ref="Y3:AD3"/>
    <mergeCell ref="AE3:AI3"/>
    <mergeCell ref="AJ3:AN3"/>
    <mergeCell ref="AO3:AS3"/>
    <mergeCell ref="AG2:AH2"/>
    <mergeCell ref="AI2:AP2"/>
    <mergeCell ref="B2:I2"/>
    <mergeCell ref="U2:V2"/>
    <mergeCell ref="W2:X2"/>
    <mergeCell ref="Y2:Z2"/>
    <mergeCell ref="AD2:AE2"/>
  </mergeCells>
  <phoneticPr fontId="25" type="noConversion"/>
  <dataValidations count="1">
    <dataValidation type="list" allowBlank="1" showErrorMessage="1" sqref="L5:L11" xr:uid="{00000000-0002-0000-0500-000000000000}">
      <formula1>"00 접수완료,01 설계진행,02 설계완료,03 개발진행,04 개발완료,05 테스트진행,06 테스트완료,07 현업테스트진행,08 현업적용,10 개발취소"</formula1>
    </dataValidation>
  </dataValidations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pane xSplit="7" ySplit="5" topLeftCell="H6" activePane="bottomRight" state="frozen"/>
      <selection pane="topRight" activeCell="H1" sqref="H1"/>
      <selection pane="bottomLeft" activeCell="A6" sqref="A6"/>
      <selection pane="bottomRight" activeCell="H6" sqref="H6"/>
    </sheetView>
  </sheetViews>
  <sheetFormatPr defaultColWidth="14.42578125" defaultRowHeight="15" customHeight="1"/>
  <cols>
    <col min="1" max="1" width="4.28515625" customWidth="1"/>
    <col min="2" max="2" width="9.42578125" customWidth="1"/>
    <col min="3" max="3" width="12.7109375" customWidth="1"/>
    <col min="4" max="4" width="7" customWidth="1"/>
    <col min="5" max="5" width="12.5703125" customWidth="1"/>
    <col min="6" max="6" width="21.28515625" customWidth="1"/>
    <col min="7" max="7" width="14" customWidth="1"/>
    <col min="8" max="8" width="43.28515625" customWidth="1"/>
    <col min="9" max="11" width="13.140625" customWidth="1"/>
    <col min="12" max="13" width="7.42578125" customWidth="1"/>
    <col min="14" max="14" width="7" customWidth="1"/>
    <col min="15" max="15" width="9.7109375" customWidth="1"/>
    <col min="16" max="20" width="9" customWidth="1"/>
    <col min="21" max="21" width="10.42578125" customWidth="1"/>
    <col min="22" max="23" width="9" customWidth="1"/>
    <col min="24" max="24" width="10.42578125" customWidth="1"/>
    <col min="25" max="40" width="9" customWidth="1"/>
    <col min="41" max="41" width="35.5703125" customWidth="1"/>
  </cols>
  <sheetData>
    <row r="1" spans="1:41" ht="4.5" customHeight="1">
      <c r="A1" s="1"/>
      <c r="AA1" s="1"/>
    </row>
    <row r="2" spans="1:41" ht="16.5" customHeight="1">
      <c r="A2" s="367" t="s">
        <v>829</v>
      </c>
      <c r="B2" s="368"/>
      <c r="C2" s="369" t="s">
        <v>830</v>
      </c>
      <c r="D2" s="366"/>
      <c r="E2" s="366"/>
      <c r="F2" s="346"/>
      <c r="P2" s="365" t="s">
        <v>422</v>
      </c>
      <c r="Q2" s="346"/>
      <c r="R2" s="363">
        <v>42177</v>
      </c>
      <c r="S2" s="339"/>
      <c r="T2" s="363">
        <v>42360</v>
      </c>
      <c r="U2" s="339"/>
      <c r="W2" s="285" t="s">
        <v>1</v>
      </c>
      <c r="X2" s="364" t="s">
        <v>831</v>
      </c>
      <c r="Y2" s="346"/>
      <c r="AA2" s="365" t="s">
        <v>832</v>
      </c>
      <c r="AB2" s="346"/>
      <c r="AC2" s="364" t="s">
        <v>833</v>
      </c>
      <c r="AD2" s="366"/>
      <c r="AE2" s="366"/>
      <c r="AF2" s="366"/>
      <c r="AG2" s="366"/>
      <c r="AH2" s="366"/>
      <c r="AI2" s="366"/>
      <c r="AJ2" s="346"/>
    </row>
    <row r="3" spans="1:41" ht="3.75" customHeight="1">
      <c r="A3" s="1"/>
      <c r="AA3" s="1"/>
    </row>
    <row r="4" spans="1:41" ht="16.5" customHeight="1">
      <c r="A4" s="361" t="s">
        <v>3</v>
      </c>
      <c r="B4" s="359" t="s">
        <v>5</v>
      </c>
      <c r="C4" s="352" t="s">
        <v>6</v>
      </c>
      <c r="D4" s="352" t="s">
        <v>834</v>
      </c>
      <c r="E4" s="352" t="s">
        <v>10</v>
      </c>
      <c r="F4" s="359" t="s">
        <v>11</v>
      </c>
      <c r="G4" s="352" t="s">
        <v>835</v>
      </c>
      <c r="H4" s="352" t="s">
        <v>12</v>
      </c>
      <c r="I4" s="352" t="s">
        <v>13</v>
      </c>
      <c r="J4" s="354" t="s">
        <v>428</v>
      </c>
      <c r="K4" s="286" t="s">
        <v>19</v>
      </c>
      <c r="L4" s="117" t="s">
        <v>16</v>
      </c>
      <c r="M4" s="117" t="s">
        <v>429</v>
      </c>
      <c r="N4" s="355" t="s">
        <v>430</v>
      </c>
      <c r="O4" s="356" t="s">
        <v>433</v>
      </c>
      <c r="P4" s="358" t="s">
        <v>23</v>
      </c>
      <c r="Q4" s="331"/>
      <c r="R4" s="331"/>
      <c r="S4" s="331"/>
      <c r="T4" s="332"/>
      <c r="U4" s="333" t="s">
        <v>24</v>
      </c>
      <c r="V4" s="331"/>
      <c r="W4" s="331"/>
      <c r="X4" s="331"/>
      <c r="Y4" s="332"/>
      <c r="Z4" s="349" t="s">
        <v>434</v>
      </c>
      <c r="AA4" s="331"/>
      <c r="AB4" s="331"/>
      <c r="AC4" s="331"/>
      <c r="AD4" s="332"/>
      <c r="AE4" s="349" t="s">
        <v>435</v>
      </c>
      <c r="AF4" s="331"/>
      <c r="AG4" s="331"/>
      <c r="AH4" s="331"/>
      <c r="AI4" s="332"/>
      <c r="AJ4" s="349" t="s">
        <v>436</v>
      </c>
      <c r="AK4" s="331"/>
      <c r="AL4" s="331"/>
      <c r="AM4" s="331"/>
      <c r="AN4" s="332"/>
      <c r="AO4" s="350" t="s">
        <v>25</v>
      </c>
    </row>
    <row r="5" spans="1:41" ht="16.5" customHeight="1">
      <c r="A5" s="362"/>
      <c r="B5" s="360"/>
      <c r="C5" s="353"/>
      <c r="D5" s="353"/>
      <c r="E5" s="353"/>
      <c r="F5" s="360"/>
      <c r="G5" s="353"/>
      <c r="H5" s="353"/>
      <c r="I5" s="353"/>
      <c r="J5" s="353"/>
      <c r="K5" s="287" t="s">
        <v>26</v>
      </c>
      <c r="L5" s="288" t="s">
        <v>437</v>
      </c>
      <c r="M5" s="288" t="s">
        <v>437</v>
      </c>
      <c r="N5" s="353"/>
      <c r="O5" s="357"/>
      <c r="P5" s="289" t="s">
        <v>27</v>
      </c>
      <c r="Q5" s="290" t="s">
        <v>438</v>
      </c>
      <c r="R5" s="287" t="s">
        <v>439</v>
      </c>
      <c r="S5" s="288" t="s">
        <v>28</v>
      </c>
      <c r="T5" s="291" t="s">
        <v>29</v>
      </c>
      <c r="U5" s="292" t="s">
        <v>30</v>
      </c>
      <c r="V5" s="288" t="s">
        <v>440</v>
      </c>
      <c r="W5" s="288" t="s">
        <v>441</v>
      </c>
      <c r="X5" s="288" t="s">
        <v>31</v>
      </c>
      <c r="Y5" s="291" t="s">
        <v>29</v>
      </c>
      <c r="Z5" s="292" t="s">
        <v>443</v>
      </c>
      <c r="AA5" s="288" t="s">
        <v>444</v>
      </c>
      <c r="AB5" s="288" t="s">
        <v>445</v>
      </c>
      <c r="AC5" s="288" t="s">
        <v>440</v>
      </c>
      <c r="AD5" s="293" t="s">
        <v>446</v>
      </c>
      <c r="AE5" s="292" t="s">
        <v>443</v>
      </c>
      <c r="AF5" s="288" t="s">
        <v>444</v>
      </c>
      <c r="AG5" s="288" t="s">
        <v>445</v>
      </c>
      <c r="AH5" s="288" t="s">
        <v>440</v>
      </c>
      <c r="AI5" s="293" t="s">
        <v>446</v>
      </c>
      <c r="AJ5" s="292" t="s">
        <v>443</v>
      </c>
      <c r="AK5" s="288" t="s">
        <v>444</v>
      </c>
      <c r="AL5" s="288" t="s">
        <v>445</v>
      </c>
      <c r="AM5" s="288" t="s">
        <v>440</v>
      </c>
      <c r="AN5" s="293" t="s">
        <v>446</v>
      </c>
      <c r="AO5" s="351"/>
    </row>
    <row r="6" spans="1:41" ht="16.5" customHeight="1">
      <c r="A6" s="96">
        <f t="shared" ref="A6:A25" si="0">ROW()-5</f>
        <v>1</v>
      </c>
      <c r="B6" s="56"/>
      <c r="C6" s="21"/>
      <c r="D6" s="64"/>
      <c r="E6" s="21"/>
      <c r="F6" s="144" t="s">
        <v>836</v>
      </c>
      <c r="G6" s="147" t="s">
        <v>837</v>
      </c>
      <c r="H6" s="147"/>
      <c r="I6" s="21"/>
      <c r="J6" s="96"/>
      <c r="K6" s="64"/>
      <c r="L6" s="64"/>
      <c r="M6" s="64"/>
      <c r="N6" s="64"/>
      <c r="O6" s="294"/>
      <c r="P6" s="295"/>
      <c r="Q6" s="296"/>
      <c r="R6" s="296"/>
      <c r="S6" s="296"/>
      <c r="T6" s="297"/>
      <c r="U6" s="295"/>
      <c r="V6" s="296"/>
      <c r="W6" s="296"/>
      <c r="X6" s="296"/>
      <c r="Y6" s="141"/>
      <c r="Z6" s="295"/>
      <c r="AA6" s="296"/>
      <c r="AB6" s="296"/>
      <c r="AC6" s="296"/>
      <c r="AD6" s="296"/>
      <c r="AE6" s="298"/>
      <c r="AF6" s="299"/>
      <c r="AG6" s="64"/>
      <c r="AH6" s="64"/>
      <c r="AI6" s="141"/>
      <c r="AJ6" s="298"/>
      <c r="AK6" s="299"/>
      <c r="AL6" s="64"/>
      <c r="AM6" s="64"/>
      <c r="AN6" s="141"/>
      <c r="AO6" s="300"/>
    </row>
    <row r="7" spans="1:41" ht="16.5" customHeight="1">
      <c r="A7" s="96">
        <f t="shared" si="0"/>
        <v>2</v>
      </c>
      <c r="B7" s="56"/>
      <c r="C7" s="21"/>
      <c r="D7" s="64"/>
      <c r="E7" s="21"/>
      <c r="F7" s="144" t="s">
        <v>838</v>
      </c>
      <c r="G7" s="147" t="s">
        <v>839</v>
      </c>
      <c r="H7" s="147" t="s">
        <v>840</v>
      </c>
      <c r="I7" s="21"/>
      <c r="J7" s="96"/>
      <c r="K7" s="64"/>
      <c r="L7" s="64"/>
      <c r="M7" s="64"/>
      <c r="N7" s="64"/>
      <c r="O7" s="294"/>
      <c r="P7" s="295"/>
      <c r="Q7" s="296"/>
      <c r="R7" s="296"/>
      <c r="S7" s="296"/>
      <c r="T7" s="297"/>
      <c r="U7" s="295"/>
      <c r="V7" s="296"/>
      <c r="W7" s="296"/>
      <c r="X7" s="296"/>
      <c r="Y7" s="141"/>
      <c r="Z7" s="295"/>
      <c r="AA7" s="296"/>
      <c r="AB7" s="64"/>
      <c r="AC7" s="296"/>
      <c r="AD7" s="296"/>
      <c r="AE7" s="298"/>
      <c r="AF7" s="299"/>
      <c r="AG7" s="64"/>
      <c r="AH7" s="64"/>
      <c r="AI7" s="141"/>
      <c r="AJ7" s="298"/>
      <c r="AK7" s="299"/>
      <c r="AL7" s="64"/>
      <c r="AM7" s="64"/>
      <c r="AN7" s="141"/>
      <c r="AO7" s="300"/>
    </row>
    <row r="8" spans="1:41" ht="16.5" customHeight="1">
      <c r="A8" s="96">
        <f t="shared" si="0"/>
        <v>3</v>
      </c>
      <c r="B8" s="56"/>
      <c r="C8" s="21"/>
      <c r="D8" s="64"/>
      <c r="E8" s="21"/>
      <c r="F8" s="144" t="s">
        <v>841</v>
      </c>
      <c r="G8" s="147" t="s">
        <v>842</v>
      </c>
      <c r="H8" s="147" t="s">
        <v>840</v>
      </c>
      <c r="I8" s="21"/>
      <c r="J8" s="96"/>
      <c r="K8" s="64"/>
      <c r="L8" s="64"/>
      <c r="M8" s="64"/>
      <c r="N8" s="64"/>
      <c r="O8" s="294"/>
      <c r="P8" s="295"/>
      <c r="Q8" s="296"/>
      <c r="R8" s="296"/>
      <c r="S8" s="296"/>
      <c r="T8" s="297"/>
      <c r="U8" s="295"/>
      <c r="V8" s="296"/>
      <c r="W8" s="296"/>
      <c r="X8" s="296"/>
      <c r="Y8" s="141"/>
      <c r="Z8" s="295"/>
      <c r="AA8" s="296"/>
      <c r="AB8" s="64"/>
      <c r="AC8" s="296"/>
      <c r="AD8" s="296"/>
      <c r="AE8" s="298"/>
      <c r="AF8" s="299"/>
      <c r="AG8" s="64"/>
      <c r="AH8" s="64"/>
      <c r="AI8" s="141"/>
      <c r="AJ8" s="298"/>
      <c r="AK8" s="299"/>
      <c r="AL8" s="64"/>
      <c r="AM8" s="64"/>
      <c r="AN8" s="141"/>
      <c r="AO8" s="300"/>
    </row>
    <row r="9" spans="1:41" ht="16.5" customHeight="1">
      <c r="A9" s="96">
        <f t="shared" si="0"/>
        <v>4</v>
      </c>
      <c r="B9" s="56"/>
      <c r="C9" s="21"/>
      <c r="D9" s="64"/>
      <c r="E9" s="21"/>
      <c r="F9" s="144" t="s">
        <v>843</v>
      </c>
      <c r="G9" s="147" t="s">
        <v>844</v>
      </c>
      <c r="H9" s="147" t="s">
        <v>840</v>
      </c>
      <c r="I9" s="21"/>
      <c r="J9" s="96"/>
      <c r="K9" s="64"/>
      <c r="L9" s="64"/>
      <c r="M9" s="64"/>
      <c r="N9" s="64"/>
      <c r="O9" s="294"/>
      <c r="P9" s="295"/>
      <c r="Q9" s="296"/>
      <c r="R9" s="296"/>
      <c r="S9" s="296"/>
      <c r="T9" s="301"/>
      <c r="U9" s="295"/>
      <c r="V9" s="296"/>
      <c r="W9" s="296"/>
      <c r="X9" s="296"/>
      <c r="Y9" s="302"/>
      <c r="Z9" s="295"/>
      <c r="AA9" s="296"/>
      <c r="AB9" s="57"/>
      <c r="AC9" s="22"/>
      <c r="AD9" s="22"/>
      <c r="AE9" s="303"/>
      <c r="AF9" s="304"/>
      <c r="AG9" s="57"/>
      <c r="AH9" s="57"/>
      <c r="AI9" s="302"/>
      <c r="AJ9" s="303"/>
      <c r="AK9" s="304"/>
      <c r="AL9" s="57"/>
      <c r="AM9" s="57"/>
      <c r="AN9" s="302"/>
      <c r="AO9" s="305"/>
    </row>
    <row r="10" spans="1:41" ht="16.5" customHeight="1">
      <c r="A10" s="96">
        <f t="shared" si="0"/>
        <v>5</v>
      </c>
      <c r="B10" s="56"/>
      <c r="C10" s="21"/>
      <c r="D10" s="64"/>
      <c r="E10" s="21"/>
      <c r="F10" s="144" t="s">
        <v>845</v>
      </c>
      <c r="G10" s="147" t="s">
        <v>846</v>
      </c>
      <c r="H10" s="147" t="s">
        <v>840</v>
      </c>
      <c r="I10" s="21"/>
      <c r="J10" s="96"/>
      <c r="K10" s="64"/>
      <c r="L10" s="64"/>
      <c r="M10" s="64"/>
      <c r="N10" s="64"/>
      <c r="O10" s="294"/>
      <c r="P10" s="295"/>
      <c r="Q10" s="296"/>
      <c r="R10" s="296"/>
      <c r="S10" s="296"/>
      <c r="T10" s="297"/>
      <c r="U10" s="295"/>
      <c r="V10" s="296"/>
      <c r="W10" s="296"/>
      <c r="X10" s="296"/>
      <c r="Y10" s="141"/>
      <c r="Z10" s="295"/>
      <c r="AA10" s="296"/>
      <c r="AB10" s="64"/>
      <c r="AC10" s="296"/>
      <c r="AD10" s="296"/>
      <c r="AE10" s="298"/>
      <c r="AF10" s="299"/>
      <c r="AG10" s="64"/>
      <c r="AH10" s="64"/>
      <c r="AI10" s="141"/>
      <c r="AJ10" s="298"/>
      <c r="AK10" s="299"/>
      <c r="AL10" s="64"/>
      <c r="AM10" s="64"/>
      <c r="AN10" s="141"/>
      <c r="AO10" s="300"/>
    </row>
    <row r="11" spans="1:41" ht="16.5" customHeight="1">
      <c r="A11" s="96">
        <f t="shared" si="0"/>
        <v>6</v>
      </c>
      <c r="B11" s="56"/>
      <c r="C11" s="21"/>
      <c r="D11" s="64"/>
      <c r="E11" s="21"/>
      <c r="F11" s="144" t="s">
        <v>847</v>
      </c>
      <c r="G11" s="147" t="s">
        <v>848</v>
      </c>
      <c r="H11" s="147" t="s">
        <v>840</v>
      </c>
      <c r="I11" s="21"/>
      <c r="J11" s="96"/>
      <c r="K11" s="64"/>
      <c r="L11" s="64"/>
      <c r="M11" s="64"/>
      <c r="N11" s="64"/>
      <c r="O11" s="294"/>
      <c r="P11" s="295"/>
      <c r="Q11" s="296"/>
      <c r="R11" s="296"/>
      <c r="S11" s="296"/>
      <c r="T11" s="297"/>
      <c r="U11" s="295"/>
      <c r="V11" s="296"/>
      <c r="W11" s="296"/>
      <c r="X11" s="296"/>
      <c r="Y11" s="141"/>
      <c r="Z11" s="295"/>
      <c r="AA11" s="296"/>
      <c r="AB11" s="64"/>
      <c r="AC11" s="296"/>
      <c r="AD11" s="296"/>
      <c r="AE11" s="298"/>
      <c r="AF11" s="299"/>
      <c r="AG11" s="64"/>
      <c r="AH11" s="64"/>
      <c r="AI11" s="141"/>
      <c r="AJ11" s="298"/>
      <c r="AK11" s="299"/>
      <c r="AL11" s="64"/>
      <c r="AM11" s="64"/>
      <c r="AN11" s="141"/>
      <c r="AO11" s="300"/>
    </row>
    <row r="12" spans="1:41" ht="16.5" customHeight="1">
      <c r="A12" s="96">
        <f t="shared" si="0"/>
        <v>7</v>
      </c>
      <c r="B12" s="56"/>
      <c r="C12" s="21"/>
      <c r="D12" s="64"/>
      <c r="E12" s="21"/>
      <c r="F12" s="144"/>
      <c r="G12" s="147"/>
      <c r="H12" s="147"/>
      <c r="I12" s="21"/>
      <c r="J12" s="96"/>
      <c r="K12" s="64"/>
      <c r="L12" s="64"/>
      <c r="M12" s="64"/>
      <c r="N12" s="64"/>
      <c r="O12" s="294"/>
      <c r="P12" s="295"/>
      <c r="Q12" s="296"/>
      <c r="R12" s="296"/>
      <c r="S12" s="296"/>
      <c r="T12" s="297"/>
      <c r="U12" s="295"/>
      <c r="V12" s="296"/>
      <c r="W12" s="296"/>
      <c r="X12" s="296"/>
      <c r="Y12" s="141"/>
      <c r="Z12" s="295"/>
      <c r="AA12" s="296"/>
      <c r="AB12" s="64"/>
      <c r="AC12" s="296"/>
      <c r="AD12" s="296"/>
      <c r="AE12" s="298"/>
      <c r="AF12" s="299"/>
      <c r="AG12" s="64"/>
      <c r="AH12" s="64"/>
      <c r="AI12" s="141"/>
      <c r="AJ12" s="298"/>
      <c r="AK12" s="299"/>
      <c r="AL12" s="64"/>
      <c r="AM12" s="64"/>
      <c r="AN12" s="141"/>
      <c r="AO12" s="300"/>
    </row>
    <row r="13" spans="1:41" ht="16.5" customHeight="1">
      <c r="A13" s="96">
        <f t="shared" si="0"/>
        <v>8</v>
      </c>
      <c r="B13" s="56"/>
      <c r="C13" s="21"/>
      <c r="D13" s="64"/>
      <c r="E13" s="21"/>
      <c r="F13" s="144"/>
      <c r="G13" s="147"/>
      <c r="H13" s="147"/>
      <c r="I13" s="21"/>
      <c r="J13" s="96"/>
      <c r="K13" s="64"/>
      <c r="L13" s="64"/>
      <c r="M13" s="64"/>
      <c r="N13" s="64"/>
      <c r="O13" s="294"/>
      <c r="P13" s="295"/>
      <c r="Q13" s="296"/>
      <c r="R13" s="296"/>
      <c r="S13" s="296"/>
      <c r="T13" s="297"/>
      <c r="U13" s="295"/>
      <c r="V13" s="296"/>
      <c r="W13" s="296"/>
      <c r="X13" s="296"/>
      <c r="Y13" s="141"/>
      <c r="Z13" s="295"/>
      <c r="AA13" s="296"/>
      <c r="AB13" s="64"/>
      <c r="AC13" s="296"/>
      <c r="AD13" s="296"/>
      <c r="AE13" s="298"/>
      <c r="AF13" s="299"/>
      <c r="AG13" s="64"/>
      <c r="AH13" s="64"/>
      <c r="AI13" s="141"/>
      <c r="AJ13" s="298"/>
      <c r="AK13" s="299"/>
      <c r="AL13" s="64"/>
      <c r="AM13" s="64"/>
      <c r="AN13" s="141"/>
      <c r="AO13" s="300"/>
    </row>
    <row r="14" spans="1:41" ht="16.5" customHeight="1">
      <c r="A14" s="96">
        <f t="shared" si="0"/>
        <v>9</v>
      </c>
      <c r="B14" s="56"/>
      <c r="C14" s="21"/>
      <c r="D14" s="64"/>
      <c r="E14" s="21"/>
      <c r="F14" s="144"/>
      <c r="G14" s="147"/>
      <c r="H14" s="147"/>
      <c r="I14" s="21"/>
      <c r="J14" s="96"/>
      <c r="K14" s="64"/>
      <c r="L14" s="64"/>
      <c r="M14" s="64"/>
      <c r="N14" s="64"/>
      <c r="O14" s="294"/>
      <c r="P14" s="295"/>
      <c r="Q14" s="296"/>
      <c r="R14" s="296"/>
      <c r="S14" s="296"/>
      <c r="T14" s="297"/>
      <c r="U14" s="295"/>
      <c r="V14" s="296"/>
      <c r="W14" s="296"/>
      <c r="X14" s="296"/>
      <c r="Y14" s="141"/>
      <c r="Z14" s="295"/>
      <c r="AA14" s="296"/>
      <c r="AB14" s="64"/>
      <c r="AC14" s="296"/>
      <c r="AD14" s="296"/>
      <c r="AE14" s="298"/>
      <c r="AF14" s="299"/>
      <c r="AG14" s="64"/>
      <c r="AH14" s="64"/>
      <c r="AI14" s="141"/>
      <c r="AJ14" s="298"/>
      <c r="AK14" s="299"/>
      <c r="AL14" s="64"/>
      <c r="AM14" s="64"/>
      <c r="AN14" s="141"/>
      <c r="AO14" s="300"/>
    </row>
    <row r="15" spans="1:41" ht="16.5" customHeight="1">
      <c r="A15" s="96">
        <f t="shared" si="0"/>
        <v>10</v>
      </c>
      <c r="B15" s="56"/>
      <c r="C15" s="21"/>
      <c r="D15" s="64"/>
      <c r="E15" s="21"/>
      <c r="F15" s="144"/>
      <c r="G15" s="147"/>
      <c r="H15" s="147"/>
      <c r="I15" s="21"/>
      <c r="J15" s="96"/>
      <c r="K15" s="64"/>
      <c r="L15" s="64"/>
      <c r="M15" s="64"/>
      <c r="N15" s="64"/>
      <c r="O15" s="294"/>
      <c r="P15" s="295"/>
      <c r="Q15" s="296"/>
      <c r="R15" s="296"/>
      <c r="S15" s="296"/>
      <c r="T15" s="301"/>
      <c r="U15" s="295"/>
      <c r="V15" s="296"/>
      <c r="W15" s="296"/>
      <c r="X15" s="296"/>
      <c r="Y15" s="302"/>
      <c r="Z15" s="295"/>
      <c r="AA15" s="296"/>
      <c r="AB15" s="57"/>
      <c r="AC15" s="22"/>
      <c r="AD15" s="22"/>
      <c r="AE15" s="303"/>
      <c r="AF15" s="304"/>
      <c r="AG15" s="57"/>
      <c r="AH15" s="57"/>
      <c r="AI15" s="302"/>
      <c r="AJ15" s="303"/>
      <c r="AK15" s="304"/>
      <c r="AL15" s="57"/>
      <c r="AM15" s="57"/>
      <c r="AN15" s="302"/>
      <c r="AO15" s="305"/>
    </row>
    <row r="16" spans="1:41" ht="16.5" customHeight="1">
      <c r="A16" s="96">
        <f t="shared" si="0"/>
        <v>11</v>
      </c>
      <c r="B16" s="56"/>
      <c r="C16" s="21"/>
      <c r="D16" s="64"/>
      <c r="E16" s="21"/>
      <c r="F16" s="144"/>
      <c r="G16" s="147"/>
      <c r="H16" s="147"/>
      <c r="I16" s="21"/>
      <c r="J16" s="96"/>
      <c r="K16" s="64"/>
      <c r="L16" s="64"/>
      <c r="M16" s="64"/>
      <c r="N16" s="64"/>
      <c r="O16" s="294"/>
      <c r="P16" s="295"/>
      <c r="Q16" s="296"/>
      <c r="R16" s="296"/>
      <c r="S16" s="296"/>
      <c r="T16" s="297"/>
      <c r="U16" s="295"/>
      <c r="V16" s="296"/>
      <c r="W16" s="296"/>
      <c r="X16" s="296"/>
      <c r="Y16" s="141"/>
      <c r="Z16" s="295"/>
      <c r="AA16" s="296"/>
      <c r="AB16" s="64"/>
      <c r="AC16" s="296"/>
      <c r="AD16" s="296"/>
      <c r="AE16" s="298"/>
      <c r="AF16" s="299"/>
      <c r="AG16" s="64"/>
      <c r="AH16" s="64"/>
      <c r="AI16" s="141"/>
      <c r="AJ16" s="298"/>
      <c r="AK16" s="299"/>
      <c r="AL16" s="64"/>
      <c r="AM16" s="64"/>
      <c r="AN16" s="141"/>
      <c r="AO16" s="300"/>
    </row>
    <row r="17" spans="1:41" ht="16.5" customHeight="1">
      <c r="A17" s="96">
        <f t="shared" si="0"/>
        <v>12</v>
      </c>
      <c r="B17" s="56"/>
      <c r="C17" s="21"/>
      <c r="D17" s="64"/>
      <c r="E17" s="21"/>
      <c r="F17" s="144"/>
      <c r="G17" s="147"/>
      <c r="H17" s="147"/>
      <c r="I17" s="21"/>
      <c r="J17" s="96"/>
      <c r="K17" s="64"/>
      <c r="L17" s="64"/>
      <c r="M17" s="64"/>
      <c r="N17" s="64"/>
      <c r="O17" s="294"/>
      <c r="P17" s="295"/>
      <c r="Q17" s="296"/>
      <c r="R17" s="296"/>
      <c r="S17" s="296"/>
      <c r="T17" s="297"/>
      <c r="U17" s="295"/>
      <c r="V17" s="296"/>
      <c r="W17" s="296"/>
      <c r="X17" s="296"/>
      <c r="Y17" s="141"/>
      <c r="Z17" s="295"/>
      <c r="AA17" s="296"/>
      <c r="AB17" s="64"/>
      <c r="AC17" s="296"/>
      <c r="AD17" s="296"/>
      <c r="AE17" s="298"/>
      <c r="AF17" s="299"/>
      <c r="AG17" s="64"/>
      <c r="AH17" s="64"/>
      <c r="AI17" s="141"/>
      <c r="AJ17" s="298"/>
      <c r="AK17" s="299"/>
      <c r="AL17" s="64"/>
      <c r="AM17" s="64"/>
      <c r="AN17" s="141"/>
      <c r="AO17" s="300"/>
    </row>
    <row r="18" spans="1:41" ht="16.5" customHeight="1">
      <c r="A18" s="96">
        <f t="shared" si="0"/>
        <v>13</v>
      </c>
      <c r="B18" s="56"/>
      <c r="C18" s="21"/>
      <c r="D18" s="64"/>
      <c r="E18" s="21"/>
      <c r="F18" s="144"/>
      <c r="G18" s="147"/>
      <c r="H18" s="147"/>
      <c r="I18" s="21"/>
      <c r="J18" s="96"/>
      <c r="K18" s="64"/>
      <c r="L18" s="64"/>
      <c r="M18" s="64"/>
      <c r="N18" s="64"/>
      <c r="O18" s="294"/>
      <c r="P18" s="295"/>
      <c r="Q18" s="296"/>
      <c r="R18" s="296"/>
      <c r="S18" s="296"/>
      <c r="T18" s="297"/>
      <c r="U18" s="295"/>
      <c r="V18" s="296"/>
      <c r="W18" s="296"/>
      <c r="X18" s="296"/>
      <c r="Y18" s="141"/>
      <c r="Z18" s="295"/>
      <c r="AA18" s="296"/>
      <c r="AB18" s="64"/>
      <c r="AC18" s="296"/>
      <c r="AD18" s="296"/>
      <c r="AE18" s="298"/>
      <c r="AF18" s="299"/>
      <c r="AG18" s="64"/>
      <c r="AH18" s="64"/>
      <c r="AI18" s="141"/>
      <c r="AJ18" s="298"/>
      <c r="AK18" s="299"/>
      <c r="AL18" s="64"/>
      <c r="AM18" s="64"/>
      <c r="AN18" s="141"/>
      <c r="AO18" s="300"/>
    </row>
    <row r="19" spans="1:41" ht="16.5" customHeight="1">
      <c r="A19" s="96">
        <f t="shared" si="0"/>
        <v>14</v>
      </c>
      <c r="B19" s="56"/>
      <c r="C19" s="21"/>
      <c r="D19" s="64"/>
      <c r="E19" s="21"/>
      <c r="F19" s="144"/>
      <c r="G19" s="147"/>
      <c r="H19" s="147"/>
      <c r="I19" s="21"/>
      <c r="J19" s="96"/>
      <c r="K19" s="64"/>
      <c r="L19" s="64"/>
      <c r="M19" s="64"/>
      <c r="N19" s="64"/>
      <c r="O19" s="294"/>
      <c r="P19" s="295"/>
      <c r="Q19" s="296"/>
      <c r="R19" s="296"/>
      <c r="S19" s="296"/>
      <c r="T19" s="297"/>
      <c r="U19" s="295"/>
      <c r="V19" s="296"/>
      <c r="W19" s="296"/>
      <c r="X19" s="296"/>
      <c r="Y19" s="141"/>
      <c r="Z19" s="295"/>
      <c r="AA19" s="296"/>
      <c r="AB19" s="64"/>
      <c r="AC19" s="296"/>
      <c r="AD19" s="296"/>
      <c r="AE19" s="298"/>
      <c r="AF19" s="299"/>
      <c r="AG19" s="64"/>
      <c r="AH19" s="64"/>
      <c r="AI19" s="141"/>
      <c r="AJ19" s="298"/>
      <c r="AK19" s="299"/>
      <c r="AL19" s="64"/>
      <c r="AM19" s="64"/>
      <c r="AN19" s="141"/>
      <c r="AO19" s="300"/>
    </row>
    <row r="20" spans="1:41" ht="16.5" customHeight="1">
      <c r="A20" s="96">
        <f t="shared" si="0"/>
        <v>15</v>
      </c>
      <c r="B20" s="56"/>
      <c r="C20" s="21"/>
      <c r="D20" s="64"/>
      <c r="E20" s="21"/>
      <c r="F20" s="144"/>
      <c r="G20" s="147"/>
      <c r="H20" s="147"/>
      <c r="I20" s="21"/>
      <c r="J20" s="96"/>
      <c r="K20" s="64"/>
      <c r="L20" s="64"/>
      <c r="M20" s="64"/>
      <c r="N20" s="64"/>
      <c r="O20" s="294"/>
      <c r="P20" s="295"/>
      <c r="Q20" s="296"/>
      <c r="R20" s="296"/>
      <c r="S20" s="296"/>
      <c r="T20" s="297"/>
      <c r="U20" s="295"/>
      <c r="V20" s="296"/>
      <c r="W20" s="296"/>
      <c r="X20" s="296"/>
      <c r="Y20" s="141"/>
      <c r="Z20" s="295"/>
      <c r="AA20" s="296"/>
      <c r="AB20" s="64"/>
      <c r="AC20" s="296"/>
      <c r="AD20" s="296"/>
      <c r="AE20" s="298"/>
      <c r="AF20" s="299"/>
      <c r="AG20" s="64"/>
      <c r="AH20" s="64"/>
      <c r="AI20" s="141"/>
      <c r="AJ20" s="298"/>
      <c r="AK20" s="299"/>
      <c r="AL20" s="64"/>
      <c r="AM20" s="64"/>
      <c r="AN20" s="141"/>
      <c r="AO20" s="300"/>
    </row>
    <row r="21" spans="1:41" ht="16.5" customHeight="1">
      <c r="A21" s="96">
        <f t="shared" si="0"/>
        <v>16</v>
      </c>
      <c r="B21" s="56"/>
      <c r="C21" s="21"/>
      <c r="D21" s="64"/>
      <c r="E21" s="21"/>
      <c r="F21" s="144"/>
      <c r="G21" s="147"/>
      <c r="H21" s="147"/>
      <c r="I21" s="21"/>
      <c r="J21" s="96"/>
      <c r="K21" s="64"/>
      <c r="L21" s="64"/>
      <c r="M21" s="64"/>
      <c r="N21" s="64"/>
      <c r="O21" s="294"/>
      <c r="P21" s="295"/>
      <c r="Q21" s="296"/>
      <c r="R21" s="296"/>
      <c r="S21" s="296"/>
      <c r="T21" s="297"/>
      <c r="U21" s="295"/>
      <c r="V21" s="296"/>
      <c r="W21" s="296"/>
      <c r="X21" s="296"/>
      <c r="Y21" s="141"/>
      <c r="Z21" s="295"/>
      <c r="AA21" s="296"/>
      <c r="AB21" s="64"/>
      <c r="AC21" s="296"/>
      <c r="AD21" s="296"/>
      <c r="AE21" s="298"/>
      <c r="AF21" s="299"/>
      <c r="AG21" s="64"/>
      <c r="AH21" s="64"/>
      <c r="AI21" s="141"/>
      <c r="AJ21" s="298"/>
      <c r="AK21" s="299"/>
      <c r="AL21" s="64"/>
      <c r="AM21" s="64"/>
      <c r="AN21" s="141"/>
      <c r="AO21" s="300"/>
    </row>
    <row r="22" spans="1:41" ht="16.5" customHeight="1">
      <c r="A22" s="96">
        <f t="shared" si="0"/>
        <v>17</v>
      </c>
      <c r="B22" s="56"/>
      <c r="C22" s="21"/>
      <c r="D22" s="64"/>
      <c r="E22" s="21"/>
      <c r="F22" s="144"/>
      <c r="G22" s="147"/>
      <c r="H22" s="147"/>
      <c r="I22" s="21"/>
      <c r="J22" s="96"/>
      <c r="K22" s="64"/>
      <c r="L22" s="64"/>
      <c r="M22" s="64"/>
      <c r="N22" s="64"/>
      <c r="O22" s="294"/>
      <c r="P22" s="295"/>
      <c r="Q22" s="296"/>
      <c r="R22" s="296"/>
      <c r="S22" s="296"/>
      <c r="T22" s="297"/>
      <c r="U22" s="295"/>
      <c r="V22" s="296"/>
      <c r="W22" s="296"/>
      <c r="X22" s="296"/>
      <c r="Y22" s="141"/>
      <c r="Z22" s="295"/>
      <c r="AA22" s="296"/>
      <c r="AB22" s="64"/>
      <c r="AC22" s="296"/>
      <c r="AD22" s="296"/>
      <c r="AE22" s="298"/>
      <c r="AF22" s="299"/>
      <c r="AG22" s="64"/>
      <c r="AH22" s="64"/>
      <c r="AI22" s="141"/>
      <c r="AJ22" s="298"/>
      <c r="AK22" s="299"/>
      <c r="AL22" s="64"/>
      <c r="AM22" s="64"/>
      <c r="AN22" s="141"/>
      <c r="AO22" s="300"/>
    </row>
    <row r="23" spans="1:41" ht="16.5" customHeight="1">
      <c r="A23" s="96">
        <f t="shared" si="0"/>
        <v>18</v>
      </c>
      <c r="B23" s="56"/>
      <c r="C23" s="21"/>
      <c r="D23" s="64"/>
      <c r="E23" s="21"/>
      <c r="F23" s="144"/>
      <c r="G23" s="147"/>
      <c r="H23" s="147"/>
      <c r="I23" s="21"/>
      <c r="J23" s="96"/>
      <c r="K23" s="64"/>
      <c r="L23" s="64"/>
      <c r="M23" s="64"/>
      <c r="N23" s="64"/>
      <c r="O23" s="294"/>
      <c r="P23" s="295"/>
      <c r="Q23" s="296"/>
      <c r="R23" s="296"/>
      <c r="S23" s="296"/>
      <c r="T23" s="301"/>
      <c r="U23" s="295"/>
      <c r="V23" s="296"/>
      <c r="W23" s="296"/>
      <c r="X23" s="296"/>
      <c r="Y23" s="302"/>
      <c r="Z23" s="295"/>
      <c r="AA23" s="296"/>
      <c r="AB23" s="57"/>
      <c r="AC23" s="22"/>
      <c r="AD23" s="22"/>
      <c r="AE23" s="303"/>
      <c r="AF23" s="304"/>
      <c r="AG23" s="57"/>
      <c r="AH23" s="57"/>
      <c r="AI23" s="302"/>
      <c r="AJ23" s="303"/>
      <c r="AK23" s="304"/>
      <c r="AL23" s="57"/>
      <c r="AM23" s="57"/>
      <c r="AN23" s="302"/>
      <c r="AO23" s="305"/>
    </row>
    <row r="24" spans="1:41" ht="16.5" customHeight="1">
      <c r="A24" s="96">
        <f t="shared" si="0"/>
        <v>19</v>
      </c>
      <c r="B24" s="56"/>
      <c r="C24" s="21"/>
      <c r="D24" s="64"/>
      <c r="E24" s="21"/>
      <c r="F24" s="144"/>
      <c r="G24" s="147"/>
      <c r="H24" s="147"/>
      <c r="I24" s="21"/>
      <c r="J24" s="96"/>
      <c r="K24" s="64"/>
      <c r="L24" s="64"/>
      <c r="M24" s="64"/>
      <c r="N24" s="64"/>
      <c r="O24" s="294"/>
      <c r="P24" s="295"/>
      <c r="Q24" s="296"/>
      <c r="R24" s="296"/>
      <c r="S24" s="296"/>
      <c r="T24" s="297"/>
      <c r="U24" s="295"/>
      <c r="V24" s="296"/>
      <c r="W24" s="296"/>
      <c r="X24" s="296"/>
      <c r="Y24" s="141"/>
      <c r="Z24" s="295"/>
      <c r="AA24" s="296"/>
      <c r="AB24" s="64"/>
      <c r="AC24" s="296"/>
      <c r="AD24" s="296"/>
      <c r="AE24" s="298"/>
      <c r="AF24" s="299"/>
      <c r="AG24" s="64"/>
      <c r="AH24" s="64"/>
      <c r="AI24" s="141"/>
      <c r="AJ24" s="298"/>
      <c r="AK24" s="299"/>
      <c r="AL24" s="64"/>
      <c r="AM24" s="64"/>
      <c r="AN24" s="141"/>
      <c r="AO24" s="300"/>
    </row>
    <row r="25" spans="1:41" ht="16.5" customHeight="1">
      <c r="A25" s="96">
        <f t="shared" si="0"/>
        <v>20</v>
      </c>
      <c r="B25" s="56"/>
      <c r="C25" s="21"/>
      <c r="D25" s="64"/>
      <c r="E25" s="21"/>
      <c r="F25" s="144"/>
      <c r="G25" s="147"/>
      <c r="H25" s="147"/>
      <c r="I25" s="21"/>
      <c r="J25" s="96"/>
      <c r="K25" s="64"/>
      <c r="L25" s="64"/>
      <c r="M25" s="64"/>
      <c r="N25" s="64"/>
      <c r="O25" s="294"/>
      <c r="P25" s="295"/>
      <c r="Q25" s="296"/>
      <c r="R25" s="296"/>
      <c r="S25" s="296"/>
      <c r="T25" s="297"/>
      <c r="U25" s="295"/>
      <c r="V25" s="296"/>
      <c r="W25" s="296"/>
      <c r="X25" s="296"/>
      <c r="Y25" s="141"/>
      <c r="Z25" s="295"/>
      <c r="AA25" s="296"/>
      <c r="AB25" s="64"/>
      <c r="AC25" s="296"/>
      <c r="AD25" s="296"/>
      <c r="AE25" s="298"/>
      <c r="AF25" s="299"/>
      <c r="AG25" s="64"/>
      <c r="AH25" s="64"/>
      <c r="AI25" s="141"/>
      <c r="AJ25" s="298"/>
      <c r="AK25" s="299"/>
      <c r="AL25" s="64"/>
      <c r="AM25" s="64"/>
      <c r="AN25" s="141"/>
      <c r="AO25" s="300"/>
    </row>
    <row r="26" spans="1:41" ht="16.5" customHeight="1">
      <c r="A26" s="9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9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ht="16.5" customHeight="1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9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ht="16.5" customHeight="1">
      <c r="A28" s="9"/>
      <c r="B28" s="7"/>
      <c r="C28" s="7"/>
      <c r="D28" s="7"/>
      <c r="E28" s="7"/>
      <c r="F28" s="7"/>
      <c r="G28" s="7"/>
      <c r="H28" s="7"/>
      <c r="I28" s="306" t="s">
        <v>849</v>
      </c>
      <c r="J28" s="307" t="s">
        <v>850</v>
      </c>
      <c r="K28" s="307" t="s">
        <v>851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9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ht="16.5" customHeight="1">
      <c r="A29" s="9"/>
      <c r="B29" s="7"/>
      <c r="C29" s="7"/>
      <c r="D29" s="7"/>
      <c r="E29" s="308"/>
      <c r="F29" s="7"/>
      <c r="G29" s="7"/>
      <c r="H29" s="7"/>
      <c r="I29" s="309" t="s">
        <v>852</v>
      </c>
      <c r="J29" s="310">
        <f>COUNTA(J4:J25)-1</f>
        <v>0</v>
      </c>
      <c r="K29" s="310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9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ht="16.5" customHeight="1">
      <c r="A30" s="9"/>
      <c r="B30" s="7"/>
      <c r="C30" s="7"/>
      <c r="D30" s="7"/>
      <c r="E30" s="7"/>
      <c r="F30" s="7"/>
      <c r="G30" s="7"/>
      <c r="H30" s="7"/>
      <c r="I30" s="311" t="s">
        <v>428</v>
      </c>
      <c r="J30" s="310"/>
      <c r="K30" s="310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9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ht="16.5" customHeight="1">
      <c r="A31" s="9"/>
      <c r="B31" s="7"/>
      <c r="C31" s="7"/>
      <c r="D31" s="7"/>
      <c r="E31" s="312"/>
      <c r="F31" s="7"/>
      <c r="G31" s="7"/>
      <c r="H31" s="7"/>
      <c r="I31" s="309" t="s">
        <v>853</v>
      </c>
      <c r="J31" s="310">
        <f>DCOUNTA(J4:J25,J4,I30:I31)</f>
        <v>0</v>
      </c>
      <c r="K31" s="310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9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ht="16.5" customHeight="1">
      <c r="A32" s="9"/>
      <c r="B32" s="7"/>
      <c r="C32" s="7"/>
      <c r="D32" s="7"/>
      <c r="E32" s="7"/>
      <c r="F32" s="7"/>
      <c r="G32" s="7"/>
      <c r="H32" s="7"/>
      <c r="I32" s="311" t="s">
        <v>428</v>
      </c>
      <c r="J32" s="310"/>
      <c r="K32" s="310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9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1:41" ht="16.5" customHeight="1">
      <c r="A33" s="9"/>
      <c r="B33" s="7"/>
      <c r="C33" s="7"/>
      <c r="D33" s="7"/>
      <c r="E33" s="312"/>
      <c r="F33" s="7"/>
      <c r="G33" s="7"/>
      <c r="H33" s="7"/>
      <c r="I33" s="309" t="s">
        <v>854</v>
      </c>
      <c r="J33" s="310">
        <f>J29-J31</f>
        <v>0</v>
      </c>
      <c r="K33" s="310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9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ht="16.5" customHeight="1">
      <c r="A34" s="9"/>
      <c r="B34" s="7"/>
      <c r="C34" s="7"/>
      <c r="D34" s="7"/>
      <c r="E34" s="7"/>
      <c r="F34" s="7"/>
      <c r="G34" s="7"/>
      <c r="H34" s="7"/>
      <c r="I34" s="311" t="s">
        <v>428</v>
      </c>
      <c r="J34" s="310"/>
      <c r="K34" s="310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9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 ht="16.5" customHeight="1">
      <c r="A35" s="9"/>
      <c r="B35" s="7"/>
      <c r="C35" s="7"/>
      <c r="D35" s="7"/>
      <c r="E35" s="312"/>
      <c r="F35" s="7"/>
      <c r="G35" s="7"/>
      <c r="H35" s="7"/>
      <c r="I35" s="313" t="s">
        <v>43</v>
      </c>
      <c r="J35" s="314">
        <f>DCOUNTA(J4:J25,J4,I34:I35)</f>
        <v>0</v>
      </c>
      <c r="K35" s="315" t="e">
        <f>J35/J33</f>
        <v>#DIV/0!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9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spans="1:41" ht="16.5" customHeight="1">
      <c r="A36" s="9"/>
      <c r="B36" s="7"/>
      <c r="C36" s="7"/>
      <c r="D36" s="7"/>
      <c r="E36" s="7"/>
      <c r="F36" s="7"/>
      <c r="G36" s="7"/>
      <c r="H36" s="7"/>
      <c r="I36" s="309"/>
      <c r="J36" s="310"/>
      <c r="K36" s="310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9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spans="1:41" ht="16.5" customHeight="1">
      <c r="A37" s="9"/>
      <c r="B37" s="7"/>
      <c r="C37" s="7"/>
      <c r="D37" s="7"/>
      <c r="E37" s="7"/>
      <c r="F37" s="7"/>
      <c r="G37" s="7"/>
      <c r="H37" s="7"/>
      <c r="I37" s="316" t="s">
        <v>855</v>
      </c>
      <c r="J37" s="317">
        <f>J33-J35</f>
        <v>0</v>
      </c>
      <c r="K37" s="31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9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 ht="16.5" customHeight="1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9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ht="16.5" customHeight="1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9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ht="16.5" customHeight="1">
      <c r="A40" s="1"/>
      <c r="AA40" s="1"/>
    </row>
    <row r="41" spans="1:41" ht="16.5" customHeight="1">
      <c r="A41" s="1"/>
      <c r="AA41" s="1"/>
    </row>
    <row r="42" spans="1:41" ht="16.5" customHeight="1">
      <c r="A42" s="1"/>
      <c r="AA42" s="1"/>
    </row>
    <row r="43" spans="1:41" ht="16.5" customHeight="1">
      <c r="A43" s="1"/>
      <c r="AA43" s="1"/>
    </row>
    <row r="44" spans="1:41" ht="16.5" customHeight="1">
      <c r="A44" s="1"/>
      <c r="AA44" s="1"/>
    </row>
    <row r="45" spans="1:41" ht="16.5" customHeight="1">
      <c r="A45" s="1"/>
      <c r="AA45" s="1"/>
    </row>
    <row r="46" spans="1:41" ht="16.5" customHeight="1">
      <c r="A46" s="1"/>
      <c r="AA46" s="1"/>
    </row>
    <row r="47" spans="1:41" ht="16.5" customHeight="1">
      <c r="A47" s="1"/>
      <c r="AA47" s="1"/>
    </row>
    <row r="48" spans="1:41" ht="16.5" customHeight="1">
      <c r="A48" s="1"/>
      <c r="AA48" s="1"/>
    </row>
    <row r="49" spans="1:27" ht="16.5" customHeight="1">
      <c r="A49" s="1"/>
      <c r="AA49" s="1"/>
    </row>
    <row r="50" spans="1:27" ht="16.5" customHeight="1">
      <c r="A50" s="1"/>
      <c r="AA50" s="1"/>
    </row>
    <row r="51" spans="1:27" ht="16.5" customHeight="1">
      <c r="A51" s="1"/>
      <c r="AA51" s="1"/>
    </row>
    <row r="52" spans="1:27" ht="16.5" customHeight="1">
      <c r="A52" s="1"/>
      <c r="AA52" s="1"/>
    </row>
    <row r="53" spans="1:27" ht="16.5" customHeight="1">
      <c r="A53" s="1"/>
      <c r="AA53" s="1"/>
    </row>
    <row r="54" spans="1:27" ht="16.5" customHeight="1">
      <c r="A54" s="1"/>
      <c r="AA54" s="1"/>
    </row>
    <row r="55" spans="1:27" ht="16.5" customHeight="1">
      <c r="A55" s="1"/>
      <c r="AA55" s="1"/>
    </row>
    <row r="56" spans="1:27" ht="16.5" customHeight="1">
      <c r="A56" s="1"/>
      <c r="AA56" s="1"/>
    </row>
    <row r="57" spans="1:27" ht="16.5" customHeight="1">
      <c r="A57" s="1"/>
      <c r="AA57" s="1"/>
    </row>
    <row r="58" spans="1:27" ht="16.5" customHeight="1">
      <c r="A58" s="1"/>
      <c r="AA58" s="1"/>
    </row>
    <row r="59" spans="1:27" ht="16.5" customHeight="1">
      <c r="A59" s="1"/>
      <c r="AA59" s="1"/>
    </row>
    <row r="60" spans="1:27" ht="16.5" customHeight="1">
      <c r="A60" s="1"/>
      <c r="AA60" s="1"/>
    </row>
    <row r="61" spans="1:27" ht="16.5" customHeight="1">
      <c r="A61" s="1"/>
      <c r="AA61" s="1"/>
    </row>
    <row r="62" spans="1:27" ht="16.5" customHeight="1">
      <c r="A62" s="1"/>
      <c r="AA62" s="1"/>
    </row>
    <row r="63" spans="1:27" ht="16.5" customHeight="1">
      <c r="A63" s="1"/>
      <c r="AA63" s="1"/>
    </row>
    <row r="64" spans="1:27" ht="16.5" customHeight="1">
      <c r="A64" s="1"/>
      <c r="AA64" s="1"/>
    </row>
    <row r="65" spans="1:27" ht="16.5" customHeight="1">
      <c r="A65" s="1"/>
      <c r="AA65" s="1"/>
    </row>
    <row r="66" spans="1:27" ht="16.5" customHeight="1">
      <c r="A66" s="1"/>
      <c r="AA66" s="1"/>
    </row>
    <row r="67" spans="1:27" ht="16.5" customHeight="1">
      <c r="A67" s="1"/>
      <c r="AA67" s="1"/>
    </row>
    <row r="68" spans="1:27" ht="16.5" customHeight="1">
      <c r="A68" s="1"/>
      <c r="AA68" s="1"/>
    </row>
    <row r="69" spans="1:27" ht="16.5" customHeight="1">
      <c r="A69" s="1"/>
      <c r="AA69" s="1"/>
    </row>
    <row r="70" spans="1:27" ht="16.5" customHeight="1">
      <c r="A70" s="1"/>
      <c r="AA70" s="1"/>
    </row>
    <row r="71" spans="1:27" ht="16.5" customHeight="1">
      <c r="A71" s="1"/>
      <c r="AA71" s="1"/>
    </row>
    <row r="72" spans="1:27" ht="16.5" customHeight="1">
      <c r="A72" s="1"/>
      <c r="AA72" s="1"/>
    </row>
    <row r="73" spans="1:27" ht="16.5" customHeight="1">
      <c r="A73" s="1"/>
      <c r="AA73" s="1"/>
    </row>
    <row r="74" spans="1:27" ht="16.5" customHeight="1">
      <c r="A74" s="1"/>
      <c r="AA74" s="1"/>
    </row>
    <row r="75" spans="1:27" ht="16.5" customHeight="1">
      <c r="A75" s="1"/>
      <c r="AA75" s="1"/>
    </row>
    <row r="76" spans="1:27" ht="16.5" customHeight="1">
      <c r="A76" s="1"/>
      <c r="AA76" s="1"/>
    </row>
    <row r="77" spans="1:27" ht="16.5" customHeight="1">
      <c r="A77" s="1"/>
      <c r="AA77" s="1"/>
    </row>
    <row r="78" spans="1:27" ht="16.5" customHeight="1">
      <c r="A78" s="1"/>
      <c r="AA78" s="1"/>
    </row>
    <row r="79" spans="1:27" ht="16.5" customHeight="1">
      <c r="A79" s="1"/>
      <c r="AA79" s="1"/>
    </row>
    <row r="80" spans="1:27" ht="16.5" customHeight="1">
      <c r="A80" s="1"/>
      <c r="AA80" s="1"/>
    </row>
    <row r="81" spans="1:27" ht="16.5" customHeight="1">
      <c r="A81" s="1"/>
      <c r="AA81" s="1"/>
    </row>
    <row r="82" spans="1:27" ht="16.5" customHeight="1">
      <c r="A82" s="1"/>
      <c r="AA82" s="1"/>
    </row>
    <row r="83" spans="1:27" ht="16.5" customHeight="1">
      <c r="A83" s="1"/>
      <c r="AA83" s="1"/>
    </row>
    <row r="84" spans="1:27" ht="16.5" customHeight="1">
      <c r="A84" s="1"/>
      <c r="AA84" s="1"/>
    </row>
    <row r="85" spans="1:27" ht="16.5" customHeight="1">
      <c r="A85" s="1"/>
      <c r="AA85" s="1"/>
    </row>
    <row r="86" spans="1:27" ht="16.5" customHeight="1">
      <c r="A86" s="1"/>
      <c r="AA86" s="1"/>
    </row>
    <row r="87" spans="1:27" ht="16.5" customHeight="1">
      <c r="A87" s="1"/>
      <c r="AA87" s="1"/>
    </row>
    <row r="88" spans="1:27" ht="16.5" customHeight="1">
      <c r="A88" s="1"/>
      <c r="AA88" s="1"/>
    </row>
    <row r="89" spans="1:27" ht="16.5" customHeight="1">
      <c r="A89" s="1"/>
      <c r="AA89" s="1"/>
    </row>
    <row r="90" spans="1:27" ht="16.5" customHeight="1">
      <c r="A90" s="1"/>
      <c r="AA90" s="1"/>
    </row>
    <row r="91" spans="1:27" ht="16.5" customHeight="1">
      <c r="A91" s="1"/>
      <c r="AA91" s="1"/>
    </row>
    <row r="92" spans="1:27" ht="16.5" customHeight="1">
      <c r="A92" s="1"/>
      <c r="AA92" s="1"/>
    </row>
    <row r="93" spans="1:27" ht="16.5" customHeight="1">
      <c r="A93" s="1"/>
      <c r="AA93" s="1"/>
    </row>
    <row r="94" spans="1:27" ht="16.5" customHeight="1">
      <c r="A94" s="1"/>
      <c r="AA94" s="1"/>
    </row>
    <row r="95" spans="1:27" ht="16.5" customHeight="1">
      <c r="A95" s="1"/>
      <c r="AA95" s="1"/>
    </row>
    <row r="96" spans="1:27" ht="16.5" customHeight="1">
      <c r="A96" s="1"/>
      <c r="AA96" s="1"/>
    </row>
    <row r="97" spans="1:27" ht="16.5" customHeight="1">
      <c r="A97" s="1"/>
      <c r="AA97" s="1"/>
    </row>
    <row r="98" spans="1:27" ht="16.5" customHeight="1">
      <c r="A98" s="1"/>
      <c r="AA98" s="1"/>
    </row>
    <row r="99" spans="1:27" ht="16.5" customHeight="1">
      <c r="A99" s="1"/>
      <c r="AA99" s="1"/>
    </row>
    <row r="100" spans="1:27" ht="16.5" customHeight="1">
      <c r="A100" s="1"/>
      <c r="AA100" s="1"/>
    </row>
    <row r="101" spans="1:27" ht="16.5" customHeight="1">
      <c r="A101" s="1"/>
      <c r="AA101" s="1"/>
    </row>
    <row r="102" spans="1:27" ht="16.5" customHeight="1">
      <c r="A102" s="1"/>
      <c r="AA102" s="1"/>
    </row>
    <row r="103" spans="1:27" ht="16.5" customHeight="1">
      <c r="A103" s="1"/>
      <c r="AA103" s="1"/>
    </row>
    <row r="104" spans="1:27" ht="16.5" customHeight="1">
      <c r="A104" s="1"/>
      <c r="AA104" s="1"/>
    </row>
    <row r="105" spans="1:27" ht="16.5" customHeight="1">
      <c r="A105" s="1"/>
      <c r="AA105" s="1"/>
    </row>
    <row r="106" spans="1:27" ht="16.5" customHeight="1">
      <c r="A106" s="1"/>
      <c r="AA106" s="1"/>
    </row>
    <row r="107" spans="1:27" ht="16.5" customHeight="1">
      <c r="A107" s="1"/>
      <c r="AA107" s="1"/>
    </row>
    <row r="108" spans="1:27" ht="16.5" customHeight="1">
      <c r="A108" s="1"/>
      <c r="AA108" s="1"/>
    </row>
    <row r="109" spans="1:27" ht="16.5" customHeight="1">
      <c r="A109" s="1"/>
      <c r="AA109" s="1"/>
    </row>
    <row r="110" spans="1:27" ht="16.5" customHeight="1">
      <c r="A110" s="1"/>
      <c r="AA110" s="1"/>
    </row>
    <row r="111" spans="1:27" ht="16.5" customHeight="1">
      <c r="A111" s="1"/>
      <c r="AA111" s="1"/>
    </row>
    <row r="112" spans="1:27" ht="16.5" customHeight="1">
      <c r="A112" s="1"/>
      <c r="AA112" s="1"/>
    </row>
    <row r="113" spans="1:27" ht="16.5" customHeight="1">
      <c r="A113" s="1"/>
      <c r="AA113" s="1"/>
    </row>
    <row r="114" spans="1:27" ht="16.5" customHeight="1">
      <c r="A114" s="1"/>
      <c r="AA114" s="1"/>
    </row>
    <row r="115" spans="1:27" ht="16.5" customHeight="1">
      <c r="A115" s="1"/>
      <c r="AA115" s="1"/>
    </row>
    <row r="116" spans="1:27" ht="16.5" customHeight="1">
      <c r="A116" s="1"/>
      <c r="AA116" s="1"/>
    </row>
    <row r="117" spans="1:27" ht="16.5" customHeight="1">
      <c r="A117" s="1"/>
      <c r="AA117" s="1"/>
    </row>
    <row r="118" spans="1:27" ht="16.5" customHeight="1">
      <c r="A118" s="1"/>
      <c r="AA118" s="1"/>
    </row>
    <row r="119" spans="1:27" ht="16.5" customHeight="1">
      <c r="A119" s="1"/>
      <c r="AA119" s="1"/>
    </row>
    <row r="120" spans="1:27" ht="16.5" customHeight="1">
      <c r="A120" s="1"/>
      <c r="AA120" s="1"/>
    </row>
    <row r="121" spans="1:27" ht="16.5" customHeight="1">
      <c r="A121" s="1"/>
      <c r="AA121" s="1"/>
    </row>
    <row r="122" spans="1:27" ht="16.5" customHeight="1">
      <c r="A122" s="1"/>
      <c r="AA122" s="1"/>
    </row>
    <row r="123" spans="1:27" ht="16.5" customHeight="1">
      <c r="A123" s="1"/>
      <c r="AA123" s="1"/>
    </row>
    <row r="124" spans="1:27" ht="16.5" customHeight="1">
      <c r="A124" s="1"/>
      <c r="AA124" s="1"/>
    </row>
    <row r="125" spans="1:27" ht="16.5" customHeight="1">
      <c r="A125" s="1"/>
      <c r="AA125" s="1"/>
    </row>
    <row r="126" spans="1:27" ht="16.5" customHeight="1">
      <c r="A126" s="1"/>
      <c r="AA126" s="1"/>
    </row>
    <row r="127" spans="1:27" ht="16.5" customHeight="1">
      <c r="A127" s="1"/>
      <c r="AA127" s="1"/>
    </row>
    <row r="128" spans="1:27" ht="16.5" customHeight="1">
      <c r="A128" s="1"/>
      <c r="AA128" s="1"/>
    </row>
    <row r="129" spans="1:27" ht="16.5" customHeight="1">
      <c r="A129" s="1"/>
      <c r="AA129" s="1"/>
    </row>
    <row r="130" spans="1:27" ht="16.5" customHeight="1">
      <c r="A130" s="1"/>
      <c r="AA130" s="1"/>
    </row>
    <row r="131" spans="1:27" ht="16.5" customHeight="1">
      <c r="A131" s="1"/>
      <c r="AA131" s="1"/>
    </row>
    <row r="132" spans="1:27" ht="16.5" customHeight="1">
      <c r="A132" s="1"/>
      <c r="AA132" s="1"/>
    </row>
    <row r="133" spans="1:27" ht="16.5" customHeight="1">
      <c r="A133" s="1"/>
      <c r="AA133" s="1"/>
    </row>
    <row r="134" spans="1:27" ht="16.5" customHeight="1">
      <c r="A134" s="1"/>
      <c r="AA134" s="1"/>
    </row>
    <row r="135" spans="1:27" ht="16.5" customHeight="1">
      <c r="A135" s="1"/>
      <c r="AA135" s="1"/>
    </row>
    <row r="136" spans="1:27" ht="16.5" customHeight="1">
      <c r="A136" s="1"/>
      <c r="AA136" s="1"/>
    </row>
    <row r="137" spans="1:27" ht="16.5" customHeight="1">
      <c r="A137" s="1"/>
      <c r="AA137" s="1"/>
    </row>
    <row r="138" spans="1:27" ht="16.5" customHeight="1">
      <c r="A138" s="1"/>
      <c r="AA138" s="1"/>
    </row>
    <row r="139" spans="1:27" ht="16.5" customHeight="1">
      <c r="A139" s="1"/>
      <c r="AA139" s="1"/>
    </row>
    <row r="140" spans="1:27" ht="16.5" customHeight="1">
      <c r="A140" s="1"/>
      <c r="AA140" s="1"/>
    </row>
    <row r="141" spans="1:27" ht="16.5" customHeight="1">
      <c r="A141" s="1"/>
      <c r="AA141" s="1"/>
    </row>
    <row r="142" spans="1:27" ht="16.5" customHeight="1">
      <c r="A142" s="1"/>
      <c r="AA142" s="1"/>
    </row>
    <row r="143" spans="1:27" ht="16.5" customHeight="1">
      <c r="A143" s="1"/>
      <c r="AA143" s="1"/>
    </row>
    <row r="144" spans="1:27" ht="16.5" customHeight="1">
      <c r="A144" s="1"/>
      <c r="AA144" s="1"/>
    </row>
    <row r="145" spans="1:27" ht="16.5" customHeight="1">
      <c r="A145" s="1"/>
      <c r="AA145" s="1"/>
    </row>
    <row r="146" spans="1:27" ht="16.5" customHeight="1">
      <c r="A146" s="1"/>
      <c r="AA146" s="1"/>
    </row>
    <row r="147" spans="1:27" ht="16.5" customHeight="1">
      <c r="A147" s="1"/>
      <c r="AA147" s="1"/>
    </row>
    <row r="148" spans="1:27" ht="16.5" customHeight="1">
      <c r="A148" s="1"/>
      <c r="AA148" s="1"/>
    </row>
    <row r="149" spans="1:27" ht="16.5" customHeight="1">
      <c r="A149" s="1"/>
      <c r="AA149" s="1"/>
    </row>
    <row r="150" spans="1:27" ht="16.5" customHeight="1">
      <c r="A150" s="1"/>
      <c r="AA150" s="1"/>
    </row>
    <row r="151" spans="1:27" ht="16.5" customHeight="1">
      <c r="A151" s="1"/>
      <c r="AA151" s="1"/>
    </row>
    <row r="152" spans="1:27" ht="16.5" customHeight="1">
      <c r="A152" s="1"/>
      <c r="AA152" s="1"/>
    </row>
    <row r="153" spans="1:27" ht="16.5" customHeight="1">
      <c r="A153" s="1"/>
      <c r="AA153" s="1"/>
    </row>
    <row r="154" spans="1:27" ht="16.5" customHeight="1">
      <c r="A154" s="1"/>
      <c r="AA154" s="1"/>
    </row>
    <row r="155" spans="1:27" ht="16.5" customHeight="1">
      <c r="A155" s="1"/>
      <c r="AA155" s="1"/>
    </row>
    <row r="156" spans="1:27" ht="16.5" customHeight="1">
      <c r="A156" s="1"/>
      <c r="AA156" s="1"/>
    </row>
    <row r="157" spans="1:27" ht="16.5" customHeight="1">
      <c r="A157" s="1"/>
      <c r="AA157" s="1"/>
    </row>
    <row r="158" spans="1:27" ht="16.5" customHeight="1">
      <c r="A158" s="1"/>
      <c r="AA158" s="1"/>
    </row>
    <row r="159" spans="1:27" ht="16.5" customHeight="1">
      <c r="A159" s="1"/>
      <c r="AA159" s="1"/>
    </row>
    <row r="160" spans="1:27" ht="16.5" customHeight="1">
      <c r="A160" s="1"/>
      <c r="AA160" s="1"/>
    </row>
    <row r="161" spans="1:27" ht="16.5" customHeight="1">
      <c r="A161" s="1"/>
      <c r="AA161" s="1"/>
    </row>
    <row r="162" spans="1:27" ht="16.5" customHeight="1">
      <c r="A162" s="1"/>
      <c r="AA162" s="1"/>
    </row>
    <row r="163" spans="1:27" ht="16.5" customHeight="1">
      <c r="A163" s="1"/>
      <c r="AA163" s="1"/>
    </row>
    <row r="164" spans="1:27" ht="16.5" customHeight="1">
      <c r="A164" s="1"/>
      <c r="AA164" s="1"/>
    </row>
    <row r="165" spans="1:27" ht="16.5" customHeight="1">
      <c r="A165" s="1"/>
      <c r="AA165" s="1"/>
    </row>
    <row r="166" spans="1:27" ht="16.5" customHeight="1">
      <c r="A166" s="1"/>
      <c r="AA166" s="1"/>
    </row>
    <row r="167" spans="1:27" ht="16.5" customHeight="1">
      <c r="A167" s="1"/>
      <c r="AA167" s="1"/>
    </row>
    <row r="168" spans="1:27" ht="16.5" customHeight="1">
      <c r="A168" s="1"/>
      <c r="AA168" s="1"/>
    </row>
    <row r="169" spans="1:27" ht="16.5" customHeight="1">
      <c r="A169" s="1"/>
      <c r="AA169" s="1"/>
    </row>
    <row r="170" spans="1:27" ht="16.5" customHeight="1">
      <c r="A170" s="1"/>
      <c r="AA170" s="1"/>
    </row>
    <row r="171" spans="1:27" ht="16.5" customHeight="1">
      <c r="A171" s="1"/>
      <c r="AA171" s="1"/>
    </row>
    <row r="172" spans="1:27" ht="16.5" customHeight="1">
      <c r="A172" s="1"/>
      <c r="AA172" s="1"/>
    </row>
    <row r="173" spans="1:27" ht="16.5" customHeight="1">
      <c r="A173" s="1"/>
      <c r="AA173" s="1"/>
    </row>
    <row r="174" spans="1:27" ht="16.5" customHeight="1">
      <c r="A174" s="1"/>
      <c r="AA174" s="1"/>
    </row>
    <row r="175" spans="1:27" ht="16.5" customHeight="1">
      <c r="A175" s="1"/>
      <c r="AA175" s="1"/>
    </row>
    <row r="176" spans="1:27" ht="16.5" customHeight="1">
      <c r="A176" s="1"/>
      <c r="AA176" s="1"/>
    </row>
    <row r="177" spans="1:27" ht="16.5" customHeight="1">
      <c r="A177" s="1"/>
      <c r="AA177" s="1"/>
    </row>
    <row r="178" spans="1:27" ht="16.5" customHeight="1">
      <c r="A178" s="1"/>
      <c r="AA178" s="1"/>
    </row>
    <row r="179" spans="1:27" ht="16.5" customHeight="1">
      <c r="A179" s="1"/>
      <c r="AA179" s="1"/>
    </row>
    <row r="180" spans="1:27" ht="16.5" customHeight="1">
      <c r="A180" s="1"/>
      <c r="AA180" s="1"/>
    </row>
    <row r="181" spans="1:27" ht="16.5" customHeight="1">
      <c r="A181" s="1"/>
      <c r="AA181" s="1"/>
    </row>
    <row r="182" spans="1:27" ht="16.5" customHeight="1">
      <c r="A182" s="1"/>
      <c r="AA182" s="1"/>
    </row>
    <row r="183" spans="1:27" ht="16.5" customHeight="1">
      <c r="A183" s="1"/>
      <c r="AA183" s="1"/>
    </row>
    <row r="184" spans="1:27" ht="16.5" customHeight="1">
      <c r="A184" s="1"/>
      <c r="AA184" s="1"/>
    </row>
    <row r="185" spans="1:27" ht="16.5" customHeight="1">
      <c r="A185" s="1"/>
      <c r="AA185" s="1"/>
    </row>
    <row r="186" spans="1:27" ht="16.5" customHeight="1">
      <c r="A186" s="1"/>
      <c r="AA186" s="1"/>
    </row>
    <row r="187" spans="1:27" ht="16.5" customHeight="1">
      <c r="A187" s="1"/>
      <c r="AA187" s="1"/>
    </row>
    <row r="188" spans="1:27" ht="16.5" customHeight="1">
      <c r="A188" s="1"/>
      <c r="AA188" s="1"/>
    </row>
    <row r="189" spans="1:27" ht="16.5" customHeight="1">
      <c r="A189" s="1"/>
      <c r="AA189" s="1"/>
    </row>
    <row r="190" spans="1:27" ht="16.5" customHeight="1">
      <c r="A190" s="1"/>
      <c r="AA190" s="1"/>
    </row>
    <row r="191" spans="1:27" ht="16.5" customHeight="1">
      <c r="A191" s="1"/>
      <c r="AA191" s="1"/>
    </row>
    <row r="192" spans="1:27" ht="16.5" customHeight="1">
      <c r="A192" s="1"/>
      <c r="AA192" s="1"/>
    </row>
    <row r="193" spans="1:27" ht="16.5" customHeight="1">
      <c r="A193" s="1"/>
      <c r="AA193" s="1"/>
    </row>
    <row r="194" spans="1:27" ht="16.5" customHeight="1">
      <c r="A194" s="1"/>
      <c r="AA194" s="1"/>
    </row>
    <row r="195" spans="1:27" ht="16.5" customHeight="1">
      <c r="A195" s="1"/>
      <c r="AA195" s="1"/>
    </row>
    <row r="196" spans="1:27" ht="16.5" customHeight="1">
      <c r="A196" s="1"/>
      <c r="AA196" s="1"/>
    </row>
    <row r="197" spans="1:27" ht="16.5" customHeight="1">
      <c r="A197" s="1"/>
      <c r="AA197" s="1"/>
    </row>
    <row r="198" spans="1:27" ht="16.5" customHeight="1">
      <c r="A198" s="1"/>
      <c r="AA198" s="1"/>
    </row>
    <row r="199" spans="1:27" ht="16.5" customHeight="1">
      <c r="A199" s="1"/>
      <c r="AA199" s="1"/>
    </row>
    <row r="200" spans="1:27" ht="16.5" customHeight="1">
      <c r="A200" s="1"/>
      <c r="AA200" s="1"/>
    </row>
    <row r="201" spans="1:27" ht="16.5" customHeight="1">
      <c r="A201" s="1"/>
      <c r="AA201" s="1"/>
    </row>
    <row r="202" spans="1:27" ht="16.5" customHeight="1">
      <c r="A202" s="1"/>
      <c r="AA202" s="1"/>
    </row>
    <row r="203" spans="1:27" ht="16.5" customHeight="1">
      <c r="A203" s="1"/>
      <c r="AA203" s="1"/>
    </row>
    <row r="204" spans="1:27" ht="16.5" customHeight="1">
      <c r="A204" s="1"/>
      <c r="AA204" s="1"/>
    </row>
    <row r="205" spans="1:27" ht="16.5" customHeight="1">
      <c r="A205" s="1"/>
      <c r="AA205" s="1"/>
    </row>
    <row r="206" spans="1:27" ht="16.5" customHeight="1">
      <c r="A206" s="1"/>
      <c r="AA206" s="1"/>
    </row>
    <row r="207" spans="1:27" ht="16.5" customHeight="1">
      <c r="A207" s="1"/>
      <c r="AA207" s="1"/>
    </row>
    <row r="208" spans="1:27" ht="16.5" customHeight="1">
      <c r="A208" s="1"/>
      <c r="AA208" s="1"/>
    </row>
    <row r="209" spans="1:27" ht="16.5" customHeight="1">
      <c r="A209" s="1"/>
      <c r="AA209" s="1"/>
    </row>
    <row r="210" spans="1:27" ht="16.5" customHeight="1">
      <c r="A210" s="1"/>
      <c r="AA210" s="1"/>
    </row>
    <row r="211" spans="1:27" ht="16.5" customHeight="1">
      <c r="A211" s="1"/>
      <c r="AA211" s="1"/>
    </row>
    <row r="212" spans="1:27" ht="16.5" customHeight="1">
      <c r="A212" s="1"/>
      <c r="AA212" s="1"/>
    </row>
    <row r="213" spans="1:27" ht="16.5" customHeight="1">
      <c r="A213" s="1"/>
      <c r="AA213" s="1"/>
    </row>
    <row r="214" spans="1:27" ht="16.5" customHeight="1">
      <c r="A214" s="1"/>
      <c r="AA214" s="1"/>
    </row>
    <row r="215" spans="1:27" ht="16.5" customHeight="1">
      <c r="A215" s="1"/>
      <c r="AA215" s="1"/>
    </row>
    <row r="216" spans="1:27" ht="16.5" customHeight="1">
      <c r="A216" s="1"/>
      <c r="AA216" s="1"/>
    </row>
    <row r="217" spans="1:27" ht="16.5" customHeight="1">
      <c r="A217" s="1"/>
      <c r="AA217" s="1"/>
    </row>
    <row r="218" spans="1:27" ht="16.5" customHeight="1">
      <c r="A218" s="1"/>
      <c r="AA218" s="1"/>
    </row>
    <row r="219" spans="1:27" ht="16.5" customHeight="1">
      <c r="A219" s="1"/>
      <c r="AA219" s="1"/>
    </row>
    <row r="220" spans="1:27" ht="16.5" customHeight="1">
      <c r="A220" s="1"/>
      <c r="AA220" s="1"/>
    </row>
    <row r="221" spans="1:27" ht="16.5" customHeight="1">
      <c r="A221" s="1"/>
      <c r="AA221" s="1"/>
    </row>
    <row r="222" spans="1:27" ht="16.5" customHeight="1">
      <c r="A222" s="1"/>
      <c r="AA222" s="1"/>
    </row>
    <row r="223" spans="1:27" ht="16.5" customHeight="1">
      <c r="A223" s="1"/>
      <c r="AA223" s="1"/>
    </row>
    <row r="224" spans="1:27" ht="16.5" customHeight="1">
      <c r="A224" s="1"/>
      <c r="AA224" s="1"/>
    </row>
    <row r="225" spans="1:27" ht="16.5" customHeight="1">
      <c r="A225" s="1"/>
      <c r="AA225" s="1"/>
    </row>
    <row r="226" spans="1:27" ht="16.5" customHeight="1">
      <c r="A226" s="1"/>
      <c r="AA226" s="1"/>
    </row>
    <row r="227" spans="1:27" ht="16.5" customHeight="1">
      <c r="A227" s="1"/>
      <c r="AA227" s="1"/>
    </row>
    <row r="228" spans="1:27" ht="16.5" customHeight="1">
      <c r="A228" s="1"/>
      <c r="AA228" s="1"/>
    </row>
    <row r="229" spans="1:27" ht="16.5" customHeight="1">
      <c r="A229" s="1"/>
      <c r="AA229" s="1"/>
    </row>
    <row r="230" spans="1:27" ht="16.5" customHeight="1">
      <c r="A230" s="1"/>
      <c r="AA230" s="1"/>
    </row>
    <row r="231" spans="1:27" ht="16.5" customHeight="1">
      <c r="A231" s="1"/>
      <c r="AA231" s="1"/>
    </row>
    <row r="232" spans="1:27" ht="16.5" customHeight="1">
      <c r="A232" s="1"/>
      <c r="AA232" s="1"/>
    </row>
    <row r="233" spans="1:27" ht="16.5" customHeight="1">
      <c r="A233" s="1"/>
      <c r="AA233" s="1"/>
    </row>
    <row r="234" spans="1:27" ht="16.5" customHeight="1">
      <c r="A234" s="1"/>
      <c r="AA234" s="1"/>
    </row>
    <row r="235" spans="1:27" ht="16.5" customHeight="1">
      <c r="A235" s="1"/>
      <c r="AA235" s="1"/>
    </row>
    <row r="236" spans="1:27" ht="16.5" customHeight="1">
      <c r="A236" s="1"/>
      <c r="AA236" s="1"/>
    </row>
    <row r="237" spans="1:27" ht="16.5" customHeight="1">
      <c r="A237" s="1"/>
      <c r="AA237" s="1"/>
    </row>
    <row r="238" spans="1:27" ht="16.5" customHeight="1">
      <c r="A238" s="1"/>
      <c r="AA238" s="1"/>
    </row>
    <row r="239" spans="1:27" ht="16.5" customHeight="1">
      <c r="A239" s="1"/>
      <c r="AA239" s="1"/>
    </row>
    <row r="240" spans="1:27" ht="16.5" customHeight="1">
      <c r="A240" s="1"/>
      <c r="AA240" s="1"/>
    </row>
    <row r="241" spans="1:27" ht="16.5" customHeight="1">
      <c r="A241" s="1"/>
      <c r="AA241" s="1"/>
    </row>
    <row r="242" spans="1:27" ht="16.5" customHeight="1">
      <c r="A242" s="1"/>
      <c r="AA242" s="1"/>
    </row>
    <row r="243" spans="1:27" ht="16.5" customHeight="1">
      <c r="A243" s="1"/>
      <c r="AA243" s="1"/>
    </row>
    <row r="244" spans="1:27" ht="16.5" customHeight="1">
      <c r="A244" s="1"/>
      <c r="AA244" s="1"/>
    </row>
    <row r="245" spans="1:27" ht="16.5" customHeight="1">
      <c r="A245" s="1"/>
      <c r="AA245" s="1"/>
    </row>
    <row r="246" spans="1:27" ht="16.5" customHeight="1">
      <c r="A246" s="1"/>
      <c r="AA246" s="1"/>
    </row>
    <row r="247" spans="1:27" ht="16.5" customHeight="1">
      <c r="A247" s="1"/>
      <c r="AA247" s="1"/>
    </row>
    <row r="248" spans="1:27" ht="16.5" customHeight="1">
      <c r="A248" s="1"/>
      <c r="AA248" s="1"/>
    </row>
    <row r="249" spans="1:27" ht="16.5" customHeight="1">
      <c r="A249" s="1"/>
      <c r="AA249" s="1"/>
    </row>
    <row r="250" spans="1:27" ht="16.5" customHeight="1">
      <c r="A250" s="1"/>
      <c r="AA250" s="1"/>
    </row>
    <row r="251" spans="1:27" ht="16.5" customHeight="1">
      <c r="A251" s="1"/>
      <c r="AA251" s="1"/>
    </row>
    <row r="252" spans="1:27" ht="16.5" customHeight="1">
      <c r="A252" s="1"/>
      <c r="AA252" s="1"/>
    </row>
    <row r="253" spans="1:27" ht="16.5" customHeight="1">
      <c r="A253" s="1"/>
      <c r="AA253" s="1"/>
    </row>
    <row r="254" spans="1:27" ht="16.5" customHeight="1">
      <c r="A254" s="1"/>
      <c r="AA254" s="1"/>
    </row>
    <row r="255" spans="1:27" ht="16.5" customHeight="1">
      <c r="A255" s="1"/>
      <c r="AA255" s="1"/>
    </row>
    <row r="256" spans="1:27" ht="16.5" customHeight="1">
      <c r="A256" s="1"/>
      <c r="AA256" s="1"/>
    </row>
    <row r="257" spans="1:27" ht="16.5" customHeight="1">
      <c r="A257" s="1"/>
      <c r="AA257" s="1"/>
    </row>
    <row r="258" spans="1:27" ht="16.5" customHeight="1">
      <c r="A258" s="1"/>
      <c r="AA258" s="1"/>
    </row>
    <row r="259" spans="1:27" ht="16.5" customHeight="1">
      <c r="A259" s="1"/>
      <c r="AA259" s="1"/>
    </row>
    <row r="260" spans="1:27" ht="16.5" customHeight="1">
      <c r="A260" s="1"/>
      <c r="AA260" s="1"/>
    </row>
    <row r="261" spans="1:27" ht="16.5" customHeight="1">
      <c r="A261" s="1"/>
      <c r="AA261" s="1"/>
    </row>
    <row r="262" spans="1:27" ht="16.5" customHeight="1">
      <c r="A262" s="1"/>
      <c r="AA262" s="1"/>
    </row>
    <row r="263" spans="1:27" ht="16.5" customHeight="1">
      <c r="A263" s="1"/>
      <c r="AA263" s="1"/>
    </row>
    <row r="264" spans="1:27" ht="16.5" customHeight="1">
      <c r="A264" s="1"/>
      <c r="AA264" s="1"/>
    </row>
    <row r="265" spans="1:27" ht="16.5" customHeight="1">
      <c r="A265" s="1"/>
      <c r="AA265" s="1"/>
    </row>
    <row r="266" spans="1:27" ht="16.5" customHeight="1">
      <c r="A266" s="1"/>
      <c r="AA266" s="1"/>
    </row>
    <row r="267" spans="1:27" ht="16.5" customHeight="1">
      <c r="A267" s="1"/>
      <c r="AA267" s="1"/>
    </row>
    <row r="268" spans="1:27" ht="16.5" customHeight="1">
      <c r="A268" s="1"/>
      <c r="AA268" s="1"/>
    </row>
    <row r="269" spans="1:27" ht="16.5" customHeight="1">
      <c r="A269" s="1"/>
      <c r="AA269" s="1"/>
    </row>
    <row r="270" spans="1:27" ht="16.5" customHeight="1">
      <c r="A270" s="1"/>
      <c r="AA270" s="1"/>
    </row>
    <row r="271" spans="1:27" ht="16.5" customHeight="1">
      <c r="A271" s="1"/>
      <c r="AA271" s="1"/>
    </row>
    <row r="272" spans="1:27" ht="16.5" customHeight="1">
      <c r="A272" s="1"/>
      <c r="AA272" s="1"/>
    </row>
    <row r="273" spans="1:27" ht="16.5" customHeight="1">
      <c r="A273" s="1"/>
      <c r="AA273" s="1"/>
    </row>
    <row r="274" spans="1:27" ht="16.5" customHeight="1">
      <c r="A274" s="1"/>
      <c r="AA274" s="1"/>
    </row>
    <row r="275" spans="1:27" ht="16.5" customHeight="1">
      <c r="A275" s="1"/>
      <c r="AA275" s="1"/>
    </row>
    <row r="276" spans="1:27" ht="16.5" customHeight="1">
      <c r="A276" s="1"/>
      <c r="AA276" s="1"/>
    </row>
    <row r="277" spans="1:27" ht="16.5" customHeight="1">
      <c r="A277" s="1"/>
      <c r="AA277" s="1"/>
    </row>
    <row r="278" spans="1:27" ht="16.5" customHeight="1">
      <c r="A278" s="1"/>
      <c r="AA278" s="1"/>
    </row>
    <row r="279" spans="1:27" ht="16.5" customHeight="1">
      <c r="A279" s="1"/>
      <c r="AA279" s="1"/>
    </row>
    <row r="280" spans="1:27" ht="16.5" customHeight="1">
      <c r="A280" s="1"/>
      <c r="AA280" s="1"/>
    </row>
    <row r="281" spans="1:27" ht="16.5" customHeight="1">
      <c r="A281" s="1"/>
      <c r="AA281" s="1"/>
    </row>
    <row r="282" spans="1:27" ht="16.5" customHeight="1">
      <c r="A282" s="1"/>
      <c r="AA282" s="1"/>
    </row>
    <row r="283" spans="1:27" ht="16.5" customHeight="1">
      <c r="A283" s="1"/>
      <c r="AA283" s="1"/>
    </row>
    <row r="284" spans="1:27" ht="16.5" customHeight="1">
      <c r="A284" s="1"/>
      <c r="AA284" s="1"/>
    </row>
    <row r="285" spans="1:27" ht="16.5" customHeight="1">
      <c r="A285" s="1"/>
      <c r="AA285" s="1"/>
    </row>
    <row r="286" spans="1:27" ht="16.5" customHeight="1">
      <c r="A286" s="1"/>
      <c r="AA286" s="1"/>
    </row>
    <row r="287" spans="1:27" ht="16.5" customHeight="1">
      <c r="A287" s="1"/>
      <c r="AA287" s="1"/>
    </row>
    <row r="288" spans="1:27" ht="16.5" customHeight="1">
      <c r="A288" s="1"/>
      <c r="AA288" s="1"/>
    </row>
    <row r="289" spans="1:27" ht="16.5" customHeight="1">
      <c r="A289" s="1"/>
      <c r="AA289" s="1"/>
    </row>
    <row r="290" spans="1:27" ht="16.5" customHeight="1">
      <c r="A290" s="1"/>
      <c r="AA290" s="1"/>
    </row>
    <row r="291" spans="1:27" ht="16.5" customHeight="1">
      <c r="A291" s="1"/>
      <c r="AA291" s="1"/>
    </row>
    <row r="292" spans="1:27" ht="16.5" customHeight="1">
      <c r="A292" s="1"/>
      <c r="AA292" s="1"/>
    </row>
    <row r="293" spans="1:27" ht="16.5" customHeight="1">
      <c r="A293" s="1"/>
      <c r="AA293" s="1"/>
    </row>
    <row r="294" spans="1:27" ht="16.5" customHeight="1">
      <c r="A294" s="1"/>
      <c r="AA294" s="1"/>
    </row>
    <row r="295" spans="1:27" ht="16.5" customHeight="1">
      <c r="A295" s="1"/>
      <c r="AA295" s="1"/>
    </row>
    <row r="296" spans="1:27" ht="16.5" customHeight="1">
      <c r="A296" s="1"/>
      <c r="AA296" s="1"/>
    </row>
    <row r="297" spans="1:27" ht="16.5" customHeight="1">
      <c r="A297" s="1"/>
      <c r="AA297" s="1"/>
    </row>
    <row r="298" spans="1:27" ht="16.5" customHeight="1">
      <c r="A298" s="1"/>
      <c r="AA298" s="1"/>
    </row>
    <row r="299" spans="1:27" ht="16.5" customHeight="1">
      <c r="A299" s="1"/>
      <c r="AA299" s="1"/>
    </row>
    <row r="300" spans="1:27" ht="16.5" customHeight="1">
      <c r="A300" s="1"/>
      <c r="AA300" s="1"/>
    </row>
    <row r="301" spans="1:27" ht="16.5" customHeight="1">
      <c r="A301" s="1"/>
      <c r="AA301" s="1"/>
    </row>
    <row r="302" spans="1:27" ht="16.5" customHeight="1">
      <c r="A302" s="1"/>
      <c r="AA302" s="1"/>
    </row>
    <row r="303" spans="1:27" ht="16.5" customHeight="1">
      <c r="A303" s="1"/>
      <c r="AA303" s="1"/>
    </row>
    <row r="304" spans="1:27" ht="16.5" customHeight="1">
      <c r="A304" s="1"/>
      <c r="AA304" s="1"/>
    </row>
    <row r="305" spans="1:27" ht="16.5" customHeight="1">
      <c r="A305" s="1"/>
      <c r="AA305" s="1"/>
    </row>
    <row r="306" spans="1:27" ht="16.5" customHeight="1">
      <c r="A306" s="1"/>
      <c r="AA306" s="1"/>
    </row>
    <row r="307" spans="1:27" ht="16.5" customHeight="1">
      <c r="A307" s="1"/>
      <c r="AA307" s="1"/>
    </row>
    <row r="308" spans="1:27" ht="16.5" customHeight="1">
      <c r="A308" s="1"/>
      <c r="AA308" s="1"/>
    </row>
    <row r="309" spans="1:27" ht="16.5" customHeight="1">
      <c r="A309" s="1"/>
      <c r="AA309" s="1"/>
    </row>
    <row r="310" spans="1:27" ht="16.5" customHeight="1">
      <c r="A310" s="1"/>
      <c r="AA310" s="1"/>
    </row>
    <row r="311" spans="1:27" ht="16.5" customHeight="1">
      <c r="A311" s="1"/>
      <c r="AA311" s="1"/>
    </row>
    <row r="312" spans="1:27" ht="16.5" customHeight="1">
      <c r="A312" s="1"/>
      <c r="AA312" s="1"/>
    </row>
    <row r="313" spans="1:27" ht="16.5" customHeight="1">
      <c r="A313" s="1"/>
      <c r="AA313" s="1"/>
    </row>
    <row r="314" spans="1:27" ht="16.5" customHeight="1">
      <c r="A314" s="1"/>
      <c r="AA314" s="1"/>
    </row>
    <row r="315" spans="1:27" ht="16.5" customHeight="1">
      <c r="A315" s="1"/>
      <c r="AA315" s="1"/>
    </row>
    <row r="316" spans="1:27" ht="16.5" customHeight="1">
      <c r="A316" s="1"/>
      <c r="AA316" s="1"/>
    </row>
    <row r="317" spans="1:27" ht="16.5" customHeight="1">
      <c r="A317" s="1"/>
      <c r="AA317" s="1"/>
    </row>
    <row r="318" spans="1:27" ht="16.5" customHeight="1">
      <c r="A318" s="1"/>
      <c r="AA318" s="1"/>
    </row>
    <row r="319" spans="1:27" ht="16.5" customHeight="1">
      <c r="A319" s="1"/>
      <c r="AA319" s="1"/>
    </row>
    <row r="320" spans="1:27" ht="16.5" customHeight="1">
      <c r="A320" s="1"/>
      <c r="AA320" s="1"/>
    </row>
    <row r="321" spans="1:27" ht="16.5" customHeight="1">
      <c r="A321" s="1"/>
      <c r="AA321" s="1"/>
    </row>
    <row r="322" spans="1:27" ht="16.5" customHeight="1">
      <c r="A322" s="1"/>
      <c r="AA322" s="1"/>
    </row>
    <row r="323" spans="1:27" ht="16.5" customHeight="1">
      <c r="A323" s="1"/>
      <c r="AA323" s="1"/>
    </row>
    <row r="324" spans="1:27" ht="16.5" customHeight="1">
      <c r="A324" s="1"/>
      <c r="AA324" s="1"/>
    </row>
    <row r="325" spans="1:27" ht="16.5" customHeight="1">
      <c r="A325" s="1"/>
      <c r="AA325" s="1"/>
    </row>
    <row r="326" spans="1:27" ht="16.5" customHeight="1">
      <c r="A326" s="1"/>
      <c r="AA326" s="1"/>
    </row>
    <row r="327" spans="1:27" ht="16.5" customHeight="1">
      <c r="A327" s="1"/>
      <c r="AA327" s="1"/>
    </row>
    <row r="328" spans="1:27" ht="16.5" customHeight="1">
      <c r="A328" s="1"/>
      <c r="AA328" s="1"/>
    </row>
    <row r="329" spans="1:27" ht="16.5" customHeight="1">
      <c r="A329" s="1"/>
      <c r="AA329" s="1"/>
    </row>
    <row r="330" spans="1:27" ht="16.5" customHeight="1">
      <c r="A330" s="1"/>
      <c r="AA330" s="1"/>
    </row>
    <row r="331" spans="1:27" ht="16.5" customHeight="1">
      <c r="A331" s="1"/>
      <c r="AA331" s="1"/>
    </row>
    <row r="332" spans="1:27" ht="16.5" customHeight="1">
      <c r="A332" s="1"/>
      <c r="AA332" s="1"/>
    </row>
    <row r="333" spans="1:27" ht="16.5" customHeight="1">
      <c r="A333" s="1"/>
      <c r="AA333" s="1"/>
    </row>
    <row r="334" spans="1:27" ht="16.5" customHeight="1">
      <c r="A334" s="1"/>
      <c r="AA334" s="1"/>
    </row>
    <row r="335" spans="1:27" ht="16.5" customHeight="1">
      <c r="A335" s="1"/>
      <c r="AA335" s="1"/>
    </row>
    <row r="336" spans="1:27" ht="16.5" customHeight="1">
      <c r="A336" s="1"/>
      <c r="AA336" s="1"/>
    </row>
    <row r="337" spans="1:27" ht="16.5" customHeight="1">
      <c r="A337" s="1"/>
      <c r="AA337" s="1"/>
    </row>
    <row r="338" spans="1:27" ht="16.5" customHeight="1">
      <c r="A338" s="1"/>
      <c r="AA338" s="1"/>
    </row>
    <row r="339" spans="1:27" ht="16.5" customHeight="1">
      <c r="A339" s="1"/>
      <c r="AA339" s="1"/>
    </row>
    <row r="340" spans="1:27" ht="16.5" customHeight="1">
      <c r="A340" s="1"/>
      <c r="AA340" s="1"/>
    </row>
    <row r="341" spans="1:27" ht="16.5" customHeight="1">
      <c r="A341" s="1"/>
      <c r="AA341" s="1"/>
    </row>
    <row r="342" spans="1:27" ht="16.5" customHeight="1">
      <c r="A342" s="1"/>
      <c r="AA342" s="1"/>
    </row>
    <row r="343" spans="1:27" ht="16.5" customHeight="1">
      <c r="A343" s="1"/>
      <c r="AA343" s="1"/>
    </row>
    <row r="344" spans="1:27" ht="16.5" customHeight="1">
      <c r="A344" s="1"/>
      <c r="AA344" s="1"/>
    </row>
    <row r="345" spans="1:27" ht="16.5" customHeight="1">
      <c r="A345" s="1"/>
      <c r="AA345" s="1"/>
    </row>
    <row r="346" spans="1:27" ht="16.5" customHeight="1">
      <c r="A346" s="1"/>
      <c r="AA346" s="1"/>
    </row>
    <row r="347" spans="1:27" ht="16.5" customHeight="1">
      <c r="A347" s="1"/>
      <c r="AA347" s="1"/>
    </row>
    <row r="348" spans="1:27" ht="16.5" customHeight="1">
      <c r="A348" s="1"/>
      <c r="AA348" s="1"/>
    </row>
    <row r="349" spans="1:27" ht="16.5" customHeight="1">
      <c r="A349" s="1"/>
      <c r="AA349" s="1"/>
    </row>
    <row r="350" spans="1:27" ht="16.5" customHeight="1">
      <c r="A350" s="1"/>
      <c r="AA350" s="1"/>
    </row>
    <row r="351" spans="1:27" ht="16.5" customHeight="1">
      <c r="A351" s="1"/>
      <c r="AA351" s="1"/>
    </row>
    <row r="352" spans="1:27" ht="16.5" customHeight="1">
      <c r="A352" s="1"/>
      <c r="AA352" s="1"/>
    </row>
    <row r="353" spans="1:27" ht="16.5" customHeight="1">
      <c r="A353" s="1"/>
      <c r="AA353" s="1"/>
    </row>
    <row r="354" spans="1:27" ht="16.5" customHeight="1">
      <c r="A354" s="1"/>
      <c r="AA354" s="1"/>
    </row>
    <row r="355" spans="1:27" ht="16.5" customHeight="1">
      <c r="A355" s="1"/>
      <c r="AA355" s="1"/>
    </row>
    <row r="356" spans="1:27" ht="16.5" customHeight="1">
      <c r="A356" s="1"/>
      <c r="AA356" s="1"/>
    </row>
    <row r="357" spans="1:27" ht="16.5" customHeight="1">
      <c r="A357" s="1"/>
      <c r="AA357" s="1"/>
    </row>
    <row r="358" spans="1:27" ht="16.5" customHeight="1">
      <c r="A358" s="1"/>
      <c r="AA358" s="1"/>
    </row>
    <row r="359" spans="1:27" ht="16.5" customHeight="1">
      <c r="A359" s="1"/>
      <c r="AA359" s="1"/>
    </row>
    <row r="360" spans="1:27" ht="16.5" customHeight="1">
      <c r="A360" s="1"/>
      <c r="AA360" s="1"/>
    </row>
    <row r="361" spans="1:27" ht="16.5" customHeight="1">
      <c r="A361" s="1"/>
      <c r="AA361" s="1"/>
    </row>
    <row r="362" spans="1:27" ht="16.5" customHeight="1">
      <c r="A362" s="1"/>
      <c r="AA362" s="1"/>
    </row>
    <row r="363" spans="1:27" ht="16.5" customHeight="1">
      <c r="A363" s="1"/>
      <c r="AA363" s="1"/>
    </row>
    <row r="364" spans="1:27" ht="16.5" customHeight="1">
      <c r="A364" s="1"/>
      <c r="AA364" s="1"/>
    </row>
    <row r="365" spans="1:27" ht="16.5" customHeight="1">
      <c r="A365" s="1"/>
      <c r="AA365" s="1"/>
    </row>
    <row r="366" spans="1:27" ht="16.5" customHeight="1">
      <c r="A366" s="1"/>
      <c r="AA366" s="1"/>
    </row>
    <row r="367" spans="1:27" ht="16.5" customHeight="1">
      <c r="A367" s="1"/>
      <c r="AA367" s="1"/>
    </row>
    <row r="368" spans="1:27" ht="16.5" customHeight="1">
      <c r="A368" s="1"/>
      <c r="AA368" s="1"/>
    </row>
    <row r="369" spans="1:27" ht="16.5" customHeight="1">
      <c r="A369" s="1"/>
      <c r="AA369" s="1"/>
    </row>
    <row r="370" spans="1:27" ht="16.5" customHeight="1">
      <c r="A370" s="1"/>
      <c r="AA370" s="1"/>
    </row>
    <row r="371" spans="1:27" ht="16.5" customHeight="1">
      <c r="A371" s="1"/>
      <c r="AA371" s="1"/>
    </row>
    <row r="372" spans="1:27" ht="16.5" customHeight="1">
      <c r="A372" s="1"/>
      <c r="AA372" s="1"/>
    </row>
    <row r="373" spans="1:27" ht="16.5" customHeight="1">
      <c r="A373" s="1"/>
      <c r="AA373" s="1"/>
    </row>
    <row r="374" spans="1:27" ht="16.5" customHeight="1">
      <c r="A374" s="1"/>
      <c r="AA374" s="1"/>
    </row>
    <row r="375" spans="1:27" ht="16.5" customHeight="1">
      <c r="A375" s="1"/>
      <c r="AA375" s="1"/>
    </row>
    <row r="376" spans="1:27" ht="16.5" customHeight="1">
      <c r="A376" s="1"/>
      <c r="AA376" s="1"/>
    </row>
    <row r="377" spans="1:27" ht="16.5" customHeight="1">
      <c r="A377" s="1"/>
      <c r="AA377" s="1"/>
    </row>
    <row r="378" spans="1:27" ht="16.5" customHeight="1">
      <c r="A378" s="1"/>
      <c r="AA378" s="1"/>
    </row>
    <row r="379" spans="1:27" ht="16.5" customHeight="1">
      <c r="A379" s="1"/>
      <c r="AA379" s="1"/>
    </row>
    <row r="380" spans="1:27" ht="16.5" customHeight="1">
      <c r="A380" s="1"/>
      <c r="AA380" s="1"/>
    </row>
    <row r="381" spans="1:27" ht="16.5" customHeight="1">
      <c r="A381" s="1"/>
      <c r="AA381" s="1"/>
    </row>
    <row r="382" spans="1:27" ht="16.5" customHeight="1">
      <c r="A382" s="1"/>
      <c r="AA382" s="1"/>
    </row>
    <row r="383" spans="1:27" ht="16.5" customHeight="1">
      <c r="A383" s="1"/>
      <c r="AA383" s="1"/>
    </row>
    <row r="384" spans="1:27" ht="16.5" customHeight="1">
      <c r="A384" s="1"/>
      <c r="AA384" s="1"/>
    </row>
    <row r="385" spans="1:27" ht="16.5" customHeight="1">
      <c r="A385" s="1"/>
      <c r="AA385" s="1"/>
    </row>
    <row r="386" spans="1:27" ht="16.5" customHeight="1">
      <c r="A386" s="1"/>
      <c r="AA386" s="1"/>
    </row>
    <row r="387" spans="1:27" ht="16.5" customHeight="1">
      <c r="A387" s="1"/>
      <c r="AA387" s="1"/>
    </row>
    <row r="388" spans="1:27" ht="16.5" customHeight="1">
      <c r="A388" s="1"/>
      <c r="AA388" s="1"/>
    </row>
    <row r="389" spans="1:27" ht="16.5" customHeight="1">
      <c r="A389" s="1"/>
      <c r="AA389" s="1"/>
    </row>
    <row r="390" spans="1:27" ht="16.5" customHeight="1">
      <c r="A390" s="1"/>
      <c r="AA390" s="1"/>
    </row>
    <row r="391" spans="1:27" ht="16.5" customHeight="1">
      <c r="A391" s="1"/>
      <c r="AA391" s="1"/>
    </row>
    <row r="392" spans="1:27" ht="16.5" customHeight="1">
      <c r="A392" s="1"/>
      <c r="AA392" s="1"/>
    </row>
    <row r="393" spans="1:27" ht="16.5" customHeight="1">
      <c r="A393" s="1"/>
      <c r="AA393" s="1"/>
    </row>
    <row r="394" spans="1:27" ht="16.5" customHeight="1">
      <c r="A394" s="1"/>
      <c r="AA394" s="1"/>
    </row>
    <row r="395" spans="1:27" ht="16.5" customHeight="1">
      <c r="A395" s="1"/>
      <c r="AA395" s="1"/>
    </row>
    <row r="396" spans="1:27" ht="16.5" customHeight="1">
      <c r="A396" s="1"/>
      <c r="AA396" s="1"/>
    </row>
    <row r="397" spans="1:27" ht="16.5" customHeight="1">
      <c r="A397" s="1"/>
      <c r="AA397" s="1"/>
    </row>
    <row r="398" spans="1:27" ht="16.5" customHeight="1">
      <c r="A398" s="1"/>
      <c r="AA398" s="1"/>
    </row>
    <row r="399" spans="1:27" ht="16.5" customHeight="1">
      <c r="A399" s="1"/>
      <c r="AA399" s="1"/>
    </row>
    <row r="400" spans="1:27" ht="16.5" customHeight="1">
      <c r="A400" s="1"/>
      <c r="AA400" s="1"/>
    </row>
    <row r="401" spans="1:27" ht="16.5" customHeight="1">
      <c r="A401" s="1"/>
      <c r="AA401" s="1"/>
    </row>
    <row r="402" spans="1:27" ht="16.5" customHeight="1">
      <c r="A402" s="1"/>
      <c r="AA402" s="1"/>
    </row>
    <row r="403" spans="1:27" ht="16.5" customHeight="1">
      <c r="A403" s="1"/>
      <c r="AA403" s="1"/>
    </row>
    <row r="404" spans="1:27" ht="16.5" customHeight="1">
      <c r="A404" s="1"/>
      <c r="AA404" s="1"/>
    </row>
    <row r="405" spans="1:27" ht="16.5" customHeight="1">
      <c r="A405" s="1"/>
      <c r="AA405" s="1"/>
    </row>
    <row r="406" spans="1:27" ht="16.5" customHeight="1">
      <c r="A406" s="1"/>
      <c r="AA406" s="1"/>
    </row>
    <row r="407" spans="1:27" ht="16.5" customHeight="1">
      <c r="A407" s="1"/>
      <c r="AA407" s="1"/>
    </row>
    <row r="408" spans="1:27" ht="16.5" customHeight="1">
      <c r="A408" s="1"/>
      <c r="AA408" s="1"/>
    </row>
    <row r="409" spans="1:27" ht="16.5" customHeight="1">
      <c r="A409" s="1"/>
      <c r="AA409" s="1"/>
    </row>
    <row r="410" spans="1:27" ht="16.5" customHeight="1">
      <c r="A410" s="1"/>
      <c r="AA410" s="1"/>
    </row>
    <row r="411" spans="1:27" ht="16.5" customHeight="1">
      <c r="A411" s="1"/>
      <c r="AA411" s="1"/>
    </row>
    <row r="412" spans="1:27" ht="16.5" customHeight="1">
      <c r="A412" s="1"/>
      <c r="AA412" s="1"/>
    </row>
    <row r="413" spans="1:27" ht="16.5" customHeight="1">
      <c r="A413" s="1"/>
      <c r="AA413" s="1"/>
    </row>
    <row r="414" spans="1:27" ht="16.5" customHeight="1">
      <c r="A414" s="1"/>
      <c r="AA414" s="1"/>
    </row>
    <row r="415" spans="1:27" ht="16.5" customHeight="1">
      <c r="A415" s="1"/>
      <c r="AA415" s="1"/>
    </row>
    <row r="416" spans="1:27" ht="16.5" customHeight="1">
      <c r="A416" s="1"/>
      <c r="AA416" s="1"/>
    </row>
    <row r="417" spans="1:27" ht="16.5" customHeight="1">
      <c r="A417" s="1"/>
      <c r="AA417" s="1"/>
    </row>
    <row r="418" spans="1:27" ht="16.5" customHeight="1">
      <c r="A418" s="1"/>
      <c r="AA418" s="1"/>
    </row>
    <row r="419" spans="1:27" ht="16.5" customHeight="1">
      <c r="A419" s="1"/>
      <c r="AA419" s="1"/>
    </row>
    <row r="420" spans="1:27" ht="16.5" customHeight="1">
      <c r="A420" s="1"/>
      <c r="AA420" s="1"/>
    </row>
    <row r="421" spans="1:27" ht="16.5" customHeight="1">
      <c r="A421" s="1"/>
      <c r="AA421" s="1"/>
    </row>
    <row r="422" spans="1:27" ht="16.5" customHeight="1">
      <c r="A422" s="1"/>
      <c r="AA422" s="1"/>
    </row>
    <row r="423" spans="1:27" ht="16.5" customHeight="1">
      <c r="A423" s="1"/>
      <c r="AA423" s="1"/>
    </row>
    <row r="424" spans="1:27" ht="16.5" customHeight="1">
      <c r="A424" s="1"/>
      <c r="AA424" s="1"/>
    </row>
    <row r="425" spans="1:27" ht="16.5" customHeight="1">
      <c r="A425" s="1"/>
      <c r="AA425" s="1"/>
    </row>
    <row r="426" spans="1:27" ht="16.5" customHeight="1">
      <c r="A426" s="1"/>
      <c r="AA426" s="1"/>
    </row>
    <row r="427" spans="1:27" ht="16.5" customHeight="1">
      <c r="A427" s="1"/>
      <c r="AA427" s="1"/>
    </row>
    <row r="428" spans="1:27" ht="16.5" customHeight="1">
      <c r="A428" s="1"/>
      <c r="AA428" s="1"/>
    </row>
    <row r="429" spans="1:27" ht="16.5" customHeight="1">
      <c r="A429" s="1"/>
      <c r="AA429" s="1"/>
    </row>
    <row r="430" spans="1:27" ht="16.5" customHeight="1">
      <c r="A430" s="1"/>
      <c r="AA430" s="1"/>
    </row>
    <row r="431" spans="1:27" ht="16.5" customHeight="1">
      <c r="A431" s="1"/>
      <c r="AA431" s="1"/>
    </row>
    <row r="432" spans="1:27" ht="16.5" customHeight="1">
      <c r="A432" s="1"/>
      <c r="AA432" s="1"/>
    </row>
    <row r="433" spans="1:27" ht="16.5" customHeight="1">
      <c r="A433" s="1"/>
      <c r="AA433" s="1"/>
    </row>
    <row r="434" spans="1:27" ht="16.5" customHeight="1">
      <c r="A434" s="1"/>
      <c r="AA434" s="1"/>
    </row>
    <row r="435" spans="1:27" ht="16.5" customHeight="1">
      <c r="A435" s="1"/>
      <c r="AA435" s="1"/>
    </row>
    <row r="436" spans="1:27" ht="16.5" customHeight="1">
      <c r="A436" s="1"/>
      <c r="AA436" s="1"/>
    </row>
    <row r="437" spans="1:27" ht="16.5" customHeight="1">
      <c r="A437" s="1"/>
      <c r="AA437" s="1"/>
    </row>
    <row r="438" spans="1:27" ht="16.5" customHeight="1">
      <c r="A438" s="1"/>
      <c r="AA438" s="1"/>
    </row>
    <row r="439" spans="1:27" ht="16.5" customHeight="1">
      <c r="A439" s="1"/>
      <c r="AA439" s="1"/>
    </row>
    <row r="440" spans="1:27" ht="16.5" customHeight="1">
      <c r="A440" s="1"/>
      <c r="AA440" s="1"/>
    </row>
    <row r="441" spans="1:27" ht="16.5" customHeight="1">
      <c r="A441" s="1"/>
      <c r="AA441" s="1"/>
    </row>
    <row r="442" spans="1:27" ht="16.5" customHeight="1">
      <c r="A442" s="1"/>
      <c r="AA442" s="1"/>
    </row>
    <row r="443" spans="1:27" ht="16.5" customHeight="1">
      <c r="A443" s="1"/>
      <c r="AA443" s="1"/>
    </row>
    <row r="444" spans="1:27" ht="16.5" customHeight="1">
      <c r="A444" s="1"/>
      <c r="AA444" s="1"/>
    </row>
    <row r="445" spans="1:27" ht="16.5" customHeight="1">
      <c r="A445" s="1"/>
      <c r="AA445" s="1"/>
    </row>
    <row r="446" spans="1:27" ht="16.5" customHeight="1">
      <c r="A446" s="1"/>
      <c r="AA446" s="1"/>
    </row>
    <row r="447" spans="1:27" ht="16.5" customHeight="1">
      <c r="A447" s="1"/>
      <c r="AA447" s="1"/>
    </row>
    <row r="448" spans="1:27" ht="16.5" customHeight="1">
      <c r="A448" s="1"/>
      <c r="AA448" s="1"/>
    </row>
    <row r="449" spans="1:27" ht="16.5" customHeight="1">
      <c r="A449" s="1"/>
      <c r="AA449" s="1"/>
    </row>
    <row r="450" spans="1:27" ht="16.5" customHeight="1">
      <c r="A450" s="1"/>
      <c r="AA450" s="1"/>
    </row>
    <row r="451" spans="1:27" ht="16.5" customHeight="1">
      <c r="A451" s="1"/>
      <c r="AA451" s="1"/>
    </row>
    <row r="452" spans="1:27" ht="16.5" customHeight="1">
      <c r="A452" s="1"/>
      <c r="AA452" s="1"/>
    </row>
    <row r="453" spans="1:27" ht="16.5" customHeight="1">
      <c r="A453" s="1"/>
      <c r="AA453" s="1"/>
    </row>
    <row r="454" spans="1:27" ht="16.5" customHeight="1">
      <c r="A454" s="1"/>
      <c r="AA454" s="1"/>
    </row>
    <row r="455" spans="1:27" ht="16.5" customHeight="1">
      <c r="A455" s="1"/>
      <c r="AA455" s="1"/>
    </row>
    <row r="456" spans="1:27" ht="16.5" customHeight="1">
      <c r="A456" s="1"/>
      <c r="AA456" s="1"/>
    </row>
    <row r="457" spans="1:27" ht="16.5" customHeight="1">
      <c r="A457" s="1"/>
      <c r="AA457" s="1"/>
    </row>
    <row r="458" spans="1:27" ht="16.5" customHeight="1">
      <c r="A458" s="1"/>
      <c r="AA458" s="1"/>
    </row>
    <row r="459" spans="1:27" ht="16.5" customHeight="1">
      <c r="A459" s="1"/>
      <c r="AA459" s="1"/>
    </row>
    <row r="460" spans="1:27" ht="16.5" customHeight="1">
      <c r="A460" s="1"/>
      <c r="AA460" s="1"/>
    </row>
    <row r="461" spans="1:27" ht="16.5" customHeight="1">
      <c r="A461" s="1"/>
      <c r="AA461" s="1"/>
    </row>
    <row r="462" spans="1:27" ht="16.5" customHeight="1">
      <c r="A462" s="1"/>
      <c r="AA462" s="1"/>
    </row>
    <row r="463" spans="1:27" ht="16.5" customHeight="1">
      <c r="A463" s="1"/>
      <c r="AA463" s="1"/>
    </row>
    <row r="464" spans="1:27" ht="16.5" customHeight="1">
      <c r="A464" s="1"/>
      <c r="AA464" s="1"/>
    </row>
    <row r="465" spans="1:27" ht="16.5" customHeight="1">
      <c r="A465" s="1"/>
      <c r="AA465" s="1"/>
    </row>
    <row r="466" spans="1:27" ht="16.5" customHeight="1">
      <c r="A466" s="1"/>
      <c r="AA466" s="1"/>
    </row>
    <row r="467" spans="1:27" ht="16.5" customHeight="1">
      <c r="A467" s="1"/>
      <c r="AA467" s="1"/>
    </row>
    <row r="468" spans="1:27" ht="16.5" customHeight="1">
      <c r="A468" s="1"/>
      <c r="AA468" s="1"/>
    </row>
    <row r="469" spans="1:27" ht="16.5" customHeight="1">
      <c r="A469" s="1"/>
      <c r="AA469" s="1"/>
    </row>
    <row r="470" spans="1:27" ht="16.5" customHeight="1">
      <c r="A470" s="1"/>
      <c r="AA470" s="1"/>
    </row>
    <row r="471" spans="1:27" ht="16.5" customHeight="1">
      <c r="A471" s="1"/>
      <c r="AA471" s="1"/>
    </row>
    <row r="472" spans="1:27" ht="16.5" customHeight="1">
      <c r="A472" s="1"/>
      <c r="AA472" s="1"/>
    </row>
    <row r="473" spans="1:27" ht="16.5" customHeight="1">
      <c r="A473" s="1"/>
      <c r="AA473" s="1"/>
    </row>
    <row r="474" spans="1:27" ht="16.5" customHeight="1">
      <c r="A474" s="1"/>
      <c r="AA474" s="1"/>
    </row>
    <row r="475" spans="1:27" ht="16.5" customHeight="1">
      <c r="A475" s="1"/>
      <c r="AA475" s="1"/>
    </row>
    <row r="476" spans="1:27" ht="16.5" customHeight="1">
      <c r="A476" s="1"/>
      <c r="AA476" s="1"/>
    </row>
    <row r="477" spans="1:27" ht="16.5" customHeight="1">
      <c r="A477" s="1"/>
      <c r="AA477" s="1"/>
    </row>
    <row r="478" spans="1:27" ht="16.5" customHeight="1">
      <c r="A478" s="1"/>
      <c r="AA478" s="1"/>
    </row>
    <row r="479" spans="1:27" ht="16.5" customHeight="1">
      <c r="A479" s="1"/>
      <c r="AA479" s="1"/>
    </row>
    <row r="480" spans="1:27" ht="16.5" customHeight="1">
      <c r="A480" s="1"/>
      <c r="AA480" s="1"/>
    </row>
    <row r="481" spans="1:27" ht="16.5" customHeight="1">
      <c r="A481" s="1"/>
      <c r="AA481" s="1"/>
    </row>
    <row r="482" spans="1:27" ht="16.5" customHeight="1">
      <c r="A482" s="1"/>
      <c r="AA482" s="1"/>
    </row>
    <row r="483" spans="1:27" ht="16.5" customHeight="1">
      <c r="A483" s="1"/>
      <c r="AA483" s="1"/>
    </row>
    <row r="484" spans="1:27" ht="16.5" customHeight="1">
      <c r="A484" s="1"/>
      <c r="AA484" s="1"/>
    </row>
    <row r="485" spans="1:27" ht="16.5" customHeight="1">
      <c r="A485" s="1"/>
      <c r="AA485" s="1"/>
    </row>
    <row r="486" spans="1:27" ht="16.5" customHeight="1">
      <c r="A486" s="1"/>
      <c r="AA486" s="1"/>
    </row>
    <row r="487" spans="1:27" ht="16.5" customHeight="1">
      <c r="A487" s="1"/>
      <c r="AA487" s="1"/>
    </row>
    <row r="488" spans="1:27" ht="16.5" customHeight="1">
      <c r="A488" s="1"/>
      <c r="AA488" s="1"/>
    </row>
    <row r="489" spans="1:27" ht="16.5" customHeight="1">
      <c r="A489" s="1"/>
      <c r="AA489" s="1"/>
    </row>
    <row r="490" spans="1:27" ht="16.5" customHeight="1">
      <c r="A490" s="1"/>
      <c r="AA490" s="1"/>
    </row>
    <row r="491" spans="1:27" ht="16.5" customHeight="1">
      <c r="A491" s="1"/>
      <c r="AA491" s="1"/>
    </row>
    <row r="492" spans="1:27" ht="16.5" customHeight="1">
      <c r="A492" s="1"/>
      <c r="AA492" s="1"/>
    </row>
    <row r="493" spans="1:27" ht="16.5" customHeight="1">
      <c r="A493" s="1"/>
      <c r="AA493" s="1"/>
    </row>
    <row r="494" spans="1:27" ht="16.5" customHeight="1">
      <c r="A494" s="1"/>
      <c r="AA494" s="1"/>
    </row>
    <row r="495" spans="1:27" ht="16.5" customHeight="1">
      <c r="A495" s="1"/>
      <c r="AA495" s="1"/>
    </row>
    <row r="496" spans="1:27" ht="16.5" customHeight="1">
      <c r="A496" s="1"/>
      <c r="AA496" s="1"/>
    </row>
    <row r="497" spans="1:27" ht="16.5" customHeight="1">
      <c r="A497" s="1"/>
      <c r="AA497" s="1"/>
    </row>
    <row r="498" spans="1:27" ht="16.5" customHeight="1">
      <c r="A498" s="1"/>
      <c r="AA498" s="1"/>
    </row>
    <row r="499" spans="1:27" ht="16.5" customHeight="1">
      <c r="A499" s="1"/>
      <c r="AA499" s="1"/>
    </row>
    <row r="500" spans="1:27" ht="16.5" customHeight="1">
      <c r="A500" s="1"/>
      <c r="AA500" s="1"/>
    </row>
    <row r="501" spans="1:27" ht="16.5" customHeight="1">
      <c r="A501" s="1"/>
      <c r="AA501" s="1"/>
    </row>
    <row r="502" spans="1:27" ht="16.5" customHeight="1">
      <c r="A502" s="1"/>
      <c r="AA502" s="1"/>
    </row>
    <row r="503" spans="1:27" ht="16.5" customHeight="1">
      <c r="A503" s="1"/>
      <c r="AA503" s="1"/>
    </row>
    <row r="504" spans="1:27" ht="16.5" customHeight="1">
      <c r="A504" s="1"/>
      <c r="AA504" s="1"/>
    </row>
    <row r="505" spans="1:27" ht="16.5" customHeight="1">
      <c r="A505" s="1"/>
      <c r="AA505" s="1"/>
    </row>
    <row r="506" spans="1:27" ht="16.5" customHeight="1">
      <c r="A506" s="1"/>
      <c r="AA506" s="1"/>
    </row>
    <row r="507" spans="1:27" ht="16.5" customHeight="1">
      <c r="A507" s="1"/>
      <c r="AA507" s="1"/>
    </row>
    <row r="508" spans="1:27" ht="16.5" customHeight="1">
      <c r="A508" s="1"/>
      <c r="AA508" s="1"/>
    </row>
    <row r="509" spans="1:27" ht="16.5" customHeight="1">
      <c r="A509" s="1"/>
      <c r="AA509" s="1"/>
    </row>
    <row r="510" spans="1:27" ht="16.5" customHeight="1">
      <c r="A510" s="1"/>
      <c r="AA510" s="1"/>
    </row>
    <row r="511" spans="1:27" ht="16.5" customHeight="1">
      <c r="A511" s="1"/>
      <c r="AA511" s="1"/>
    </row>
    <row r="512" spans="1:27" ht="16.5" customHeight="1">
      <c r="A512" s="1"/>
      <c r="AA512" s="1"/>
    </row>
    <row r="513" spans="1:27" ht="16.5" customHeight="1">
      <c r="A513" s="1"/>
      <c r="AA513" s="1"/>
    </row>
    <row r="514" spans="1:27" ht="16.5" customHeight="1">
      <c r="A514" s="1"/>
      <c r="AA514" s="1"/>
    </row>
    <row r="515" spans="1:27" ht="16.5" customHeight="1">
      <c r="A515" s="1"/>
      <c r="AA515" s="1"/>
    </row>
    <row r="516" spans="1:27" ht="16.5" customHeight="1">
      <c r="A516" s="1"/>
      <c r="AA516" s="1"/>
    </row>
    <row r="517" spans="1:27" ht="16.5" customHeight="1">
      <c r="A517" s="1"/>
      <c r="AA517" s="1"/>
    </row>
    <row r="518" spans="1:27" ht="16.5" customHeight="1">
      <c r="A518" s="1"/>
      <c r="AA518" s="1"/>
    </row>
    <row r="519" spans="1:27" ht="16.5" customHeight="1">
      <c r="A519" s="1"/>
      <c r="AA519" s="1"/>
    </row>
    <row r="520" spans="1:27" ht="16.5" customHeight="1">
      <c r="A520" s="1"/>
      <c r="AA520" s="1"/>
    </row>
    <row r="521" spans="1:27" ht="16.5" customHeight="1">
      <c r="A521" s="1"/>
      <c r="AA521" s="1"/>
    </row>
    <row r="522" spans="1:27" ht="16.5" customHeight="1">
      <c r="A522" s="1"/>
      <c r="AA522" s="1"/>
    </row>
    <row r="523" spans="1:27" ht="16.5" customHeight="1">
      <c r="A523" s="1"/>
      <c r="AA523" s="1"/>
    </row>
    <row r="524" spans="1:27" ht="16.5" customHeight="1">
      <c r="A524" s="1"/>
      <c r="AA524" s="1"/>
    </row>
    <row r="525" spans="1:27" ht="16.5" customHeight="1">
      <c r="A525" s="1"/>
      <c r="AA525" s="1"/>
    </row>
    <row r="526" spans="1:27" ht="16.5" customHeight="1">
      <c r="A526" s="1"/>
      <c r="AA526" s="1"/>
    </row>
    <row r="527" spans="1:27" ht="16.5" customHeight="1">
      <c r="A527" s="1"/>
      <c r="AA527" s="1"/>
    </row>
    <row r="528" spans="1:27" ht="16.5" customHeight="1">
      <c r="A528" s="1"/>
      <c r="AA528" s="1"/>
    </row>
    <row r="529" spans="1:27" ht="16.5" customHeight="1">
      <c r="A529" s="1"/>
      <c r="AA529" s="1"/>
    </row>
    <row r="530" spans="1:27" ht="16.5" customHeight="1">
      <c r="A530" s="1"/>
      <c r="AA530" s="1"/>
    </row>
    <row r="531" spans="1:27" ht="16.5" customHeight="1">
      <c r="A531" s="1"/>
      <c r="AA531" s="1"/>
    </row>
    <row r="532" spans="1:27" ht="16.5" customHeight="1">
      <c r="A532" s="1"/>
      <c r="AA532" s="1"/>
    </row>
    <row r="533" spans="1:27" ht="16.5" customHeight="1">
      <c r="A533" s="1"/>
      <c r="AA533" s="1"/>
    </row>
    <row r="534" spans="1:27" ht="16.5" customHeight="1">
      <c r="A534" s="1"/>
      <c r="AA534" s="1"/>
    </row>
    <row r="535" spans="1:27" ht="16.5" customHeight="1">
      <c r="A535" s="1"/>
      <c r="AA535" s="1"/>
    </row>
    <row r="536" spans="1:27" ht="16.5" customHeight="1">
      <c r="A536" s="1"/>
      <c r="AA536" s="1"/>
    </row>
    <row r="537" spans="1:27" ht="16.5" customHeight="1">
      <c r="A537" s="1"/>
      <c r="AA537" s="1"/>
    </row>
    <row r="538" spans="1:27" ht="16.5" customHeight="1">
      <c r="A538" s="1"/>
      <c r="AA538" s="1"/>
    </row>
    <row r="539" spans="1:27" ht="16.5" customHeight="1">
      <c r="A539" s="1"/>
      <c r="AA539" s="1"/>
    </row>
    <row r="540" spans="1:27" ht="16.5" customHeight="1">
      <c r="A540" s="1"/>
      <c r="AA540" s="1"/>
    </row>
    <row r="541" spans="1:27" ht="16.5" customHeight="1">
      <c r="A541" s="1"/>
      <c r="AA541" s="1"/>
    </row>
    <row r="542" spans="1:27" ht="16.5" customHeight="1">
      <c r="A542" s="1"/>
      <c r="AA542" s="1"/>
    </row>
    <row r="543" spans="1:27" ht="16.5" customHeight="1">
      <c r="A543" s="1"/>
      <c r="AA543" s="1"/>
    </row>
    <row r="544" spans="1:27" ht="16.5" customHeight="1">
      <c r="A544" s="1"/>
      <c r="AA544" s="1"/>
    </row>
    <row r="545" spans="1:27" ht="16.5" customHeight="1">
      <c r="A545" s="1"/>
      <c r="AA545" s="1"/>
    </row>
    <row r="546" spans="1:27" ht="16.5" customHeight="1">
      <c r="A546" s="1"/>
      <c r="AA546" s="1"/>
    </row>
    <row r="547" spans="1:27" ht="16.5" customHeight="1">
      <c r="A547" s="1"/>
      <c r="AA547" s="1"/>
    </row>
    <row r="548" spans="1:27" ht="16.5" customHeight="1">
      <c r="A548" s="1"/>
      <c r="AA548" s="1"/>
    </row>
    <row r="549" spans="1:27" ht="16.5" customHeight="1">
      <c r="A549" s="1"/>
      <c r="AA549" s="1"/>
    </row>
    <row r="550" spans="1:27" ht="16.5" customHeight="1">
      <c r="A550" s="1"/>
      <c r="AA550" s="1"/>
    </row>
    <row r="551" spans="1:27" ht="16.5" customHeight="1">
      <c r="A551" s="1"/>
      <c r="AA551" s="1"/>
    </row>
    <row r="552" spans="1:27" ht="16.5" customHeight="1">
      <c r="A552" s="1"/>
      <c r="AA552" s="1"/>
    </row>
    <row r="553" spans="1:27" ht="16.5" customHeight="1">
      <c r="A553" s="1"/>
      <c r="AA553" s="1"/>
    </row>
    <row r="554" spans="1:27" ht="16.5" customHeight="1">
      <c r="A554" s="1"/>
      <c r="AA554" s="1"/>
    </row>
    <row r="555" spans="1:27" ht="16.5" customHeight="1">
      <c r="A555" s="1"/>
      <c r="AA555" s="1"/>
    </row>
    <row r="556" spans="1:27" ht="16.5" customHeight="1">
      <c r="A556" s="1"/>
      <c r="AA556" s="1"/>
    </row>
    <row r="557" spans="1:27" ht="16.5" customHeight="1">
      <c r="A557" s="1"/>
      <c r="AA557" s="1"/>
    </row>
    <row r="558" spans="1:27" ht="16.5" customHeight="1">
      <c r="A558" s="1"/>
      <c r="AA558" s="1"/>
    </row>
    <row r="559" spans="1:27" ht="16.5" customHeight="1">
      <c r="A559" s="1"/>
      <c r="AA559" s="1"/>
    </row>
    <row r="560" spans="1:27" ht="16.5" customHeight="1">
      <c r="A560" s="1"/>
      <c r="AA560" s="1"/>
    </row>
    <row r="561" spans="1:27" ht="16.5" customHeight="1">
      <c r="A561" s="1"/>
      <c r="AA561" s="1"/>
    </row>
    <row r="562" spans="1:27" ht="16.5" customHeight="1">
      <c r="A562" s="1"/>
      <c r="AA562" s="1"/>
    </row>
    <row r="563" spans="1:27" ht="16.5" customHeight="1">
      <c r="A563" s="1"/>
      <c r="AA563" s="1"/>
    </row>
    <row r="564" spans="1:27" ht="16.5" customHeight="1">
      <c r="A564" s="1"/>
      <c r="AA564" s="1"/>
    </row>
    <row r="565" spans="1:27" ht="16.5" customHeight="1">
      <c r="A565" s="1"/>
      <c r="AA565" s="1"/>
    </row>
    <row r="566" spans="1:27" ht="16.5" customHeight="1">
      <c r="A566" s="1"/>
      <c r="AA566" s="1"/>
    </row>
    <row r="567" spans="1:27" ht="16.5" customHeight="1">
      <c r="A567" s="1"/>
      <c r="AA567" s="1"/>
    </row>
    <row r="568" spans="1:27" ht="16.5" customHeight="1">
      <c r="A568" s="1"/>
      <c r="AA568" s="1"/>
    </row>
    <row r="569" spans="1:27" ht="16.5" customHeight="1">
      <c r="A569" s="1"/>
      <c r="AA569" s="1"/>
    </row>
    <row r="570" spans="1:27" ht="16.5" customHeight="1">
      <c r="A570" s="1"/>
      <c r="AA570" s="1"/>
    </row>
    <row r="571" spans="1:27" ht="16.5" customHeight="1">
      <c r="A571" s="1"/>
      <c r="AA571" s="1"/>
    </row>
    <row r="572" spans="1:27" ht="16.5" customHeight="1">
      <c r="A572" s="1"/>
      <c r="AA572" s="1"/>
    </row>
    <row r="573" spans="1:27" ht="16.5" customHeight="1">
      <c r="A573" s="1"/>
      <c r="AA573" s="1"/>
    </row>
    <row r="574" spans="1:27" ht="16.5" customHeight="1">
      <c r="A574" s="1"/>
      <c r="AA574" s="1"/>
    </row>
    <row r="575" spans="1:27" ht="16.5" customHeight="1">
      <c r="A575" s="1"/>
      <c r="AA575" s="1"/>
    </row>
    <row r="576" spans="1:27" ht="16.5" customHeight="1">
      <c r="A576" s="1"/>
      <c r="AA576" s="1"/>
    </row>
    <row r="577" spans="1:27" ht="16.5" customHeight="1">
      <c r="A577" s="1"/>
      <c r="AA577" s="1"/>
    </row>
    <row r="578" spans="1:27" ht="16.5" customHeight="1">
      <c r="A578" s="1"/>
      <c r="AA578" s="1"/>
    </row>
    <row r="579" spans="1:27" ht="16.5" customHeight="1">
      <c r="A579" s="1"/>
      <c r="AA579" s="1"/>
    </row>
    <row r="580" spans="1:27" ht="16.5" customHeight="1">
      <c r="A580" s="1"/>
      <c r="AA580" s="1"/>
    </row>
    <row r="581" spans="1:27" ht="16.5" customHeight="1">
      <c r="A581" s="1"/>
      <c r="AA581" s="1"/>
    </row>
    <row r="582" spans="1:27" ht="16.5" customHeight="1">
      <c r="A582" s="1"/>
      <c r="AA582" s="1"/>
    </row>
    <row r="583" spans="1:27" ht="16.5" customHeight="1">
      <c r="A583" s="1"/>
      <c r="AA583" s="1"/>
    </row>
    <row r="584" spans="1:27" ht="16.5" customHeight="1">
      <c r="A584" s="1"/>
      <c r="AA584" s="1"/>
    </row>
    <row r="585" spans="1:27" ht="16.5" customHeight="1">
      <c r="A585" s="1"/>
      <c r="AA585" s="1"/>
    </row>
    <row r="586" spans="1:27" ht="16.5" customHeight="1">
      <c r="A586" s="1"/>
      <c r="AA586" s="1"/>
    </row>
    <row r="587" spans="1:27" ht="16.5" customHeight="1">
      <c r="A587" s="1"/>
      <c r="AA587" s="1"/>
    </row>
    <row r="588" spans="1:27" ht="16.5" customHeight="1">
      <c r="A588" s="1"/>
      <c r="AA588" s="1"/>
    </row>
    <row r="589" spans="1:27" ht="16.5" customHeight="1">
      <c r="A589" s="1"/>
      <c r="AA589" s="1"/>
    </row>
    <row r="590" spans="1:27" ht="16.5" customHeight="1">
      <c r="A590" s="1"/>
      <c r="AA590" s="1"/>
    </row>
    <row r="591" spans="1:27" ht="16.5" customHeight="1">
      <c r="A591" s="1"/>
      <c r="AA591" s="1"/>
    </row>
    <row r="592" spans="1:27" ht="16.5" customHeight="1">
      <c r="A592" s="1"/>
      <c r="AA592" s="1"/>
    </row>
    <row r="593" spans="1:27" ht="16.5" customHeight="1">
      <c r="A593" s="1"/>
      <c r="AA593" s="1"/>
    </row>
    <row r="594" spans="1:27" ht="16.5" customHeight="1">
      <c r="A594" s="1"/>
      <c r="AA594" s="1"/>
    </row>
    <row r="595" spans="1:27" ht="16.5" customHeight="1">
      <c r="A595" s="1"/>
      <c r="AA595" s="1"/>
    </row>
    <row r="596" spans="1:27" ht="16.5" customHeight="1">
      <c r="A596" s="1"/>
      <c r="AA596" s="1"/>
    </row>
    <row r="597" spans="1:27" ht="16.5" customHeight="1">
      <c r="A597" s="1"/>
      <c r="AA597" s="1"/>
    </row>
    <row r="598" spans="1:27" ht="16.5" customHeight="1">
      <c r="A598" s="1"/>
      <c r="AA598" s="1"/>
    </row>
    <row r="599" spans="1:27" ht="16.5" customHeight="1">
      <c r="A599" s="1"/>
      <c r="AA599" s="1"/>
    </row>
    <row r="600" spans="1:27" ht="16.5" customHeight="1">
      <c r="A600" s="1"/>
      <c r="AA600" s="1"/>
    </row>
    <row r="601" spans="1:27" ht="16.5" customHeight="1">
      <c r="A601" s="1"/>
      <c r="AA601" s="1"/>
    </row>
    <row r="602" spans="1:27" ht="16.5" customHeight="1">
      <c r="A602" s="1"/>
      <c r="AA602" s="1"/>
    </row>
    <row r="603" spans="1:27" ht="16.5" customHeight="1">
      <c r="A603" s="1"/>
      <c r="AA603" s="1"/>
    </row>
    <row r="604" spans="1:27" ht="16.5" customHeight="1">
      <c r="A604" s="1"/>
      <c r="AA604" s="1"/>
    </row>
    <row r="605" spans="1:27" ht="16.5" customHeight="1">
      <c r="A605" s="1"/>
      <c r="AA605" s="1"/>
    </row>
    <row r="606" spans="1:27" ht="16.5" customHeight="1">
      <c r="A606" s="1"/>
      <c r="AA606" s="1"/>
    </row>
    <row r="607" spans="1:27" ht="16.5" customHeight="1">
      <c r="A607" s="1"/>
      <c r="AA607" s="1"/>
    </row>
    <row r="608" spans="1:27" ht="16.5" customHeight="1">
      <c r="A608" s="1"/>
      <c r="AA608" s="1"/>
    </row>
    <row r="609" spans="1:27" ht="16.5" customHeight="1">
      <c r="A609" s="1"/>
      <c r="AA609" s="1"/>
    </row>
    <row r="610" spans="1:27" ht="16.5" customHeight="1">
      <c r="A610" s="1"/>
      <c r="AA610" s="1"/>
    </row>
    <row r="611" spans="1:27" ht="16.5" customHeight="1">
      <c r="A611" s="1"/>
      <c r="AA611" s="1"/>
    </row>
    <row r="612" spans="1:27" ht="16.5" customHeight="1">
      <c r="A612" s="1"/>
      <c r="AA612" s="1"/>
    </row>
    <row r="613" spans="1:27" ht="16.5" customHeight="1">
      <c r="A613" s="1"/>
      <c r="AA613" s="1"/>
    </row>
    <row r="614" spans="1:27" ht="16.5" customHeight="1">
      <c r="A614" s="1"/>
      <c r="AA614" s="1"/>
    </row>
    <row r="615" spans="1:27" ht="16.5" customHeight="1">
      <c r="A615" s="1"/>
      <c r="AA615" s="1"/>
    </row>
    <row r="616" spans="1:27" ht="16.5" customHeight="1">
      <c r="A616" s="1"/>
      <c r="AA616" s="1"/>
    </row>
    <row r="617" spans="1:27" ht="16.5" customHeight="1">
      <c r="A617" s="1"/>
      <c r="AA617" s="1"/>
    </row>
    <row r="618" spans="1:27" ht="16.5" customHeight="1">
      <c r="A618" s="1"/>
      <c r="AA618" s="1"/>
    </row>
    <row r="619" spans="1:27" ht="16.5" customHeight="1">
      <c r="A619" s="1"/>
      <c r="AA619" s="1"/>
    </row>
    <row r="620" spans="1:27" ht="16.5" customHeight="1">
      <c r="A620" s="1"/>
      <c r="AA620" s="1"/>
    </row>
    <row r="621" spans="1:27" ht="16.5" customHeight="1">
      <c r="A621" s="1"/>
      <c r="AA621" s="1"/>
    </row>
    <row r="622" spans="1:27" ht="16.5" customHeight="1">
      <c r="A622" s="1"/>
      <c r="AA622" s="1"/>
    </row>
    <row r="623" spans="1:27" ht="16.5" customHeight="1">
      <c r="A623" s="1"/>
      <c r="AA623" s="1"/>
    </row>
    <row r="624" spans="1:27" ht="16.5" customHeight="1">
      <c r="A624" s="1"/>
      <c r="AA624" s="1"/>
    </row>
    <row r="625" spans="1:27" ht="16.5" customHeight="1">
      <c r="A625" s="1"/>
      <c r="AA625" s="1"/>
    </row>
    <row r="626" spans="1:27" ht="16.5" customHeight="1">
      <c r="A626" s="1"/>
      <c r="AA626" s="1"/>
    </row>
    <row r="627" spans="1:27" ht="16.5" customHeight="1">
      <c r="A627" s="1"/>
      <c r="AA627" s="1"/>
    </row>
    <row r="628" spans="1:27" ht="16.5" customHeight="1">
      <c r="A628" s="1"/>
      <c r="AA628" s="1"/>
    </row>
    <row r="629" spans="1:27" ht="16.5" customHeight="1">
      <c r="A629" s="1"/>
      <c r="AA629" s="1"/>
    </row>
    <row r="630" spans="1:27" ht="16.5" customHeight="1">
      <c r="A630" s="1"/>
      <c r="AA630" s="1"/>
    </row>
    <row r="631" spans="1:27" ht="16.5" customHeight="1">
      <c r="A631" s="1"/>
      <c r="AA631" s="1"/>
    </row>
    <row r="632" spans="1:27" ht="16.5" customHeight="1">
      <c r="A632" s="1"/>
      <c r="AA632" s="1"/>
    </row>
    <row r="633" spans="1:27" ht="16.5" customHeight="1">
      <c r="A633" s="1"/>
      <c r="AA633" s="1"/>
    </row>
    <row r="634" spans="1:27" ht="16.5" customHeight="1">
      <c r="A634" s="1"/>
      <c r="AA634" s="1"/>
    </row>
    <row r="635" spans="1:27" ht="16.5" customHeight="1">
      <c r="A635" s="1"/>
      <c r="AA635" s="1"/>
    </row>
    <row r="636" spans="1:27" ht="16.5" customHeight="1">
      <c r="A636" s="1"/>
      <c r="AA636" s="1"/>
    </row>
    <row r="637" spans="1:27" ht="16.5" customHeight="1">
      <c r="A637" s="1"/>
      <c r="AA637" s="1"/>
    </row>
    <row r="638" spans="1:27" ht="16.5" customHeight="1">
      <c r="A638" s="1"/>
      <c r="AA638" s="1"/>
    </row>
    <row r="639" spans="1:27" ht="16.5" customHeight="1">
      <c r="A639" s="1"/>
      <c r="AA639" s="1"/>
    </row>
    <row r="640" spans="1:27" ht="16.5" customHeight="1">
      <c r="A640" s="1"/>
      <c r="AA640" s="1"/>
    </row>
    <row r="641" spans="1:27" ht="16.5" customHeight="1">
      <c r="A641" s="1"/>
      <c r="AA641" s="1"/>
    </row>
    <row r="642" spans="1:27" ht="16.5" customHeight="1">
      <c r="A642" s="1"/>
      <c r="AA642" s="1"/>
    </row>
    <row r="643" spans="1:27" ht="16.5" customHeight="1">
      <c r="A643" s="1"/>
      <c r="AA643" s="1"/>
    </row>
    <row r="644" spans="1:27" ht="16.5" customHeight="1">
      <c r="A644" s="1"/>
      <c r="AA644" s="1"/>
    </row>
    <row r="645" spans="1:27" ht="16.5" customHeight="1">
      <c r="A645" s="1"/>
      <c r="AA645" s="1"/>
    </row>
    <row r="646" spans="1:27" ht="16.5" customHeight="1">
      <c r="A646" s="1"/>
      <c r="AA646" s="1"/>
    </row>
    <row r="647" spans="1:27" ht="16.5" customHeight="1">
      <c r="A647" s="1"/>
      <c r="AA647" s="1"/>
    </row>
    <row r="648" spans="1:27" ht="16.5" customHeight="1">
      <c r="A648" s="1"/>
      <c r="AA648" s="1"/>
    </row>
    <row r="649" spans="1:27" ht="16.5" customHeight="1">
      <c r="A649" s="1"/>
      <c r="AA649" s="1"/>
    </row>
    <row r="650" spans="1:27" ht="16.5" customHeight="1">
      <c r="A650" s="1"/>
      <c r="AA650" s="1"/>
    </row>
    <row r="651" spans="1:27" ht="16.5" customHeight="1">
      <c r="A651" s="1"/>
      <c r="AA651" s="1"/>
    </row>
    <row r="652" spans="1:27" ht="16.5" customHeight="1">
      <c r="A652" s="1"/>
      <c r="AA652" s="1"/>
    </row>
    <row r="653" spans="1:27" ht="16.5" customHeight="1">
      <c r="A653" s="1"/>
      <c r="AA653" s="1"/>
    </row>
    <row r="654" spans="1:27" ht="16.5" customHeight="1">
      <c r="A654" s="1"/>
      <c r="AA654" s="1"/>
    </row>
    <row r="655" spans="1:27" ht="16.5" customHeight="1">
      <c r="A655" s="1"/>
      <c r="AA655" s="1"/>
    </row>
    <row r="656" spans="1:27" ht="16.5" customHeight="1">
      <c r="A656" s="1"/>
      <c r="AA656" s="1"/>
    </row>
    <row r="657" spans="1:27" ht="16.5" customHeight="1">
      <c r="A657" s="1"/>
      <c r="AA657" s="1"/>
    </row>
    <row r="658" spans="1:27" ht="16.5" customHeight="1">
      <c r="A658" s="1"/>
      <c r="AA658" s="1"/>
    </row>
    <row r="659" spans="1:27" ht="16.5" customHeight="1">
      <c r="A659" s="1"/>
      <c r="AA659" s="1"/>
    </row>
    <row r="660" spans="1:27" ht="16.5" customHeight="1">
      <c r="A660" s="1"/>
      <c r="AA660" s="1"/>
    </row>
    <row r="661" spans="1:27" ht="16.5" customHeight="1">
      <c r="A661" s="1"/>
      <c r="AA661" s="1"/>
    </row>
    <row r="662" spans="1:27" ht="16.5" customHeight="1">
      <c r="A662" s="1"/>
      <c r="AA662" s="1"/>
    </row>
    <row r="663" spans="1:27" ht="16.5" customHeight="1">
      <c r="A663" s="1"/>
      <c r="AA663" s="1"/>
    </row>
    <row r="664" spans="1:27" ht="16.5" customHeight="1">
      <c r="A664" s="1"/>
      <c r="AA664" s="1"/>
    </row>
    <row r="665" spans="1:27" ht="16.5" customHeight="1">
      <c r="A665" s="1"/>
      <c r="AA665" s="1"/>
    </row>
    <row r="666" spans="1:27" ht="16.5" customHeight="1">
      <c r="A666" s="1"/>
      <c r="AA666" s="1"/>
    </row>
    <row r="667" spans="1:27" ht="16.5" customHeight="1">
      <c r="A667" s="1"/>
      <c r="AA667" s="1"/>
    </row>
    <row r="668" spans="1:27" ht="16.5" customHeight="1">
      <c r="A668" s="1"/>
      <c r="AA668" s="1"/>
    </row>
    <row r="669" spans="1:27" ht="16.5" customHeight="1">
      <c r="A669" s="1"/>
      <c r="AA669" s="1"/>
    </row>
    <row r="670" spans="1:27" ht="16.5" customHeight="1">
      <c r="A670" s="1"/>
      <c r="AA670" s="1"/>
    </row>
    <row r="671" spans="1:27" ht="16.5" customHeight="1">
      <c r="A671" s="1"/>
      <c r="AA671" s="1"/>
    </row>
    <row r="672" spans="1:27" ht="16.5" customHeight="1">
      <c r="A672" s="1"/>
      <c r="AA672" s="1"/>
    </row>
    <row r="673" spans="1:27" ht="16.5" customHeight="1">
      <c r="A673" s="1"/>
      <c r="AA673" s="1"/>
    </row>
    <row r="674" spans="1:27" ht="16.5" customHeight="1">
      <c r="A674" s="1"/>
      <c r="AA674" s="1"/>
    </row>
    <row r="675" spans="1:27" ht="16.5" customHeight="1">
      <c r="A675" s="1"/>
      <c r="AA675" s="1"/>
    </row>
    <row r="676" spans="1:27" ht="16.5" customHeight="1">
      <c r="A676" s="1"/>
      <c r="AA676" s="1"/>
    </row>
    <row r="677" spans="1:27" ht="16.5" customHeight="1">
      <c r="A677" s="1"/>
      <c r="AA677" s="1"/>
    </row>
    <row r="678" spans="1:27" ht="16.5" customHeight="1">
      <c r="A678" s="1"/>
      <c r="AA678" s="1"/>
    </row>
    <row r="679" spans="1:27" ht="16.5" customHeight="1">
      <c r="A679" s="1"/>
      <c r="AA679" s="1"/>
    </row>
    <row r="680" spans="1:27" ht="16.5" customHeight="1">
      <c r="A680" s="1"/>
      <c r="AA680" s="1"/>
    </row>
    <row r="681" spans="1:27" ht="16.5" customHeight="1">
      <c r="A681" s="1"/>
      <c r="AA681" s="1"/>
    </row>
    <row r="682" spans="1:27" ht="16.5" customHeight="1">
      <c r="A682" s="1"/>
      <c r="AA682" s="1"/>
    </row>
    <row r="683" spans="1:27" ht="16.5" customHeight="1">
      <c r="A683" s="1"/>
      <c r="AA683" s="1"/>
    </row>
    <row r="684" spans="1:27" ht="16.5" customHeight="1">
      <c r="A684" s="1"/>
      <c r="AA684" s="1"/>
    </row>
    <row r="685" spans="1:27" ht="16.5" customHeight="1">
      <c r="A685" s="1"/>
      <c r="AA685" s="1"/>
    </row>
    <row r="686" spans="1:27" ht="16.5" customHeight="1">
      <c r="A686" s="1"/>
      <c r="AA686" s="1"/>
    </row>
    <row r="687" spans="1:27" ht="16.5" customHeight="1">
      <c r="A687" s="1"/>
      <c r="AA687" s="1"/>
    </row>
    <row r="688" spans="1:27" ht="16.5" customHeight="1">
      <c r="A688" s="1"/>
      <c r="AA688" s="1"/>
    </row>
    <row r="689" spans="1:27" ht="16.5" customHeight="1">
      <c r="A689" s="1"/>
      <c r="AA689" s="1"/>
    </row>
    <row r="690" spans="1:27" ht="16.5" customHeight="1">
      <c r="A690" s="1"/>
      <c r="AA690" s="1"/>
    </row>
    <row r="691" spans="1:27" ht="16.5" customHeight="1">
      <c r="A691" s="1"/>
      <c r="AA691" s="1"/>
    </row>
    <row r="692" spans="1:27" ht="16.5" customHeight="1">
      <c r="A692" s="1"/>
      <c r="AA692" s="1"/>
    </row>
    <row r="693" spans="1:27" ht="16.5" customHeight="1">
      <c r="A693" s="1"/>
      <c r="AA693" s="1"/>
    </row>
    <row r="694" spans="1:27" ht="16.5" customHeight="1">
      <c r="A694" s="1"/>
      <c r="AA694" s="1"/>
    </row>
    <row r="695" spans="1:27" ht="16.5" customHeight="1">
      <c r="A695" s="1"/>
      <c r="AA695" s="1"/>
    </row>
    <row r="696" spans="1:27" ht="16.5" customHeight="1">
      <c r="A696" s="1"/>
      <c r="AA696" s="1"/>
    </row>
    <row r="697" spans="1:27" ht="16.5" customHeight="1">
      <c r="A697" s="1"/>
      <c r="AA697" s="1"/>
    </row>
    <row r="698" spans="1:27" ht="16.5" customHeight="1">
      <c r="A698" s="1"/>
      <c r="AA698" s="1"/>
    </row>
    <row r="699" spans="1:27" ht="16.5" customHeight="1">
      <c r="A699" s="1"/>
      <c r="AA699" s="1"/>
    </row>
    <row r="700" spans="1:27" ht="16.5" customHeight="1">
      <c r="A700" s="1"/>
      <c r="AA700" s="1"/>
    </row>
    <row r="701" spans="1:27" ht="16.5" customHeight="1">
      <c r="A701" s="1"/>
      <c r="AA701" s="1"/>
    </row>
    <row r="702" spans="1:27" ht="16.5" customHeight="1">
      <c r="A702" s="1"/>
      <c r="AA702" s="1"/>
    </row>
    <row r="703" spans="1:27" ht="16.5" customHeight="1">
      <c r="A703" s="1"/>
      <c r="AA703" s="1"/>
    </row>
    <row r="704" spans="1:27" ht="16.5" customHeight="1">
      <c r="A704" s="1"/>
      <c r="AA704" s="1"/>
    </row>
    <row r="705" spans="1:27" ht="16.5" customHeight="1">
      <c r="A705" s="1"/>
      <c r="AA705" s="1"/>
    </row>
    <row r="706" spans="1:27" ht="16.5" customHeight="1">
      <c r="A706" s="1"/>
      <c r="AA706" s="1"/>
    </row>
    <row r="707" spans="1:27" ht="16.5" customHeight="1">
      <c r="A707" s="1"/>
      <c r="AA707" s="1"/>
    </row>
    <row r="708" spans="1:27" ht="16.5" customHeight="1">
      <c r="A708" s="1"/>
      <c r="AA708" s="1"/>
    </row>
    <row r="709" spans="1:27" ht="16.5" customHeight="1">
      <c r="A709" s="1"/>
      <c r="AA709" s="1"/>
    </row>
    <row r="710" spans="1:27" ht="16.5" customHeight="1">
      <c r="A710" s="1"/>
      <c r="AA710" s="1"/>
    </row>
    <row r="711" spans="1:27" ht="16.5" customHeight="1">
      <c r="A711" s="1"/>
      <c r="AA711" s="1"/>
    </row>
    <row r="712" spans="1:27" ht="16.5" customHeight="1">
      <c r="A712" s="1"/>
      <c r="AA712" s="1"/>
    </row>
    <row r="713" spans="1:27" ht="16.5" customHeight="1">
      <c r="A713" s="1"/>
      <c r="AA713" s="1"/>
    </row>
    <row r="714" spans="1:27" ht="16.5" customHeight="1">
      <c r="A714" s="1"/>
      <c r="AA714" s="1"/>
    </row>
    <row r="715" spans="1:27" ht="16.5" customHeight="1">
      <c r="A715" s="1"/>
      <c r="AA715" s="1"/>
    </row>
    <row r="716" spans="1:27" ht="16.5" customHeight="1">
      <c r="A716" s="1"/>
      <c r="AA716" s="1"/>
    </row>
    <row r="717" spans="1:27" ht="16.5" customHeight="1">
      <c r="A717" s="1"/>
      <c r="AA717" s="1"/>
    </row>
    <row r="718" spans="1:27" ht="16.5" customHeight="1">
      <c r="A718" s="1"/>
      <c r="AA718" s="1"/>
    </row>
    <row r="719" spans="1:27" ht="16.5" customHeight="1">
      <c r="A719" s="1"/>
      <c r="AA719" s="1"/>
    </row>
    <row r="720" spans="1:27" ht="16.5" customHeight="1">
      <c r="A720" s="1"/>
      <c r="AA720" s="1"/>
    </row>
    <row r="721" spans="1:27" ht="16.5" customHeight="1">
      <c r="A721" s="1"/>
      <c r="AA721" s="1"/>
    </row>
    <row r="722" spans="1:27" ht="16.5" customHeight="1">
      <c r="A722" s="1"/>
      <c r="AA722" s="1"/>
    </row>
    <row r="723" spans="1:27" ht="16.5" customHeight="1">
      <c r="A723" s="1"/>
      <c r="AA723" s="1"/>
    </row>
    <row r="724" spans="1:27" ht="16.5" customHeight="1">
      <c r="A724" s="1"/>
      <c r="AA724" s="1"/>
    </row>
    <row r="725" spans="1:27" ht="16.5" customHeight="1">
      <c r="A725" s="1"/>
      <c r="AA725" s="1"/>
    </row>
    <row r="726" spans="1:27" ht="16.5" customHeight="1">
      <c r="A726" s="1"/>
      <c r="AA726" s="1"/>
    </row>
    <row r="727" spans="1:27" ht="16.5" customHeight="1">
      <c r="A727" s="1"/>
      <c r="AA727" s="1"/>
    </row>
    <row r="728" spans="1:27" ht="16.5" customHeight="1">
      <c r="A728" s="1"/>
      <c r="AA728" s="1"/>
    </row>
    <row r="729" spans="1:27" ht="16.5" customHeight="1">
      <c r="A729" s="1"/>
      <c r="AA729" s="1"/>
    </row>
    <row r="730" spans="1:27" ht="16.5" customHeight="1">
      <c r="A730" s="1"/>
      <c r="AA730" s="1"/>
    </row>
    <row r="731" spans="1:27" ht="16.5" customHeight="1">
      <c r="A731" s="1"/>
      <c r="AA731" s="1"/>
    </row>
    <row r="732" spans="1:27" ht="16.5" customHeight="1">
      <c r="A732" s="1"/>
      <c r="AA732" s="1"/>
    </row>
    <row r="733" spans="1:27" ht="16.5" customHeight="1">
      <c r="A733" s="1"/>
      <c r="AA733" s="1"/>
    </row>
    <row r="734" spans="1:27" ht="16.5" customHeight="1">
      <c r="A734" s="1"/>
      <c r="AA734" s="1"/>
    </row>
    <row r="735" spans="1:27" ht="16.5" customHeight="1">
      <c r="A735" s="1"/>
      <c r="AA735" s="1"/>
    </row>
    <row r="736" spans="1:27" ht="16.5" customHeight="1">
      <c r="A736" s="1"/>
      <c r="AA736" s="1"/>
    </row>
    <row r="737" spans="1:27" ht="16.5" customHeight="1">
      <c r="A737" s="1"/>
      <c r="AA737" s="1"/>
    </row>
    <row r="738" spans="1:27" ht="16.5" customHeight="1">
      <c r="A738" s="1"/>
      <c r="AA738" s="1"/>
    </row>
    <row r="739" spans="1:27" ht="16.5" customHeight="1">
      <c r="A739" s="1"/>
      <c r="AA739" s="1"/>
    </row>
    <row r="740" spans="1:27" ht="16.5" customHeight="1">
      <c r="A740" s="1"/>
      <c r="AA740" s="1"/>
    </row>
    <row r="741" spans="1:27" ht="16.5" customHeight="1">
      <c r="A741" s="1"/>
      <c r="AA741" s="1"/>
    </row>
    <row r="742" spans="1:27" ht="16.5" customHeight="1">
      <c r="A742" s="1"/>
      <c r="AA742" s="1"/>
    </row>
    <row r="743" spans="1:27" ht="16.5" customHeight="1">
      <c r="A743" s="1"/>
      <c r="AA743" s="1"/>
    </row>
    <row r="744" spans="1:27" ht="16.5" customHeight="1">
      <c r="A744" s="1"/>
      <c r="AA744" s="1"/>
    </row>
    <row r="745" spans="1:27" ht="16.5" customHeight="1">
      <c r="A745" s="1"/>
      <c r="AA745" s="1"/>
    </row>
    <row r="746" spans="1:27" ht="16.5" customHeight="1">
      <c r="A746" s="1"/>
      <c r="AA746" s="1"/>
    </row>
    <row r="747" spans="1:27" ht="16.5" customHeight="1">
      <c r="A747" s="1"/>
      <c r="AA747" s="1"/>
    </row>
    <row r="748" spans="1:27" ht="16.5" customHeight="1">
      <c r="A748" s="1"/>
      <c r="AA748" s="1"/>
    </row>
    <row r="749" spans="1:27" ht="16.5" customHeight="1">
      <c r="A749" s="1"/>
      <c r="AA749" s="1"/>
    </row>
    <row r="750" spans="1:27" ht="16.5" customHeight="1">
      <c r="A750" s="1"/>
      <c r="AA750" s="1"/>
    </row>
    <row r="751" spans="1:27" ht="16.5" customHeight="1">
      <c r="A751" s="1"/>
      <c r="AA751" s="1"/>
    </row>
    <row r="752" spans="1:27" ht="16.5" customHeight="1">
      <c r="A752" s="1"/>
      <c r="AA752" s="1"/>
    </row>
    <row r="753" spans="1:27" ht="16.5" customHeight="1">
      <c r="A753" s="1"/>
      <c r="AA753" s="1"/>
    </row>
    <row r="754" spans="1:27" ht="16.5" customHeight="1">
      <c r="A754" s="1"/>
      <c r="AA754" s="1"/>
    </row>
    <row r="755" spans="1:27" ht="16.5" customHeight="1">
      <c r="A755" s="1"/>
      <c r="AA755" s="1"/>
    </row>
    <row r="756" spans="1:27" ht="16.5" customHeight="1">
      <c r="A756" s="1"/>
      <c r="AA756" s="1"/>
    </row>
    <row r="757" spans="1:27" ht="16.5" customHeight="1">
      <c r="A757" s="1"/>
      <c r="AA757" s="1"/>
    </row>
    <row r="758" spans="1:27" ht="16.5" customHeight="1">
      <c r="A758" s="1"/>
      <c r="AA758" s="1"/>
    </row>
    <row r="759" spans="1:27" ht="16.5" customHeight="1">
      <c r="A759" s="1"/>
      <c r="AA759" s="1"/>
    </row>
    <row r="760" spans="1:27" ht="16.5" customHeight="1">
      <c r="A760" s="1"/>
      <c r="AA760" s="1"/>
    </row>
    <row r="761" spans="1:27" ht="16.5" customHeight="1">
      <c r="A761" s="1"/>
      <c r="AA761" s="1"/>
    </row>
    <row r="762" spans="1:27" ht="16.5" customHeight="1">
      <c r="A762" s="1"/>
      <c r="AA762" s="1"/>
    </row>
    <row r="763" spans="1:27" ht="16.5" customHeight="1">
      <c r="A763" s="1"/>
      <c r="AA763" s="1"/>
    </row>
    <row r="764" spans="1:27" ht="16.5" customHeight="1">
      <c r="A764" s="1"/>
      <c r="AA764" s="1"/>
    </row>
    <row r="765" spans="1:27" ht="16.5" customHeight="1">
      <c r="A765" s="1"/>
      <c r="AA765" s="1"/>
    </row>
    <row r="766" spans="1:27" ht="16.5" customHeight="1">
      <c r="A766" s="1"/>
      <c r="AA766" s="1"/>
    </row>
    <row r="767" spans="1:27" ht="16.5" customHeight="1">
      <c r="A767" s="1"/>
      <c r="AA767" s="1"/>
    </row>
    <row r="768" spans="1:27" ht="16.5" customHeight="1">
      <c r="A768" s="1"/>
      <c r="AA768" s="1"/>
    </row>
    <row r="769" spans="1:27" ht="16.5" customHeight="1">
      <c r="A769" s="1"/>
      <c r="AA769" s="1"/>
    </row>
    <row r="770" spans="1:27" ht="16.5" customHeight="1">
      <c r="A770" s="1"/>
      <c r="AA770" s="1"/>
    </row>
    <row r="771" spans="1:27" ht="16.5" customHeight="1">
      <c r="A771" s="1"/>
      <c r="AA771" s="1"/>
    </row>
    <row r="772" spans="1:27" ht="16.5" customHeight="1">
      <c r="A772" s="1"/>
      <c r="AA772" s="1"/>
    </row>
    <row r="773" spans="1:27" ht="16.5" customHeight="1">
      <c r="A773" s="1"/>
      <c r="AA773" s="1"/>
    </row>
    <row r="774" spans="1:27" ht="16.5" customHeight="1">
      <c r="A774" s="1"/>
      <c r="AA774" s="1"/>
    </row>
    <row r="775" spans="1:27" ht="16.5" customHeight="1">
      <c r="A775" s="1"/>
      <c r="AA775" s="1"/>
    </row>
    <row r="776" spans="1:27" ht="16.5" customHeight="1">
      <c r="A776" s="1"/>
      <c r="AA776" s="1"/>
    </row>
    <row r="777" spans="1:27" ht="16.5" customHeight="1">
      <c r="A777" s="1"/>
      <c r="AA777" s="1"/>
    </row>
    <row r="778" spans="1:27" ht="16.5" customHeight="1">
      <c r="A778" s="1"/>
      <c r="AA778" s="1"/>
    </row>
    <row r="779" spans="1:27" ht="16.5" customHeight="1">
      <c r="A779" s="1"/>
      <c r="AA779" s="1"/>
    </row>
    <row r="780" spans="1:27" ht="16.5" customHeight="1">
      <c r="A780" s="1"/>
      <c r="AA780" s="1"/>
    </row>
    <row r="781" spans="1:27" ht="16.5" customHeight="1">
      <c r="A781" s="1"/>
      <c r="AA781" s="1"/>
    </row>
    <row r="782" spans="1:27" ht="16.5" customHeight="1">
      <c r="A782" s="1"/>
      <c r="AA782" s="1"/>
    </row>
    <row r="783" spans="1:27" ht="16.5" customHeight="1">
      <c r="A783" s="1"/>
      <c r="AA783" s="1"/>
    </row>
    <row r="784" spans="1:27" ht="16.5" customHeight="1">
      <c r="A784" s="1"/>
      <c r="AA784" s="1"/>
    </row>
    <row r="785" spans="1:27" ht="16.5" customHeight="1">
      <c r="A785" s="1"/>
      <c r="AA785" s="1"/>
    </row>
    <row r="786" spans="1:27" ht="16.5" customHeight="1">
      <c r="A786" s="1"/>
      <c r="AA786" s="1"/>
    </row>
    <row r="787" spans="1:27" ht="16.5" customHeight="1">
      <c r="A787" s="1"/>
      <c r="AA787" s="1"/>
    </row>
    <row r="788" spans="1:27" ht="16.5" customHeight="1">
      <c r="A788" s="1"/>
      <c r="AA788" s="1"/>
    </row>
    <row r="789" spans="1:27" ht="16.5" customHeight="1">
      <c r="A789" s="1"/>
      <c r="AA789" s="1"/>
    </row>
    <row r="790" spans="1:27" ht="16.5" customHeight="1">
      <c r="A790" s="1"/>
      <c r="AA790" s="1"/>
    </row>
    <row r="791" spans="1:27" ht="16.5" customHeight="1">
      <c r="A791" s="1"/>
      <c r="AA791" s="1"/>
    </row>
    <row r="792" spans="1:27" ht="16.5" customHeight="1">
      <c r="A792" s="1"/>
      <c r="AA792" s="1"/>
    </row>
    <row r="793" spans="1:27" ht="16.5" customHeight="1">
      <c r="A793" s="1"/>
      <c r="AA793" s="1"/>
    </row>
    <row r="794" spans="1:27" ht="16.5" customHeight="1">
      <c r="A794" s="1"/>
      <c r="AA794" s="1"/>
    </row>
    <row r="795" spans="1:27" ht="16.5" customHeight="1">
      <c r="A795" s="1"/>
      <c r="AA795" s="1"/>
    </row>
    <row r="796" spans="1:27" ht="16.5" customHeight="1">
      <c r="A796" s="1"/>
      <c r="AA796" s="1"/>
    </row>
    <row r="797" spans="1:27" ht="16.5" customHeight="1">
      <c r="A797" s="1"/>
      <c r="AA797" s="1"/>
    </row>
    <row r="798" spans="1:27" ht="16.5" customHeight="1">
      <c r="A798" s="1"/>
      <c r="AA798" s="1"/>
    </row>
    <row r="799" spans="1:27" ht="16.5" customHeight="1">
      <c r="A799" s="1"/>
      <c r="AA799" s="1"/>
    </row>
    <row r="800" spans="1:27" ht="16.5" customHeight="1">
      <c r="A800" s="1"/>
      <c r="AA800" s="1"/>
    </row>
    <row r="801" spans="1:27" ht="16.5" customHeight="1">
      <c r="A801" s="1"/>
      <c r="AA801" s="1"/>
    </row>
    <row r="802" spans="1:27" ht="16.5" customHeight="1">
      <c r="A802" s="1"/>
      <c r="AA802" s="1"/>
    </row>
    <row r="803" spans="1:27" ht="16.5" customHeight="1">
      <c r="A803" s="1"/>
      <c r="AA803" s="1"/>
    </row>
    <row r="804" spans="1:27" ht="16.5" customHeight="1">
      <c r="A804" s="1"/>
      <c r="AA804" s="1"/>
    </row>
    <row r="805" spans="1:27" ht="16.5" customHeight="1">
      <c r="A805" s="1"/>
      <c r="AA805" s="1"/>
    </row>
    <row r="806" spans="1:27" ht="16.5" customHeight="1">
      <c r="A806" s="1"/>
      <c r="AA806" s="1"/>
    </row>
    <row r="807" spans="1:27" ht="16.5" customHeight="1">
      <c r="A807" s="1"/>
      <c r="AA807" s="1"/>
    </row>
    <row r="808" spans="1:27" ht="16.5" customHeight="1">
      <c r="A808" s="1"/>
      <c r="AA808" s="1"/>
    </row>
    <row r="809" spans="1:27" ht="16.5" customHeight="1">
      <c r="A809" s="1"/>
      <c r="AA809" s="1"/>
    </row>
    <row r="810" spans="1:27" ht="16.5" customHeight="1">
      <c r="A810" s="1"/>
      <c r="AA810" s="1"/>
    </row>
    <row r="811" spans="1:27" ht="16.5" customHeight="1">
      <c r="A811" s="1"/>
      <c r="AA811" s="1"/>
    </row>
    <row r="812" spans="1:27" ht="16.5" customHeight="1">
      <c r="A812" s="1"/>
      <c r="AA812" s="1"/>
    </row>
    <row r="813" spans="1:27" ht="16.5" customHeight="1">
      <c r="A813" s="1"/>
      <c r="AA813" s="1"/>
    </row>
    <row r="814" spans="1:27" ht="16.5" customHeight="1">
      <c r="A814" s="1"/>
      <c r="AA814" s="1"/>
    </row>
    <row r="815" spans="1:27" ht="16.5" customHeight="1">
      <c r="A815" s="1"/>
      <c r="AA815" s="1"/>
    </row>
    <row r="816" spans="1:27" ht="16.5" customHeight="1">
      <c r="A816" s="1"/>
      <c r="AA816" s="1"/>
    </row>
    <row r="817" spans="1:27" ht="16.5" customHeight="1">
      <c r="A817" s="1"/>
      <c r="AA817" s="1"/>
    </row>
    <row r="818" spans="1:27" ht="16.5" customHeight="1">
      <c r="A818" s="1"/>
      <c r="AA818" s="1"/>
    </row>
    <row r="819" spans="1:27" ht="16.5" customHeight="1">
      <c r="A819" s="1"/>
      <c r="AA819" s="1"/>
    </row>
    <row r="820" spans="1:27" ht="16.5" customHeight="1">
      <c r="A820" s="1"/>
      <c r="AA820" s="1"/>
    </row>
    <row r="821" spans="1:27" ht="16.5" customHeight="1">
      <c r="A821" s="1"/>
      <c r="AA821" s="1"/>
    </row>
    <row r="822" spans="1:27" ht="16.5" customHeight="1">
      <c r="A822" s="1"/>
      <c r="AA822" s="1"/>
    </row>
    <row r="823" spans="1:27" ht="16.5" customHeight="1">
      <c r="A823" s="1"/>
      <c r="AA823" s="1"/>
    </row>
    <row r="824" spans="1:27" ht="16.5" customHeight="1">
      <c r="A824" s="1"/>
      <c r="AA824" s="1"/>
    </row>
    <row r="825" spans="1:27" ht="16.5" customHeight="1">
      <c r="A825" s="1"/>
      <c r="AA825" s="1"/>
    </row>
    <row r="826" spans="1:27" ht="16.5" customHeight="1">
      <c r="A826" s="1"/>
      <c r="AA826" s="1"/>
    </row>
    <row r="827" spans="1:27" ht="16.5" customHeight="1">
      <c r="A827" s="1"/>
      <c r="AA827" s="1"/>
    </row>
    <row r="828" spans="1:27" ht="16.5" customHeight="1">
      <c r="A828" s="1"/>
      <c r="AA828" s="1"/>
    </row>
    <row r="829" spans="1:27" ht="16.5" customHeight="1">
      <c r="A829" s="1"/>
      <c r="AA829" s="1"/>
    </row>
    <row r="830" spans="1:27" ht="16.5" customHeight="1">
      <c r="A830" s="1"/>
      <c r="AA830" s="1"/>
    </row>
    <row r="831" spans="1:27" ht="16.5" customHeight="1">
      <c r="A831" s="1"/>
      <c r="AA831" s="1"/>
    </row>
    <row r="832" spans="1:27" ht="16.5" customHeight="1">
      <c r="A832" s="1"/>
      <c r="AA832" s="1"/>
    </row>
    <row r="833" spans="1:27" ht="16.5" customHeight="1">
      <c r="A833" s="1"/>
      <c r="AA833" s="1"/>
    </row>
    <row r="834" spans="1:27" ht="16.5" customHeight="1">
      <c r="A834" s="1"/>
      <c r="AA834" s="1"/>
    </row>
    <row r="835" spans="1:27" ht="16.5" customHeight="1">
      <c r="A835" s="1"/>
      <c r="AA835" s="1"/>
    </row>
    <row r="836" spans="1:27" ht="16.5" customHeight="1">
      <c r="A836" s="1"/>
      <c r="AA836" s="1"/>
    </row>
    <row r="837" spans="1:27" ht="16.5" customHeight="1">
      <c r="A837" s="1"/>
      <c r="AA837" s="1"/>
    </row>
    <row r="838" spans="1:27" ht="16.5" customHeight="1">
      <c r="A838" s="1"/>
      <c r="AA838" s="1"/>
    </row>
    <row r="839" spans="1:27" ht="16.5" customHeight="1">
      <c r="A839" s="1"/>
      <c r="AA839" s="1"/>
    </row>
    <row r="840" spans="1:27" ht="16.5" customHeight="1">
      <c r="A840" s="1"/>
      <c r="AA840" s="1"/>
    </row>
    <row r="841" spans="1:27" ht="16.5" customHeight="1">
      <c r="A841" s="1"/>
      <c r="AA841" s="1"/>
    </row>
    <row r="842" spans="1:27" ht="16.5" customHeight="1">
      <c r="A842" s="1"/>
      <c r="AA842" s="1"/>
    </row>
    <row r="843" spans="1:27" ht="16.5" customHeight="1">
      <c r="A843" s="1"/>
      <c r="AA843" s="1"/>
    </row>
    <row r="844" spans="1:27" ht="16.5" customHeight="1">
      <c r="A844" s="1"/>
      <c r="AA844" s="1"/>
    </row>
    <row r="845" spans="1:27" ht="16.5" customHeight="1">
      <c r="A845" s="1"/>
      <c r="AA845" s="1"/>
    </row>
    <row r="846" spans="1:27" ht="16.5" customHeight="1">
      <c r="A846" s="1"/>
      <c r="AA846" s="1"/>
    </row>
    <row r="847" spans="1:27" ht="16.5" customHeight="1">
      <c r="A847" s="1"/>
      <c r="AA847" s="1"/>
    </row>
    <row r="848" spans="1:27" ht="16.5" customHeight="1">
      <c r="A848" s="1"/>
      <c r="AA848" s="1"/>
    </row>
    <row r="849" spans="1:27" ht="16.5" customHeight="1">
      <c r="A849" s="1"/>
      <c r="AA849" s="1"/>
    </row>
    <row r="850" spans="1:27" ht="16.5" customHeight="1">
      <c r="A850" s="1"/>
      <c r="AA850" s="1"/>
    </row>
    <row r="851" spans="1:27" ht="16.5" customHeight="1">
      <c r="A851" s="1"/>
      <c r="AA851" s="1"/>
    </row>
    <row r="852" spans="1:27" ht="16.5" customHeight="1">
      <c r="A852" s="1"/>
      <c r="AA852" s="1"/>
    </row>
    <row r="853" spans="1:27" ht="16.5" customHeight="1">
      <c r="A853" s="1"/>
      <c r="AA853" s="1"/>
    </row>
    <row r="854" spans="1:27" ht="16.5" customHeight="1">
      <c r="A854" s="1"/>
      <c r="AA854" s="1"/>
    </row>
    <row r="855" spans="1:27" ht="16.5" customHeight="1">
      <c r="A855" s="1"/>
      <c r="AA855" s="1"/>
    </row>
    <row r="856" spans="1:27" ht="16.5" customHeight="1">
      <c r="A856" s="1"/>
      <c r="AA856" s="1"/>
    </row>
    <row r="857" spans="1:27" ht="16.5" customHeight="1">
      <c r="A857" s="1"/>
      <c r="AA857" s="1"/>
    </row>
    <row r="858" spans="1:27" ht="16.5" customHeight="1">
      <c r="A858" s="1"/>
      <c r="AA858" s="1"/>
    </row>
    <row r="859" spans="1:27" ht="16.5" customHeight="1">
      <c r="A859" s="1"/>
      <c r="AA859" s="1"/>
    </row>
    <row r="860" spans="1:27" ht="16.5" customHeight="1">
      <c r="A860" s="1"/>
      <c r="AA860" s="1"/>
    </row>
    <row r="861" spans="1:27" ht="16.5" customHeight="1">
      <c r="A861" s="1"/>
      <c r="AA861" s="1"/>
    </row>
    <row r="862" spans="1:27" ht="16.5" customHeight="1">
      <c r="A862" s="1"/>
      <c r="AA862" s="1"/>
    </row>
    <row r="863" spans="1:27" ht="16.5" customHeight="1">
      <c r="A863" s="1"/>
      <c r="AA863" s="1"/>
    </row>
    <row r="864" spans="1:27" ht="16.5" customHeight="1">
      <c r="A864" s="1"/>
      <c r="AA864" s="1"/>
    </row>
    <row r="865" spans="1:27" ht="16.5" customHeight="1">
      <c r="A865" s="1"/>
      <c r="AA865" s="1"/>
    </row>
    <row r="866" spans="1:27" ht="16.5" customHeight="1">
      <c r="A866" s="1"/>
      <c r="AA866" s="1"/>
    </row>
    <row r="867" spans="1:27" ht="16.5" customHeight="1">
      <c r="A867" s="1"/>
      <c r="AA867" s="1"/>
    </row>
    <row r="868" spans="1:27" ht="16.5" customHeight="1">
      <c r="A868" s="1"/>
      <c r="AA868" s="1"/>
    </row>
    <row r="869" spans="1:27" ht="16.5" customHeight="1">
      <c r="A869" s="1"/>
      <c r="AA869" s="1"/>
    </row>
    <row r="870" spans="1:27" ht="16.5" customHeight="1">
      <c r="A870" s="1"/>
      <c r="AA870" s="1"/>
    </row>
    <row r="871" spans="1:27" ht="16.5" customHeight="1">
      <c r="A871" s="1"/>
      <c r="AA871" s="1"/>
    </row>
    <row r="872" spans="1:27" ht="16.5" customHeight="1">
      <c r="A872" s="1"/>
      <c r="AA872" s="1"/>
    </row>
    <row r="873" spans="1:27" ht="16.5" customHeight="1">
      <c r="A873" s="1"/>
      <c r="AA873" s="1"/>
    </row>
    <row r="874" spans="1:27" ht="16.5" customHeight="1">
      <c r="A874" s="1"/>
      <c r="AA874" s="1"/>
    </row>
    <row r="875" spans="1:27" ht="16.5" customHeight="1">
      <c r="A875" s="1"/>
      <c r="AA875" s="1"/>
    </row>
    <row r="876" spans="1:27" ht="16.5" customHeight="1">
      <c r="A876" s="1"/>
      <c r="AA876" s="1"/>
    </row>
    <row r="877" spans="1:27" ht="16.5" customHeight="1">
      <c r="A877" s="1"/>
      <c r="AA877" s="1"/>
    </row>
    <row r="878" spans="1:27" ht="16.5" customHeight="1">
      <c r="A878" s="1"/>
      <c r="AA878" s="1"/>
    </row>
    <row r="879" spans="1:27" ht="16.5" customHeight="1">
      <c r="A879" s="1"/>
      <c r="AA879" s="1"/>
    </row>
    <row r="880" spans="1:27" ht="16.5" customHeight="1">
      <c r="A880" s="1"/>
      <c r="AA880" s="1"/>
    </row>
    <row r="881" spans="1:27" ht="16.5" customHeight="1">
      <c r="A881" s="1"/>
      <c r="AA881" s="1"/>
    </row>
    <row r="882" spans="1:27" ht="16.5" customHeight="1">
      <c r="A882" s="1"/>
      <c r="AA882" s="1"/>
    </row>
    <row r="883" spans="1:27" ht="16.5" customHeight="1">
      <c r="A883" s="1"/>
      <c r="AA883" s="1"/>
    </row>
    <row r="884" spans="1:27" ht="16.5" customHeight="1">
      <c r="A884" s="1"/>
      <c r="AA884" s="1"/>
    </row>
    <row r="885" spans="1:27" ht="16.5" customHeight="1">
      <c r="A885" s="1"/>
      <c r="AA885" s="1"/>
    </row>
    <row r="886" spans="1:27" ht="16.5" customHeight="1">
      <c r="A886" s="1"/>
      <c r="AA886" s="1"/>
    </row>
    <row r="887" spans="1:27" ht="16.5" customHeight="1">
      <c r="A887" s="1"/>
      <c r="AA887" s="1"/>
    </row>
    <row r="888" spans="1:27" ht="16.5" customHeight="1">
      <c r="A888" s="1"/>
      <c r="AA888" s="1"/>
    </row>
    <row r="889" spans="1:27" ht="16.5" customHeight="1">
      <c r="A889" s="1"/>
      <c r="AA889" s="1"/>
    </row>
    <row r="890" spans="1:27" ht="16.5" customHeight="1">
      <c r="A890" s="1"/>
      <c r="AA890" s="1"/>
    </row>
    <row r="891" spans="1:27" ht="16.5" customHeight="1">
      <c r="A891" s="1"/>
      <c r="AA891" s="1"/>
    </row>
    <row r="892" spans="1:27" ht="16.5" customHeight="1">
      <c r="A892" s="1"/>
      <c r="AA892" s="1"/>
    </row>
    <row r="893" spans="1:27" ht="16.5" customHeight="1">
      <c r="A893" s="1"/>
      <c r="AA893" s="1"/>
    </row>
    <row r="894" spans="1:27" ht="16.5" customHeight="1">
      <c r="A894" s="1"/>
      <c r="AA894" s="1"/>
    </row>
    <row r="895" spans="1:27" ht="16.5" customHeight="1">
      <c r="A895" s="1"/>
      <c r="AA895" s="1"/>
    </row>
    <row r="896" spans="1:27" ht="16.5" customHeight="1">
      <c r="A896" s="1"/>
      <c r="AA896" s="1"/>
    </row>
    <row r="897" spans="1:27" ht="16.5" customHeight="1">
      <c r="A897" s="1"/>
      <c r="AA897" s="1"/>
    </row>
    <row r="898" spans="1:27" ht="16.5" customHeight="1">
      <c r="A898" s="1"/>
      <c r="AA898" s="1"/>
    </row>
    <row r="899" spans="1:27" ht="16.5" customHeight="1">
      <c r="A899" s="1"/>
      <c r="AA899" s="1"/>
    </row>
    <row r="900" spans="1:27" ht="16.5" customHeight="1">
      <c r="A900" s="1"/>
      <c r="AA900" s="1"/>
    </row>
    <row r="901" spans="1:27" ht="16.5" customHeight="1">
      <c r="A901" s="1"/>
      <c r="AA901" s="1"/>
    </row>
    <row r="902" spans="1:27" ht="16.5" customHeight="1">
      <c r="A902" s="1"/>
      <c r="AA902" s="1"/>
    </row>
    <row r="903" spans="1:27" ht="16.5" customHeight="1">
      <c r="A903" s="1"/>
      <c r="AA903" s="1"/>
    </row>
    <row r="904" spans="1:27" ht="16.5" customHeight="1">
      <c r="A904" s="1"/>
      <c r="AA904" s="1"/>
    </row>
    <row r="905" spans="1:27" ht="16.5" customHeight="1">
      <c r="A905" s="1"/>
      <c r="AA905" s="1"/>
    </row>
    <row r="906" spans="1:27" ht="16.5" customHeight="1">
      <c r="A906" s="1"/>
      <c r="AA906" s="1"/>
    </row>
    <row r="907" spans="1:27" ht="16.5" customHeight="1">
      <c r="A907" s="1"/>
      <c r="AA907" s="1"/>
    </row>
    <row r="908" spans="1:27" ht="16.5" customHeight="1">
      <c r="A908" s="1"/>
      <c r="AA908" s="1"/>
    </row>
    <row r="909" spans="1:27" ht="16.5" customHeight="1">
      <c r="A909" s="1"/>
      <c r="AA909" s="1"/>
    </row>
    <row r="910" spans="1:27" ht="16.5" customHeight="1">
      <c r="A910" s="1"/>
      <c r="AA910" s="1"/>
    </row>
    <row r="911" spans="1:27" ht="16.5" customHeight="1">
      <c r="A911" s="1"/>
      <c r="AA911" s="1"/>
    </row>
    <row r="912" spans="1:27" ht="16.5" customHeight="1">
      <c r="A912" s="1"/>
      <c r="AA912" s="1"/>
    </row>
    <row r="913" spans="1:27" ht="16.5" customHeight="1">
      <c r="A913" s="1"/>
      <c r="AA913" s="1"/>
    </row>
    <row r="914" spans="1:27" ht="16.5" customHeight="1">
      <c r="A914" s="1"/>
      <c r="AA914" s="1"/>
    </row>
    <row r="915" spans="1:27" ht="16.5" customHeight="1">
      <c r="A915" s="1"/>
      <c r="AA915" s="1"/>
    </row>
    <row r="916" spans="1:27" ht="16.5" customHeight="1">
      <c r="A916" s="1"/>
      <c r="AA916" s="1"/>
    </row>
    <row r="917" spans="1:27" ht="16.5" customHeight="1">
      <c r="A917" s="1"/>
      <c r="AA917" s="1"/>
    </row>
    <row r="918" spans="1:27" ht="16.5" customHeight="1">
      <c r="A918" s="1"/>
      <c r="AA918" s="1"/>
    </row>
    <row r="919" spans="1:27" ht="16.5" customHeight="1">
      <c r="A919" s="1"/>
      <c r="AA919" s="1"/>
    </row>
    <row r="920" spans="1:27" ht="16.5" customHeight="1">
      <c r="A920" s="1"/>
      <c r="AA920" s="1"/>
    </row>
    <row r="921" spans="1:27" ht="16.5" customHeight="1">
      <c r="A921" s="1"/>
      <c r="AA921" s="1"/>
    </row>
    <row r="922" spans="1:27" ht="16.5" customHeight="1">
      <c r="A922" s="1"/>
      <c r="AA922" s="1"/>
    </row>
    <row r="923" spans="1:27" ht="16.5" customHeight="1">
      <c r="A923" s="1"/>
      <c r="AA923" s="1"/>
    </row>
    <row r="924" spans="1:27" ht="16.5" customHeight="1">
      <c r="A924" s="1"/>
      <c r="AA924" s="1"/>
    </row>
    <row r="925" spans="1:27" ht="16.5" customHeight="1">
      <c r="A925" s="1"/>
      <c r="AA925" s="1"/>
    </row>
    <row r="926" spans="1:27" ht="16.5" customHeight="1">
      <c r="A926" s="1"/>
      <c r="AA926" s="1"/>
    </row>
    <row r="927" spans="1:27" ht="16.5" customHeight="1">
      <c r="A927" s="1"/>
      <c r="AA927" s="1"/>
    </row>
    <row r="928" spans="1:27" ht="16.5" customHeight="1">
      <c r="A928" s="1"/>
      <c r="AA928" s="1"/>
    </row>
    <row r="929" spans="1:27" ht="16.5" customHeight="1">
      <c r="A929" s="1"/>
      <c r="AA929" s="1"/>
    </row>
    <row r="930" spans="1:27" ht="16.5" customHeight="1">
      <c r="A930" s="1"/>
      <c r="AA930" s="1"/>
    </row>
    <row r="931" spans="1:27" ht="16.5" customHeight="1">
      <c r="A931" s="1"/>
      <c r="AA931" s="1"/>
    </row>
    <row r="932" spans="1:27" ht="16.5" customHeight="1">
      <c r="A932" s="1"/>
      <c r="AA932" s="1"/>
    </row>
    <row r="933" spans="1:27" ht="16.5" customHeight="1">
      <c r="A933" s="1"/>
      <c r="AA933" s="1"/>
    </row>
    <row r="934" spans="1:27" ht="16.5" customHeight="1">
      <c r="A934" s="1"/>
      <c r="AA934" s="1"/>
    </row>
    <row r="935" spans="1:27" ht="16.5" customHeight="1">
      <c r="A935" s="1"/>
      <c r="AA935" s="1"/>
    </row>
    <row r="936" spans="1:27" ht="16.5" customHeight="1">
      <c r="A936" s="1"/>
      <c r="AA936" s="1"/>
    </row>
    <row r="937" spans="1:27" ht="16.5" customHeight="1">
      <c r="A937" s="1"/>
      <c r="AA937" s="1"/>
    </row>
    <row r="938" spans="1:27" ht="16.5" customHeight="1">
      <c r="A938" s="1"/>
      <c r="AA938" s="1"/>
    </row>
    <row r="939" spans="1:27" ht="16.5" customHeight="1">
      <c r="A939" s="1"/>
      <c r="AA939" s="1"/>
    </row>
    <row r="940" spans="1:27" ht="16.5" customHeight="1">
      <c r="A940" s="1"/>
      <c r="AA940" s="1"/>
    </row>
    <row r="941" spans="1:27" ht="16.5" customHeight="1">
      <c r="A941" s="1"/>
      <c r="AA941" s="1"/>
    </row>
    <row r="942" spans="1:27" ht="16.5" customHeight="1">
      <c r="A942" s="1"/>
      <c r="AA942" s="1"/>
    </row>
    <row r="943" spans="1:27" ht="16.5" customHeight="1">
      <c r="A943" s="1"/>
      <c r="AA943" s="1"/>
    </row>
    <row r="944" spans="1:27" ht="16.5" customHeight="1">
      <c r="A944" s="1"/>
      <c r="AA944" s="1"/>
    </row>
    <row r="945" spans="1:27" ht="16.5" customHeight="1">
      <c r="A945" s="1"/>
      <c r="AA945" s="1"/>
    </row>
    <row r="946" spans="1:27" ht="16.5" customHeight="1">
      <c r="A946" s="1"/>
      <c r="AA946" s="1"/>
    </row>
    <row r="947" spans="1:27" ht="16.5" customHeight="1">
      <c r="A947" s="1"/>
      <c r="AA947" s="1"/>
    </row>
    <row r="948" spans="1:27" ht="16.5" customHeight="1">
      <c r="A948" s="1"/>
      <c r="AA948" s="1"/>
    </row>
    <row r="949" spans="1:27" ht="16.5" customHeight="1">
      <c r="A949" s="1"/>
      <c r="AA949" s="1"/>
    </row>
    <row r="950" spans="1:27" ht="16.5" customHeight="1">
      <c r="A950" s="1"/>
      <c r="AA950" s="1"/>
    </row>
    <row r="951" spans="1:27" ht="16.5" customHeight="1">
      <c r="A951" s="1"/>
      <c r="AA951" s="1"/>
    </row>
    <row r="952" spans="1:27" ht="16.5" customHeight="1">
      <c r="A952" s="1"/>
      <c r="AA952" s="1"/>
    </row>
    <row r="953" spans="1:27" ht="16.5" customHeight="1">
      <c r="A953" s="1"/>
      <c r="AA953" s="1"/>
    </row>
    <row r="954" spans="1:27" ht="16.5" customHeight="1">
      <c r="A954" s="1"/>
      <c r="AA954" s="1"/>
    </row>
    <row r="955" spans="1:27" ht="16.5" customHeight="1">
      <c r="A955" s="1"/>
      <c r="AA955" s="1"/>
    </row>
    <row r="956" spans="1:27" ht="16.5" customHeight="1">
      <c r="A956" s="1"/>
      <c r="AA956" s="1"/>
    </row>
    <row r="957" spans="1:27" ht="16.5" customHeight="1">
      <c r="A957" s="1"/>
      <c r="AA957" s="1"/>
    </row>
    <row r="958" spans="1:27" ht="16.5" customHeight="1">
      <c r="A958" s="1"/>
      <c r="AA958" s="1"/>
    </row>
    <row r="959" spans="1:27" ht="16.5" customHeight="1">
      <c r="A959" s="1"/>
      <c r="AA959" s="1"/>
    </row>
    <row r="960" spans="1:27" ht="16.5" customHeight="1">
      <c r="A960" s="1"/>
      <c r="AA960" s="1"/>
    </row>
    <row r="961" spans="1:27" ht="16.5" customHeight="1">
      <c r="A961" s="1"/>
      <c r="AA961" s="1"/>
    </row>
    <row r="962" spans="1:27" ht="16.5" customHeight="1">
      <c r="A962" s="1"/>
      <c r="AA962" s="1"/>
    </row>
    <row r="963" spans="1:27" ht="16.5" customHeight="1">
      <c r="A963" s="1"/>
      <c r="AA963" s="1"/>
    </row>
    <row r="964" spans="1:27" ht="16.5" customHeight="1">
      <c r="A964" s="1"/>
      <c r="AA964" s="1"/>
    </row>
    <row r="965" spans="1:27" ht="16.5" customHeight="1">
      <c r="A965" s="1"/>
      <c r="AA965" s="1"/>
    </row>
    <row r="966" spans="1:27" ht="16.5" customHeight="1">
      <c r="A966" s="1"/>
      <c r="AA966" s="1"/>
    </row>
    <row r="967" spans="1:27" ht="16.5" customHeight="1">
      <c r="A967" s="1"/>
      <c r="AA967" s="1"/>
    </row>
    <row r="968" spans="1:27" ht="16.5" customHeight="1">
      <c r="A968" s="1"/>
      <c r="AA968" s="1"/>
    </row>
    <row r="969" spans="1:27" ht="16.5" customHeight="1">
      <c r="A969" s="1"/>
      <c r="AA969" s="1"/>
    </row>
    <row r="970" spans="1:27" ht="16.5" customHeight="1">
      <c r="A970" s="1"/>
      <c r="AA970" s="1"/>
    </row>
    <row r="971" spans="1:27" ht="16.5" customHeight="1">
      <c r="A971" s="1"/>
      <c r="AA971" s="1"/>
    </row>
    <row r="972" spans="1:27" ht="16.5" customHeight="1">
      <c r="A972" s="1"/>
      <c r="AA972" s="1"/>
    </row>
    <row r="973" spans="1:27" ht="16.5" customHeight="1">
      <c r="A973" s="1"/>
      <c r="AA973" s="1"/>
    </row>
    <row r="974" spans="1:27" ht="16.5" customHeight="1">
      <c r="A974" s="1"/>
      <c r="AA974" s="1"/>
    </row>
    <row r="975" spans="1:27" ht="16.5" customHeight="1">
      <c r="A975" s="1"/>
      <c r="AA975" s="1"/>
    </row>
    <row r="976" spans="1:27" ht="16.5" customHeight="1">
      <c r="A976" s="1"/>
      <c r="AA976" s="1"/>
    </row>
    <row r="977" spans="1:27" ht="16.5" customHeight="1">
      <c r="A977" s="1"/>
      <c r="AA977" s="1"/>
    </row>
    <row r="978" spans="1:27" ht="16.5" customHeight="1">
      <c r="A978" s="1"/>
      <c r="AA978" s="1"/>
    </row>
    <row r="979" spans="1:27" ht="16.5" customHeight="1">
      <c r="A979" s="1"/>
      <c r="AA979" s="1"/>
    </row>
    <row r="980" spans="1:27" ht="16.5" customHeight="1">
      <c r="A980" s="1"/>
      <c r="AA980" s="1"/>
    </row>
    <row r="981" spans="1:27" ht="16.5" customHeight="1">
      <c r="A981" s="1"/>
      <c r="AA981" s="1"/>
    </row>
    <row r="982" spans="1:27" ht="16.5" customHeight="1">
      <c r="A982" s="1"/>
      <c r="AA982" s="1"/>
    </row>
    <row r="983" spans="1:27" ht="16.5" customHeight="1">
      <c r="A983" s="1"/>
      <c r="AA983" s="1"/>
    </row>
    <row r="984" spans="1:27" ht="16.5" customHeight="1">
      <c r="A984" s="1"/>
      <c r="AA984" s="1"/>
    </row>
    <row r="985" spans="1:27" ht="16.5" customHeight="1">
      <c r="A985" s="1"/>
      <c r="AA985" s="1"/>
    </row>
    <row r="986" spans="1:27" ht="16.5" customHeight="1">
      <c r="A986" s="1"/>
      <c r="AA986" s="1"/>
    </row>
    <row r="987" spans="1:27" ht="16.5" customHeight="1">
      <c r="A987" s="1"/>
      <c r="AA987" s="1"/>
    </row>
    <row r="988" spans="1:27" ht="16.5" customHeight="1">
      <c r="A988" s="1"/>
      <c r="AA988" s="1"/>
    </row>
    <row r="989" spans="1:27" ht="16.5" customHeight="1">
      <c r="A989" s="1"/>
      <c r="AA989" s="1"/>
    </row>
    <row r="990" spans="1:27" ht="16.5" customHeight="1">
      <c r="A990" s="1"/>
      <c r="AA990" s="1"/>
    </row>
    <row r="991" spans="1:27" ht="16.5" customHeight="1">
      <c r="A991" s="1"/>
      <c r="AA991" s="1"/>
    </row>
    <row r="992" spans="1:27" ht="16.5" customHeight="1">
      <c r="A992" s="1"/>
      <c r="AA992" s="1"/>
    </row>
    <row r="993" spans="1:27" ht="16.5" customHeight="1">
      <c r="A993" s="1"/>
      <c r="AA993" s="1"/>
    </row>
    <row r="994" spans="1:27" ht="16.5" customHeight="1">
      <c r="A994" s="1"/>
      <c r="AA994" s="1"/>
    </row>
    <row r="995" spans="1:27" ht="16.5" customHeight="1">
      <c r="A995" s="1"/>
      <c r="AA995" s="1"/>
    </row>
    <row r="996" spans="1:27" ht="16.5" customHeight="1">
      <c r="A996" s="1"/>
      <c r="AA996" s="1"/>
    </row>
    <row r="997" spans="1:27" ht="16.5" customHeight="1">
      <c r="A997" s="1"/>
      <c r="AA997" s="1"/>
    </row>
    <row r="998" spans="1:27" ht="16.5" customHeight="1">
      <c r="A998" s="1"/>
      <c r="AA998" s="1"/>
    </row>
    <row r="999" spans="1:27" ht="16.5" customHeight="1">
      <c r="A999" s="1"/>
      <c r="AA999" s="1"/>
    </row>
    <row r="1000" spans="1:27" ht="16.5" customHeight="1">
      <c r="A1000" s="1"/>
      <c r="AA1000" s="1"/>
    </row>
  </sheetData>
  <mergeCells count="26">
    <mergeCell ref="T2:U2"/>
    <mergeCell ref="X2:Y2"/>
    <mergeCell ref="AA2:AB2"/>
    <mergeCell ref="AC2:AJ2"/>
    <mergeCell ref="A2:B2"/>
    <mergeCell ref="C2:F2"/>
    <mergeCell ref="P2:Q2"/>
    <mergeCell ref="R2:S2"/>
    <mergeCell ref="A4:A5"/>
    <mergeCell ref="B4:B5"/>
    <mergeCell ref="C4:C5"/>
    <mergeCell ref="D4:D5"/>
    <mergeCell ref="E4:E5"/>
    <mergeCell ref="F4:F5"/>
    <mergeCell ref="U4:Y4"/>
    <mergeCell ref="Z4:AD4"/>
    <mergeCell ref="AE4:AI4"/>
    <mergeCell ref="AJ4:AN4"/>
    <mergeCell ref="AO4:AO5"/>
    <mergeCell ref="G4:G5"/>
    <mergeCell ref="H4:H5"/>
    <mergeCell ref="I4:I5"/>
    <mergeCell ref="J4:J5"/>
    <mergeCell ref="N4:N5"/>
    <mergeCell ref="O4:O5"/>
    <mergeCell ref="P4:T4"/>
  </mergeCells>
  <phoneticPr fontId="25" type="noConversion"/>
  <conditionalFormatting sqref="C29:C31 C33 C35 C37 J26">
    <cfRule type="cellIs" dxfId="1" priority="1" operator="equal">
      <formula>"10 개발취소"</formula>
    </cfRule>
  </conditionalFormatting>
  <conditionalFormatting sqref="C29:C31 C33 C35 C37 J26">
    <cfRule type="cellIs" dxfId="0" priority="2" operator="equal">
      <formula>"04 개발완료"</formula>
    </cfRule>
  </conditionalFormatting>
  <dataValidations count="1">
    <dataValidation type="list" allowBlank="1" showErrorMessage="1" sqref="J6:J25" xr:uid="{00000000-0002-0000-0600-000000000000}">
      <formula1>"00 접수완료,01 설계진행,02 설계완료,03 개발진행,04 개발완료,05 테스트진행,06 테스트완료,07 현업테스트진행,08 현업적용,10 개발취소"</formula1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8</vt:i4>
      </vt:variant>
    </vt:vector>
  </HeadingPairs>
  <TitlesOfParts>
    <vt:vector size="15" baseType="lpstr">
      <vt:lpstr>프로그램목록</vt:lpstr>
      <vt:lpstr>집계</vt:lpstr>
      <vt:lpstr>개발목록(2020-06-11)</vt:lpstr>
      <vt:lpstr>개발보류목록(2020-06-01)</vt:lpstr>
      <vt:lpstr>개발취소목록(2020-04-09)</vt:lpstr>
      <vt:lpstr>개발목록</vt:lpstr>
      <vt:lpstr>일반(원가,경영손익)</vt:lpstr>
      <vt:lpstr>'일반(원가,경영손익)'!Z_30A2648F_4680_43E9_BD18_3EB6D7EB2063_.wvu.Cols</vt:lpstr>
      <vt:lpstr>'일반(원가,경영손익)'!Z_89BCE3EE_E0CF_45A6_8085_C384EB5576EF_.wvu.Cols</vt:lpstr>
      <vt:lpstr>'일반(원가,경영손익)'!Z_B020690F_AF01_4268_8692_B285D94A8DD8_.wvu.Cols</vt:lpstr>
      <vt:lpstr>'일반(원가,경영손익)'!Z_B9BC6419_7A39_4EAA_B794_DA77D6F2B10C_.wvu.Cols</vt:lpstr>
      <vt:lpstr>'일반(원가,경영손익)'!Z_CBDB211B_4A04_4E0D_9DF5_CE422476717C_.wvu.Cols</vt:lpstr>
      <vt:lpstr>'일반(원가,경영손익)'!Z_EFE4DE23_7E67_4C91_BD41_D45E3BA43BF7_.wvu.Cols</vt:lpstr>
      <vt:lpstr>'일반(원가,경영손익)'!Z_F1FDCBC9_3962_4164_8CE4_A1DEDF8293DC_.wvu.Cols</vt:lpstr>
      <vt:lpstr>'일반(원가,경영손익)'!중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이정수</dc:creator>
  <cp:lastModifiedBy>user</cp:lastModifiedBy>
  <dcterms:created xsi:type="dcterms:W3CDTF">2014-05-30T00:15:09Z</dcterms:created>
  <dcterms:modified xsi:type="dcterms:W3CDTF">2022-11-17T07:18:03Z</dcterms:modified>
</cp:coreProperties>
</file>